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87" i="1" l="1"/>
  <c r="I86" i="1"/>
  <c r="G86" i="1"/>
  <c r="I85" i="1"/>
  <c r="G85" i="1"/>
  <c r="F85" i="1"/>
  <c r="I84" i="1"/>
  <c r="G84" i="1"/>
  <c r="F84" i="1"/>
  <c r="E84" i="1"/>
  <c r="I83" i="1"/>
  <c r="G83" i="1"/>
  <c r="F83" i="1"/>
  <c r="E83" i="1"/>
  <c r="C83" i="1"/>
  <c r="I82" i="1"/>
  <c r="G82" i="1"/>
  <c r="F82" i="1"/>
  <c r="E82" i="1"/>
  <c r="C82" i="1"/>
  <c r="B82" i="1"/>
  <c r="H76" i="1"/>
  <c r="H74" i="1"/>
  <c r="F74" i="1"/>
  <c r="H73" i="1"/>
  <c r="F73" i="1"/>
  <c r="D73" i="1"/>
  <c r="H72" i="1"/>
  <c r="F72" i="1"/>
  <c r="D72" i="1"/>
  <c r="B72" i="1"/>
  <c r="F64" i="1"/>
  <c r="F63" i="1"/>
  <c r="B63" i="1"/>
  <c r="I51" i="1"/>
  <c r="I50" i="1"/>
  <c r="G50" i="1"/>
  <c r="I49" i="1"/>
  <c r="G49" i="1"/>
  <c r="F49" i="1"/>
  <c r="I48" i="1"/>
  <c r="G48" i="1"/>
  <c r="F48" i="1"/>
  <c r="E48" i="1"/>
  <c r="I47" i="1"/>
  <c r="G47" i="1"/>
  <c r="F47" i="1"/>
  <c r="E47" i="1"/>
  <c r="D47" i="1"/>
  <c r="I46" i="1"/>
  <c r="G46" i="1"/>
  <c r="F46" i="1"/>
  <c r="E46" i="1"/>
  <c r="D46" i="1"/>
  <c r="C46" i="1"/>
  <c r="I45" i="1"/>
  <c r="G45" i="1"/>
  <c r="F45" i="1"/>
  <c r="E45" i="1"/>
  <c r="D45" i="1"/>
  <c r="C45" i="1"/>
  <c r="B45" i="1"/>
  <c r="G40" i="1"/>
  <c r="G39" i="1"/>
  <c r="E39" i="1"/>
  <c r="G38" i="1"/>
  <c r="E38" i="1"/>
  <c r="C38" i="1"/>
  <c r="G37" i="1"/>
  <c r="E37" i="1"/>
  <c r="C37" i="1"/>
  <c r="B37" i="1"/>
  <c r="G32" i="1"/>
  <c r="G31" i="1"/>
  <c r="F31" i="1"/>
  <c r="G30" i="1"/>
  <c r="F30" i="1"/>
  <c r="E30" i="1"/>
  <c r="G29" i="1"/>
  <c r="F29" i="1"/>
  <c r="E29" i="1"/>
  <c r="D29" i="1"/>
  <c r="G28" i="1"/>
  <c r="F28" i="1"/>
  <c r="E28" i="1"/>
  <c r="D28" i="1"/>
  <c r="C28" i="1"/>
  <c r="G27" i="1"/>
  <c r="F27" i="1"/>
  <c r="E27" i="1"/>
  <c r="D27" i="1"/>
  <c r="C27" i="1"/>
  <c r="B27" i="1"/>
  <c r="I20" i="1"/>
  <c r="I19" i="1"/>
  <c r="H19" i="1"/>
  <c r="I18" i="1"/>
  <c r="H18" i="1"/>
  <c r="G18" i="1"/>
  <c r="I17" i="1"/>
  <c r="H17" i="1"/>
  <c r="G17" i="1"/>
  <c r="F17" i="1"/>
  <c r="I16" i="1"/>
  <c r="H16" i="1"/>
  <c r="G16" i="1"/>
  <c r="F16" i="1"/>
  <c r="E16" i="1"/>
  <c r="I15" i="1"/>
  <c r="H15" i="1"/>
  <c r="G15" i="1"/>
  <c r="F15" i="1"/>
  <c r="E15" i="1"/>
  <c r="D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<sst xmlns="http://schemas.openxmlformats.org/spreadsheetml/2006/main" count="99" uniqueCount="62">
  <si>
    <t>Anexo I</t>
  </si>
  <si>
    <t>Tabela de reajuste das Tarifas do Transporte Coletivo Interdistrital do Município de</t>
  </si>
  <si>
    <t>Santa Maria 2022</t>
  </si>
  <si>
    <t>Fator de Multiplicação:</t>
  </si>
  <si>
    <t>Tarifa Mínima:</t>
  </si>
  <si>
    <t>Tabela 01 - Santa Maria - Santa Flora - Passo da Barca - Classe A, E,G</t>
  </si>
  <si>
    <t>Localidade</t>
  </si>
  <si>
    <t>Passo das Tropas</t>
  </si>
  <si>
    <t>Arenal (A)</t>
  </si>
  <si>
    <t>Londero (A)</t>
  </si>
  <si>
    <t>Righi (E)</t>
  </si>
  <si>
    <t>Clube Pinheiro (E)</t>
  </si>
  <si>
    <t>Santa Flora (E)</t>
  </si>
  <si>
    <t>Escola (G)</t>
  </si>
  <si>
    <t>Passo da Barca (G)</t>
  </si>
  <si>
    <t>Quilometragem</t>
  </si>
  <si>
    <t>Santa Maria</t>
  </si>
  <si>
    <t>Arenal</t>
  </si>
  <si>
    <t>Londero</t>
  </si>
  <si>
    <t>Righi</t>
  </si>
  <si>
    <t>Clube Pinheiro</t>
  </si>
  <si>
    <t>Santa Flora</t>
  </si>
  <si>
    <t>Escola</t>
  </si>
  <si>
    <t>Tabela 02 - Santa Maria - Santo Antônio - Vila Boca do Monte - Classe A, E,G</t>
  </si>
  <si>
    <t>Ferreira (A)</t>
  </si>
  <si>
    <t>Boca do Monte (A)</t>
  </si>
  <si>
    <t>Lajeado (G)</t>
  </si>
  <si>
    <t>Quilombo (G)</t>
  </si>
  <si>
    <t>13 de Maio (G)</t>
  </si>
  <si>
    <t>Santo Antônio Figheira (G)</t>
  </si>
  <si>
    <t>Ferreira</t>
  </si>
  <si>
    <t>Boca do Monte</t>
  </si>
  <si>
    <t>Lajeado</t>
  </si>
  <si>
    <t>Quilombo</t>
  </si>
  <si>
    <t>13 de Maio</t>
  </si>
  <si>
    <t>Tabela 03 - Santa Maria - Arroio do Só - Classe E</t>
  </si>
  <si>
    <t>Pains (E)</t>
  </si>
  <si>
    <t>São Geraldo (E)</t>
  </si>
  <si>
    <t>Água Boa (E)</t>
  </si>
  <si>
    <t>Arroio do Só (E)</t>
  </si>
  <si>
    <t>Pains</t>
  </si>
  <si>
    <t>São Geraldo</t>
  </si>
  <si>
    <t>Água Boa</t>
  </si>
  <si>
    <t>Tabela 04 - Santa Maria - Santa Flora - Classe A, E</t>
  </si>
  <si>
    <t>Passo das Tropas (A)</t>
  </si>
  <si>
    <t>Grápia (E)</t>
  </si>
  <si>
    <t>Tabela 05 - Santa Maria – Três Barras - Arroio Grande - Classe A,G</t>
  </si>
  <si>
    <t>Arroio Grande (A)</t>
  </si>
  <si>
    <t>Três Barras (G)</t>
  </si>
  <si>
    <t>Arroio Grande</t>
  </si>
  <si>
    <t>Tabela 06 - Santa Maria - Arenal - Passo do Verde  - Classe A,G</t>
  </si>
  <si>
    <t>Londero (G)</t>
  </si>
  <si>
    <t>Passo do Verde (G)</t>
  </si>
  <si>
    <t>Tabela 07 - Santa Maria - Canabarro - Via Boca do Monte - Classe A, E,G</t>
  </si>
  <si>
    <t>Boca do Monte Vila Esmeralda (A)</t>
  </si>
  <si>
    <t>Curva Perigosa (G)</t>
  </si>
  <si>
    <t>Passo do Tigre (G)</t>
  </si>
  <si>
    <t>Canabarro (G)</t>
  </si>
  <si>
    <t>Ponte do Ibicui</t>
  </si>
  <si>
    <t>Curva Perigosa</t>
  </si>
  <si>
    <t>Passo do Tigre</t>
  </si>
  <si>
    <t>Canabarro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</si>
</sst>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&quot;R$ &quot;#,##0.00;[Red]&quot;-R$ &quot;#,##0.00"/>
    <numFmt numFmtId="166" formatCode="&quot;R$ &quot;#,##0.00"/>
  </numFmts>
  <fonts count="7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4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/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66" fontId="0" fillId="2" borderId="8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22" xfId="0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66" fontId="0" fillId="2" borderId="24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6" fontId="0" fillId="0" borderId="3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165" fontId="0" fillId="2" borderId="1" xfId="0" applyNumberFormat="1" applyFont="1" applyFill="1" applyBorder="1" applyAlignment="1">
      <alignment horizontal="center" vertical="center" wrapText="1"/>
    </xf>
    <xf numFmtId="165" fontId="6" fillId="2" borderId="28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166" fontId="0" fillId="2" borderId="28" xfId="0" applyNumberFormat="1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166" fontId="0" fillId="2" borderId="32" xfId="0" applyNumberFormat="1" applyFont="1" applyFill="1" applyBorder="1" applyAlignment="1">
      <alignment horizontal="center" vertical="center"/>
    </xf>
    <xf numFmtId="0" fontId="3" fillId="0" borderId="37" xfId="0" applyFont="1" applyBorder="1"/>
    <xf numFmtId="165" fontId="0" fillId="0" borderId="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2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/>
    </xf>
    <xf numFmtId="0" fontId="3" fillId="0" borderId="19" xfId="0" applyFont="1" applyBorder="1"/>
    <xf numFmtId="166" fontId="0" fillId="0" borderId="21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0" fontId="3" fillId="0" borderId="22" xfId="0" applyFont="1" applyBorder="1"/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13" workbookViewId="0">
      <selection sqref="A1:I1"/>
    </sheetView>
  </sheetViews>
  <sheetFormatPr defaultColWidth="14.42578125" defaultRowHeight="15" customHeight="1"/>
  <cols>
    <col min="1" max="1" width="14.28515625" customWidth="1"/>
    <col min="2" max="2" width="9.85546875" customWidth="1"/>
    <col min="3" max="3" width="8.7109375" customWidth="1"/>
    <col min="4" max="4" width="11" customWidth="1"/>
    <col min="5" max="5" width="9.140625" customWidth="1"/>
    <col min="6" max="6" width="11.42578125" customWidth="1"/>
    <col min="7" max="7" width="8.85546875" customWidth="1"/>
    <col min="8" max="8" width="8.7109375" customWidth="1"/>
    <col min="9" max="9" width="10" customWidth="1"/>
    <col min="10" max="10" width="9.7109375" customWidth="1"/>
    <col min="11" max="11" width="8.7109375" customWidth="1"/>
  </cols>
  <sheetData>
    <row r="1" spans="1:10" ht="18.7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2"/>
    </row>
    <row r="2" spans="1:10" ht="4.5" customHeight="1"/>
    <row r="3" spans="1:10" ht="24.75" customHeight="1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3"/>
    </row>
    <row r="4" spans="1:10" ht="18.75">
      <c r="A4" s="89" t="s">
        <v>2</v>
      </c>
      <c r="B4" s="88"/>
      <c r="C4" s="88"/>
      <c r="D4" s="88"/>
      <c r="E4" s="88"/>
      <c r="F4" s="88"/>
      <c r="G4" s="88"/>
      <c r="H4" s="88"/>
      <c r="I4" s="88"/>
      <c r="J4" s="2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2"/>
    </row>
    <row r="6" spans="1:10" ht="18.75">
      <c r="A6" s="4"/>
      <c r="B6" s="4"/>
      <c r="C6" s="4"/>
      <c r="D6" s="4"/>
      <c r="E6" s="4"/>
      <c r="F6" s="4"/>
      <c r="G6" s="4"/>
      <c r="H6" s="4"/>
      <c r="I6" s="4"/>
      <c r="J6" s="2"/>
    </row>
    <row r="7" spans="1:10" ht="21" customHeight="1">
      <c r="A7" s="63" t="s">
        <v>3</v>
      </c>
      <c r="B7" s="64"/>
      <c r="C7" s="64"/>
      <c r="D7" s="5">
        <v>1.1903999999999999</v>
      </c>
      <c r="E7" s="6"/>
      <c r="F7" s="63" t="s">
        <v>4</v>
      </c>
      <c r="G7" s="64"/>
      <c r="H7" s="90">
        <v>7.1</v>
      </c>
      <c r="I7" s="65"/>
      <c r="J7" s="7"/>
    </row>
    <row r="8" spans="1:10" ht="21" customHeight="1">
      <c r="A8" s="1"/>
      <c r="B8" s="1"/>
      <c r="C8" s="1"/>
      <c r="D8" s="8"/>
      <c r="E8" s="9"/>
      <c r="F8" s="1"/>
      <c r="G8" s="1"/>
      <c r="H8" s="10"/>
      <c r="I8" s="10"/>
      <c r="J8" s="7"/>
    </row>
    <row r="9" spans="1:10" ht="21" customHeight="1">
      <c r="A9" s="1"/>
      <c r="B9" s="1"/>
      <c r="C9" s="1"/>
      <c r="D9" s="8"/>
      <c r="E9" s="9"/>
      <c r="F9" s="1"/>
      <c r="G9" s="1"/>
      <c r="H9" s="10"/>
      <c r="I9" s="10"/>
      <c r="J9" s="7"/>
    </row>
    <row r="10" spans="1:10" ht="18.75">
      <c r="A10" s="91" t="s">
        <v>5</v>
      </c>
      <c r="B10" s="64"/>
      <c r="C10" s="64"/>
      <c r="D10" s="64"/>
      <c r="E10" s="64"/>
      <c r="F10" s="64"/>
      <c r="G10" s="64"/>
      <c r="H10" s="64"/>
      <c r="I10" s="65"/>
      <c r="J10" s="7"/>
    </row>
    <row r="11" spans="1:10" ht="30">
      <c r="A11" s="11" t="s">
        <v>6</v>
      </c>
      <c r="B11" s="12" t="s">
        <v>7</v>
      </c>
      <c r="C11" s="13" t="s">
        <v>8</v>
      </c>
      <c r="D11" s="13" t="s">
        <v>9</v>
      </c>
      <c r="E11" s="13" t="s">
        <v>10</v>
      </c>
      <c r="F11" s="12" t="s">
        <v>11</v>
      </c>
      <c r="G11" s="12" t="s">
        <v>12</v>
      </c>
      <c r="H11" s="12" t="s">
        <v>13</v>
      </c>
      <c r="I11" s="14" t="s">
        <v>14</v>
      </c>
      <c r="J11" s="15"/>
    </row>
    <row r="12" spans="1:10" ht="15.75">
      <c r="A12" s="16" t="s">
        <v>15</v>
      </c>
      <c r="B12" s="17">
        <v>12</v>
      </c>
      <c r="C12" s="17">
        <v>18</v>
      </c>
      <c r="D12" s="17">
        <v>23</v>
      </c>
      <c r="E12" s="17">
        <v>36</v>
      </c>
      <c r="F12" s="17">
        <v>48</v>
      </c>
      <c r="G12" s="17">
        <v>66</v>
      </c>
      <c r="H12" s="17">
        <v>72</v>
      </c>
      <c r="I12" s="18">
        <v>78</v>
      </c>
      <c r="J12" s="7"/>
    </row>
    <row r="13" spans="1:10" ht="15.75">
      <c r="A13" s="16" t="s">
        <v>16</v>
      </c>
      <c r="B13" s="19">
        <f>H7</f>
        <v>7.1</v>
      </c>
      <c r="C13" s="19">
        <f>H7</f>
        <v>7.1</v>
      </c>
      <c r="D13" s="19">
        <f>H7</f>
        <v>7.1</v>
      </c>
      <c r="E13" s="19">
        <f>10.46*D7</f>
        <v>12.451584</v>
      </c>
      <c r="F13" s="19">
        <f>13.72*D7</f>
        <v>16.332287999999998</v>
      </c>
      <c r="G13" s="19">
        <f>18.91*D7</f>
        <v>22.510463999999999</v>
      </c>
      <c r="H13" s="19">
        <f>20.77*D7</f>
        <v>24.724607999999996</v>
      </c>
      <c r="I13" s="20">
        <f>22.45*D7</f>
        <v>26.724479999999996</v>
      </c>
      <c r="J13" s="7"/>
    </row>
    <row r="14" spans="1:10" ht="20.25" customHeight="1">
      <c r="A14" s="21"/>
      <c r="B14" s="22" t="s">
        <v>7</v>
      </c>
      <c r="C14" s="23">
        <f>H7</f>
        <v>7.1</v>
      </c>
      <c r="D14" s="23">
        <f>H7</f>
        <v>7.1</v>
      </c>
      <c r="E14" s="23">
        <f>H7</f>
        <v>7.1</v>
      </c>
      <c r="F14" s="19">
        <f>10.46*D7</f>
        <v>12.451584</v>
      </c>
      <c r="G14" s="19">
        <f>13.72*D7</f>
        <v>16.332287999999998</v>
      </c>
      <c r="H14" s="19">
        <f>18.91*D7</f>
        <v>22.510463999999999</v>
      </c>
      <c r="I14" s="20">
        <f>20.77*D7</f>
        <v>24.724607999999996</v>
      </c>
      <c r="J14" s="7"/>
    </row>
    <row r="15" spans="1:10" ht="15.75">
      <c r="A15" s="21"/>
      <c r="B15" s="24"/>
      <c r="C15" s="25" t="s">
        <v>17</v>
      </c>
      <c r="D15" s="23">
        <f>H7</f>
        <v>7.1</v>
      </c>
      <c r="E15" s="23">
        <f>H7</f>
        <v>7.1</v>
      </c>
      <c r="F15" s="19">
        <f>H7</f>
        <v>7.1</v>
      </c>
      <c r="G15" s="19">
        <f>10.95*D7</f>
        <v>13.034879999999998</v>
      </c>
      <c r="H15" s="19">
        <f>12.88*D7</f>
        <v>15.332352</v>
      </c>
      <c r="I15" s="20">
        <f>14.53*D7</f>
        <v>17.296511999999996</v>
      </c>
      <c r="J15" s="7"/>
    </row>
    <row r="16" spans="1:10" ht="15.75">
      <c r="A16" s="21"/>
      <c r="B16" s="24"/>
      <c r="C16" s="24"/>
      <c r="D16" s="25" t="s">
        <v>18</v>
      </c>
      <c r="E16" s="23">
        <f>H7</f>
        <v>7.1</v>
      </c>
      <c r="F16" s="19">
        <f>H7</f>
        <v>7.1</v>
      </c>
      <c r="G16" s="19">
        <f>5.87*D7</f>
        <v>6.9876479999999992</v>
      </c>
      <c r="H16" s="19">
        <f>7.43*D7</f>
        <v>8.8446719999999992</v>
      </c>
      <c r="I16" s="20">
        <f>8.87*D7</f>
        <v>10.558847999999998</v>
      </c>
      <c r="J16" s="7"/>
    </row>
    <row r="17" spans="1:10" ht="15.75">
      <c r="A17" s="21"/>
      <c r="B17" s="24"/>
      <c r="C17" s="24"/>
      <c r="D17" s="24"/>
      <c r="E17" s="25" t="s">
        <v>19</v>
      </c>
      <c r="F17" s="23">
        <f>H7</f>
        <v>7.1</v>
      </c>
      <c r="G17" s="19">
        <f>H7</f>
        <v>7.1</v>
      </c>
      <c r="H17" s="19">
        <f>H7</f>
        <v>7.1</v>
      </c>
      <c r="I17" s="20">
        <f>H7</f>
        <v>7.1</v>
      </c>
      <c r="J17" s="7"/>
    </row>
    <row r="18" spans="1:10" ht="31.5" customHeight="1">
      <c r="A18" s="21"/>
      <c r="B18" s="24"/>
      <c r="C18" s="24"/>
      <c r="D18" s="24"/>
      <c r="E18" s="24"/>
      <c r="F18" s="22" t="s">
        <v>20</v>
      </c>
      <c r="G18" s="19">
        <f>H7</f>
        <v>7.1</v>
      </c>
      <c r="H18" s="19">
        <f>H7</f>
        <v>7.1</v>
      </c>
      <c r="I18" s="20">
        <f>H7</f>
        <v>7.1</v>
      </c>
      <c r="J18" s="7"/>
    </row>
    <row r="19" spans="1:10" ht="30" customHeight="1">
      <c r="A19" s="21"/>
      <c r="B19" s="24"/>
      <c r="C19" s="24"/>
      <c r="D19" s="24"/>
      <c r="E19" s="24"/>
      <c r="F19" s="24"/>
      <c r="G19" s="22" t="s">
        <v>21</v>
      </c>
      <c r="H19" s="23">
        <f>H7</f>
        <v>7.1</v>
      </c>
      <c r="I19" s="26">
        <f>H7</f>
        <v>7.1</v>
      </c>
      <c r="J19" s="7"/>
    </row>
    <row r="20" spans="1:10" ht="15.75">
      <c r="A20" s="27"/>
      <c r="B20" s="28"/>
      <c r="C20" s="28"/>
      <c r="D20" s="28"/>
      <c r="E20" s="28"/>
      <c r="F20" s="28"/>
      <c r="G20" s="28"/>
      <c r="H20" s="29" t="s">
        <v>22</v>
      </c>
      <c r="I20" s="30">
        <f>H7</f>
        <v>7.1</v>
      </c>
      <c r="J20" s="7"/>
    </row>
    <row r="21" spans="1:10" ht="15.75" customHeight="1">
      <c r="A21" s="24"/>
      <c r="B21" s="24"/>
      <c r="C21" s="24"/>
      <c r="D21" s="24"/>
      <c r="E21" s="24"/>
      <c r="F21" s="24"/>
      <c r="G21" s="24"/>
      <c r="H21" s="31"/>
      <c r="I21" s="32"/>
      <c r="J21" s="7"/>
    </row>
    <row r="22" spans="1:10" ht="15.75" customHeight="1">
      <c r="A22" s="24"/>
      <c r="B22" s="24"/>
      <c r="C22" s="24"/>
      <c r="D22" s="24"/>
      <c r="E22" s="24"/>
      <c r="F22" s="24"/>
      <c r="G22" s="24"/>
      <c r="H22" s="31"/>
      <c r="I22" s="32"/>
      <c r="J22" s="7"/>
    </row>
    <row r="23" spans="1:10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7"/>
    </row>
    <row r="24" spans="1:10" ht="28.5" customHeight="1">
      <c r="A24" s="69" t="s">
        <v>23</v>
      </c>
      <c r="B24" s="64"/>
      <c r="C24" s="64"/>
      <c r="D24" s="64"/>
      <c r="E24" s="64"/>
      <c r="F24" s="64"/>
      <c r="G24" s="64"/>
      <c r="H24" s="64"/>
      <c r="I24" s="65"/>
      <c r="J24" s="7"/>
    </row>
    <row r="25" spans="1:10" ht="63.75" customHeight="1">
      <c r="A25" s="33" t="s">
        <v>6</v>
      </c>
      <c r="B25" s="33" t="s">
        <v>24</v>
      </c>
      <c r="C25" s="33" t="s">
        <v>25</v>
      </c>
      <c r="D25" s="33" t="s">
        <v>26</v>
      </c>
      <c r="E25" s="33" t="s">
        <v>27</v>
      </c>
      <c r="F25" s="33" t="s">
        <v>28</v>
      </c>
      <c r="G25" s="70" t="s">
        <v>29</v>
      </c>
      <c r="H25" s="64"/>
      <c r="I25" s="65"/>
      <c r="J25" s="7"/>
    </row>
    <row r="26" spans="1:10" ht="24.75" customHeight="1">
      <c r="A26" s="34" t="s">
        <v>15</v>
      </c>
      <c r="B26" s="35">
        <v>9</v>
      </c>
      <c r="C26" s="35">
        <v>17</v>
      </c>
      <c r="D26" s="35">
        <v>22</v>
      </c>
      <c r="E26" s="35">
        <v>25</v>
      </c>
      <c r="F26" s="35">
        <v>28</v>
      </c>
      <c r="G26" s="71">
        <v>33</v>
      </c>
      <c r="H26" s="64"/>
      <c r="I26" s="65"/>
      <c r="J26" s="7"/>
    </row>
    <row r="27" spans="1:10" ht="24.75" customHeight="1">
      <c r="A27" s="34" t="s">
        <v>16</v>
      </c>
      <c r="B27" s="36">
        <f>H7</f>
        <v>7.1</v>
      </c>
      <c r="C27" s="36">
        <f>H7</f>
        <v>7.1</v>
      </c>
      <c r="D27" s="36">
        <f>7.93*D7</f>
        <v>9.4398719999999994</v>
      </c>
      <c r="E27" s="36">
        <f>8.41*D7</f>
        <v>10.011263999999999</v>
      </c>
      <c r="F27" s="36">
        <f>9.32*D7</f>
        <v>11.094527999999999</v>
      </c>
      <c r="G27" s="72">
        <f>11.78*D7</f>
        <v>14.022911999999998</v>
      </c>
      <c r="H27" s="64"/>
      <c r="I27" s="65"/>
      <c r="J27" s="7"/>
    </row>
    <row r="28" spans="1:10" ht="24.75" customHeight="1">
      <c r="A28" s="37"/>
      <c r="B28" s="33" t="s">
        <v>30</v>
      </c>
      <c r="C28" s="38">
        <f>H7</f>
        <v>7.1</v>
      </c>
      <c r="D28" s="38">
        <f>H7</f>
        <v>7.1</v>
      </c>
      <c r="E28" s="38">
        <f>H7</f>
        <v>7.1</v>
      </c>
      <c r="F28" s="36">
        <f>H7</f>
        <v>7.1</v>
      </c>
      <c r="G28" s="72">
        <f>7.08*D7</f>
        <v>8.428032</v>
      </c>
      <c r="H28" s="64"/>
      <c r="I28" s="65"/>
      <c r="J28" s="7"/>
    </row>
    <row r="29" spans="1:10" ht="28.5" customHeight="1">
      <c r="A29" s="37"/>
      <c r="B29" s="39"/>
      <c r="C29" s="33" t="s">
        <v>31</v>
      </c>
      <c r="D29" s="38">
        <f>H7</f>
        <v>7.1</v>
      </c>
      <c r="E29" s="38">
        <f>H7</f>
        <v>7.1</v>
      </c>
      <c r="F29" s="36">
        <f>H7</f>
        <v>7.1</v>
      </c>
      <c r="G29" s="72">
        <f>H7</f>
        <v>7.1</v>
      </c>
      <c r="H29" s="64"/>
      <c r="I29" s="65"/>
      <c r="J29" s="7"/>
    </row>
    <row r="30" spans="1:10" ht="24.75" customHeight="1">
      <c r="A30" s="37"/>
      <c r="B30" s="39"/>
      <c r="C30" s="39"/>
      <c r="D30" s="34" t="s">
        <v>32</v>
      </c>
      <c r="E30" s="38">
        <f>H7</f>
        <v>7.1</v>
      </c>
      <c r="F30" s="36">
        <f>H7</f>
        <v>7.1</v>
      </c>
      <c r="G30" s="72">
        <f>H7</f>
        <v>7.1</v>
      </c>
      <c r="H30" s="64"/>
      <c r="I30" s="65"/>
      <c r="J30" s="7"/>
    </row>
    <row r="31" spans="1:10" ht="24.75" customHeight="1">
      <c r="A31" s="37"/>
      <c r="B31" s="39"/>
      <c r="C31" s="39"/>
      <c r="D31" s="39"/>
      <c r="E31" s="34" t="s">
        <v>33</v>
      </c>
      <c r="F31" s="38">
        <f>H7</f>
        <v>7.1</v>
      </c>
      <c r="G31" s="72">
        <f>H7</f>
        <v>7.1</v>
      </c>
      <c r="H31" s="64"/>
      <c r="I31" s="65"/>
      <c r="J31" s="7"/>
    </row>
    <row r="32" spans="1:10" ht="24.75" customHeight="1">
      <c r="A32" s="40"/>
      <c r="B32" s="41"/>
      <c r="C32" s="41"/>
      <c r="D32" s="41"/>
      <c r="E32" s="41"/>
      <c r="F32" s="33" t="s">
        <v>34</v>
      </c>
      <c r="G32" s="72">
        <f>H7</f>
        <v>7.1</v>
      </c>
      <c r="H32" s="64"/>
      <c r="I32" s="65"/>
      <c r="J32" s="7"/>
    </row>
    <row r="33" spans="1:10" ht="24.75" customHeight="1">
      <c r="A33" s="24"/>
      <c r="B33" s="24"/>
      <c r="C33" s="24"/>
      <c r="D33" s="24"/>
      <c r="E33" s="24"/>
      <c r="F33" s="42"/>
      <c r="G33" s="43"/>
      <c r="H33" s="43"/>
      <c r="I33" s="43"/>
      <c r="J33" s="7"/>
    </row>
    <row r="34" spans="1:10" ht="28.5" customHeight="1">
      <c r="A34" s="63" t="s">
        <v>35</v>
      </c>
      <c r="B34" s="64"/>
      <c r="C34" s="64"/>
      <c r="D34" s="64"/>
      <c r="E34" s="64"/>
      <c r="F34" s="64"/>
      <c r="G34" s="64"/>
      <c r="H34" s="64"/>
      <c r="I34" s="65"/>
      <c r="J34" s="7"/>
    </row>
    <row r="35" spans="1:10" ht="39" customHeight="1">
      <c r="A35" s="22">
        <v>11</v>
      </c>
      <c r="B35" s="22" t="s">
        <v>36</v>
      </c>
      <c r="C35" s="66" t="s">
        <v>37</v>
      </c>
      <c r="D35" s="65"/>
      <c r="E35" s="92" t="s">
        <v>38</v>
      </c>
      <c r="F35" s="65"/>
      <c r="G35" s="66" t="s">
        <v>39</v>
      </c>
      <c r="H35" s="64"/>
      <c r="I35" s="65"/>
      <c r="J35" s="7"/>
    </row>
    <row r="36" spans="1:10" ht="23.25" customHeight="1">
      <c r="A36" s="25" t="s">
        <v>15</v>
      </c>
      <c r="B36" s="17">
        <v>9</v>
      </c>
      <c r="C36" s="67">
        <v>17</v>
      </c>
      <c r="D36" s="65"/>
      <c r="E36" s="67">
        <v>23</v>
      </c>
      <c r="F36" s="65"/>
      <c r="G36" s="67">
        <v>27</v>
      </c>
      <c r="H36" s="64"/>
      <c r="I36" s="65"/>
      <c r="J36" s="7"/>
    </row>
    <row r="37" spans="1:10" ht="24" customHeight="1">
      <c r="A37" s="25" t="s">
        <v>16</v>
      </c>
      <c r="B37" s="19">
        <f>H7</f>
        <v>7.1</v>
      </c>
      <c r="C37" s="68">
        <f>7.31*D7</f>
        <v>8.7018239999999984</v>
      </c>
      <c r="D37" s="65"/>
      <c r="E37" s="68">
        <f>11.15*D7</f>
        <v>13.272959999999999</v>
      </c>
      <c r="F37" s="65"/>
      <c r="G37" s="68">
        <f>13.2*D7</f>
        <v>15.713279999999997</v>
      </c>
      <c r="H37" s="64"/>
      <c r="I37" s="65"/>
      <c r="J37" s="7"/>
    </row>
    <row r="38" spans="1:10" ht="21" customHeight="1">
      <c r="A38" s="21"/>
      <c r="B38" s="22" t="s">
        <v>40</v>
      </c>
      <c r="C38" s="84">
        <f>H7</f>
        <v>7.1</v>
      </c>
      <c r="D38" s="65"/>
      <c r="E38" s="84">
        <f>7.31*D7</f>
        <v>8.7018239999999984</v>
      </c>
      <c r="F38" s="65"/>
      <c r="G38" s="68">
        <f>9.38*D7</f>
        <v>11.165952000000001</v>
      </c>
      <c r="H38" s="64"/>
      <c r="I38" s="65"/>
      <c r="J38" s="7"/>
    </row>
    <row r="39" spans="1:10" ht="30" customHeight="1">
      <c r="A39" s="21"/>
      <c r="B39" s="24"/>
      <c r="C39" s="66" t="s">
        <v>41</v>
      </c>
      <c r="D39" s="65"/>
      <c r="E39" s="84">
        <f>H7</f>
        <v>7.1</v>
      </c>
      <c r="F39" s="65"/>
      <c r="G39" s="68">
        <f>7.31*D7</f>
        <v>8.7018239999999984</v>
      </c>
      <c r="H39" s="64"/>
      <c r="I39" s="65"/>
      <c r="J39" s="7"/>
    </row>
    <row r="40" spans="1:10" ht="30" customHeight="1">
      <c r="A40" s="27"/>
      <c r="B40" s="28"/>
      <c r="C40" s="28"/>
      <c r="D40" s="44"/>
      <c r="E40" s="93" t="s">
        <v>42</v>
      </c>
      <c r="F40" s="94"/>
      <c r="G40" s="95">
        <f>H7</f>
        <v>7.1</v>
      </c>
      <c r="H40" s="86"/>
      <c r="I40" s="94"/>
      <c r="J40" s="7"/>
    </row>
    <row r="41" spans="1:10" ht="15.75" customHeight="1">
      <c r="A41" s="45"/>
      <c r="B41" s="45"/>
      <c r="C41" s="45"/>
      <c r="D41" s="45"/>
      <c r="E41" s="46"/>
      <c r="F41" s="47"/>
      <c r="G41" s="96"/>
      <c r="H41" s="97"/>
      <c r="I41" s="97"/>
      <c r="J41" s="7"/>
    </row>
    <row r="42" spans="1:10" ht="26.25" customHeight="1">
      <c r="A42" s="69" t="s">
        <v>43</v>
      </c>
      <c r="B42" s="64"/>
      <c r="C42" s="64"/>
      <c r="D42" s="64"/>
      <c r="E42" s="64"/>
      <c r="F42" s="64"/>
      <c r="G42" s="64"/>
      <c r="H42" s="64"/>
      <c r="I42" s="65"/>
    </row>
    <row r="43" spans="1:10" ht="48" customHeight="1">
      <c r="A43" s="33" t="s">
        <v>6</v>
      </c>
      <c r="B43" s="33" t="s">
        <v>44</v>
      </c>
      <c r="C43" s="33" t="s">
        <v>8</v>
      </c>
      <c r="D43" s="33" t="s">
        <v>9</v>
      </c>
      <c r="E43" s="33" t="s">
        <v>10</v>
      </c>
      <c r="F43" s="33" t="s">
        <v>11</v>
      </c>
      <c r="G43" s="98" t="s">
        <v>12</v>
      </c>
      <c r="H43" s="73"/>
      <c r="I43" s="48" t="s">
        <v>45</v>
      </c>
    </row>
    <row r="44" spans="1:10" ht="15.75" customHeight="1">
      <c r="A44" s="34" t="s">
        <v>15</v>
      </c>
      <c r="B44" s="35">
        <v>12</v>
      </c>
      <c r="C44" s="35">
        <v>18</v>
      </c>
      <c r="D44" s="35">
        <v>23</v>
      </c>
      <c r="E44" s="35">
        <v>36</v>
      </c>
      <c r="F44" s="35">
        <v>48</v>
      </c>
      <c r="G44" s="49">
        <v>66</v>
      </c>
      <c r="H44" s="50"/>
      <c r="I44" s="50">
        <v>72</v>
      </c>
    </row>
    <row r="45" spans="1:10" ht="15.75" customHeight="1">
      <c r="A45" s="34" t="s">
        <v>16</v>
      </c>
      <c r="B45" s="36">
        <f>H7</f>
        <v>7.1</v>
      </c>
      <c r="C45" s="36">
        <f>H7</f>
        <v>7.1</v>
      </c>
      <c r="D45" s="36">
        <f>H7</f>
        <v>7.1</v>
      </c>
      <c r="E45" s="36">
        <f>10.46*D7</f>
        <v>12.451584</v>
      </c>
      <c r="F45" s="36">
        <f>13.72*D7</f>
        <v>16.332287999999998</v>
      </c>
      <c r="G45" s="72">
        <f>18.91*D7</f>
        <v>22.510463999999999</v>
      </c>
      <c r="H45" s="65"/>
      <c r="I45" s="51">
        <f>21.32*D7</f>
        <v>25.379327999999997</v>
      </c>
    </row>
    <row r="46" spans="1:10" ht="15.75" customHeight="1">
      <c r="A46" s="37"/>
      <c r="B46" s="33" t="s">
        <v>7</v>
      </c>
      <c r="C46" s="38">
        <f>H7</f>
        <v>7.1</v>
      </c>
      <c r="D46" s="38">
        <f>H7</f>
        <v>7.1</v>
      </c>
      <c r="E46" s="38">
        <f>5.46*D7</f>
        <v>6.4995839999999996</v>
      </c>
      <c r="F46" s="36">
        <f>10.46*D7</f>
        <v>12.451584</v>
      </c>
      <c r="G46" s="72">
        <f>13.76*D7</f>
        <v>16.379904</v>
      </c>
      <c r="H46" s="65"/>
      <c r="I46" s="36">
        <f>16.55*D7</f>
        <v>19.70112</v>
      </c>
    </row>
    <row r="47" spans="1:10" ht="15.75" customHeight="1">
      <c r="A47" s="37"/>
      <c r="B47" s="39"/>
      <c r="C47" s="33" t="s">
        <v>17</v>
      </c>
      <c r="D47" s="38">
        <f>H7</f>
        <v>7.1</v>
      </c>
      <c r="E47" s="38">
        <f>H7</f>
        <v>7.1</v>
      </c>
      <c r="F47" s="36">
        <f>H7</f>
        <v>7.1</v>
      </c>
      <c r="G47" s="72">
        <f>10.85*D7</f>
        <v>12.915839999999999</v>
      </c>
      <c r="H47" s="65"/>
      <c r="I47" s="36">
        <f>11.34*D7</f>
        <v>13.499135999999998</v>
      </c>
    </row>
    <row r="48" spans="1:10" ht="15.75" customHeight="1">
      <c r="A48" s="37"/>
      <c r="B48" s="39"/>
      <c r="C48" s="39"/>
      <c r="D48" s="34" t="s">
        <v>18</v>
      </c>
      <c r="E48" s="38">
        <f>H7</f>
        <v>7.1</v>
      </c>
      <c r="F48" s="36">
        <f>H7</f>
        <v>7.1</v>
      </c>
      <c r="G48" s="72">
        <f>6.98*D7</f>
        <v>8.3089919999999999</v>
      </c>
      <c r="H48" s="65"/>
      <c r="I48" s="36">
        <f>8.66*D7</f>
        <v>10.308864</v>
      </c>
    </row>
    <row r="49" spans="1:9" ht="15.75" customHeight="1">
      <c r="A49" s="37"/>
      <c r="B49" s="39"/>
      <c r="C49" s="39"/>
      <c r="D49" s="39"/>
      <c r="E49" s="34" t="s">
        <v>19</v>
      </c>
      <c r="F49" s="38">
        <f>H7</f>
        <v>7.1</v>
      </c>
      <c r="G49" s="72">
        <f>H7</f>
        <v>7.1</v>
      </c>
      <c r="H49" s="65"/>
      <c r="I49" s="36">
        <f>H7</f>
        <v>7.1</v>
      </c>
    </row>
    <row r="50" spans="1:9" ht="15.75" customHeight="1">
      <c r="A50" s="37"/>
      <c r="B50" s="39"/>
      <c r="C50" s="39"/>
      <c r="D50" s="39"/>
      <c r="E50" s="39"/>
      <c r="F50" s="33" t="s">
        <v>20</v>
      </c>
      <c r="G50" s="72">
        <f>H7</f>
        <v>7.1</v>
      </c>
      <c r="H50" s="65"/>
      <c r="I50" s="36">
        <f>H7</f>
        <v>7.1</v>
      </c>
    </row>
    <row r="51" spans="1:9" ht="15.75" customHeight="1">
      <c r="A51" s="40"/>
      <c r="B51" s="41"/>
      <c r="C51" s="41"/>
      <c r="D51" s="41"/>
      <c r="E51" s="41"/>
      <c r="F51" s="41"/>
      <c r="G51" s="98" t="s">
        <v>21</v>
      </c>
      <c r="H51" s="65"/>
      <c r="I51" s="38">
        <f>H7</f>
        <v>7.1</v>
      </c>
    </row>
    <row r="52" spans="1:9" ht="15.75" customHeight="1">
      <c r="A52" s="24"/>
      <c r="B52" s="24"/>
      <c r="C52" s="24"/>
      <c r="D52" s="24"/>
      <c r="E52" s="24"/>
      <c r="F52" s="24"/>
      <c r="G52" s="31"/>
      <c r="H52" s="31"/>
      <c r="I52" s="32"/>
    </row>
    <row r="53" spans="1:9" ht="15.75" customHeight="1">
      <c r="A53" s="24"/>
      <c r="B53" s="24"/>
      <c r="C53" s="24"/>
      <c r="D53" s="24"/>
      <c r="E53" s="24"/>
      <c r="F53" s="24"/>
      <c r="G53" s="31"/>
      <c r="H53" s="31"/>
      <c r="I53" s="32"/>
    </row>
    <row r="54" spans="1:9" ht="0.75" customHeight="1"/>
    <row r="55" spans="1:9" ht="0.75" customHeight="1"/>
    <row r="56" spans="1:9" ht="0.75" customHeight="1"/>
    <row r="57" spans="1:9" ht="0.75" customHeight="1"/>
    <row r="58" spans="1:9" ht="0.75" customHeight="1"/>
    <row r="59" spans="1:9" ht="0.75" customHeight="1"/>
    <row r="60" spans="1:9" ht="30" customHeight="1">
      <c r="A60" s="63" t="s">
        <v>46</v>
      </c>
      <c r="B60" s="64"/>
      <c r="C60" s="64"/>
      <c r="D60" s="64"/>
      <c r="E60" s="64"/>
      <c r="F60" s="64"/>
      <c r="G60" s="64"/>
      <c r="H60" s="64"/>
      <c r="I60" s="65"/>
    </row>
    <row r="61" spans="1:9" ht="30" customHeight="1">
      <c r="A61" s="22" t="s">
        <v>6</v>
      </c>
      <c r="B61" s="66" t="s">
        <v>47</v>
      </c>
      <c r="C61" s="64"/>
      <c r="D61" s="64"/>
      <c r="E61" s="65"/>
      <c r="F61" s="66" t="s">
        <v>48</v>
      </c>
      <c r="G61" s="64"/>
      <c r="H61" s="64"/>
      <c r="I61" s="65"/>
    </row>
    <row r="62" spans="1:9" ht="30" customHeight="1">
      <c r="A62" s="25" t="s">
        <v>15</v>
      </c>
      <c r="B62" s="67">
        <v>17</v>
      </c>
      <c r="C62" s="64"/>
      <c r="D62" s="64"/>
      <c r="E62" s="65"/>
      <c r="F62" s="67">
        <v>25</v>
      </c>
      <c r="G62" s="64"/>
      <c r="H62" s="64"/>
      <c r="I62" s="65"/>
    </row>
    <row r="63" spans="1:9" ht="30" customHeight="1">
      <c r="A63" s="25" t="s">
        <v>16</v>
      </c>
      <c r="B63" s="68">
        <f>H7</f>
        <v>7.1</v>
      </c>
      <c r="C63" s="64"/>
      <c r="D63" s="64"/>
      <c r="E63" s="65"/>
      <c r="F63" s="68">
        <f>8.8*D7</f>
        <v>10.475519999999999</v>
      </c>
      <c r="G63" s="64"/>
      <c r="H63" s="64"/>
      <c r="I63" s="65"/>
    </row>
    <row r="64" spans="1:9" ht="30" customHeight="1">
      <c r="A64" s="17"/>
      <c r="B64" s="66" t="s">
        <v>49</v>
      </c>
      <c r="C64" s="64"/>
      <c r="D64" s="64"/>
      <c r="E64" s="65"/>
      <c r="F64" s="68">
        <f>H7</f>
        <v>7.1</v>
      </c>
      <c r="G64" s="64"/>
      <c r="H64" s="64"/>
      <c r="I64" s="65"/>
    </row>
    <row r="65" spans="1:9" ht="30" customHeight="1">
      <c r="A65" s="24"/>
      <c r="B65" s="42"/>
      <c r="C65" s="42"/>
      <c r="D65" s="42"/>
      <c r="E65" s="42"/>
      <c r="F65" s="43"/>
      <c r="G65" s="43"/>
      <c r="H65" s="43"/>
      <c r="I65" s="43"/>
    </row>
    <row r="66" spans="1:9" ht="30" customHeight="1">
      <c r="A66" s="24"/>
      <c r="B66" s="42"/>
      <c r="C66" s="42"/>
      <c r="D66" s="42"/>
      <c r="E66" s="42"/>
      <c r="F66" s="43"/>
      <c r="G66" s="43"/>
      <c r="H66" s="43"/>
      <c r="I66" s="43"/>
    </row>
    <row r="67" spans="1:9" ht="30" customHeight="1">
      <c r="A67" s="24"/>
      <c r="B67" s="42"/>
      <c r="C67" s="42"/>
      <c r="D67" s="42"/>
      <c r="E67" s="42"/>
      <c r="F67" s="43"/>
      <c r="G67" s="43"/>
      <c r="H67" s="43"/>
      <c r="I67" s="43"/>
    </row>
    <row r="68" spans="1:9" ht="30" customHeight="1">
      <c r="A68" s="24"/>
      <c r="B68" s="42"/>
      <c r="C68" s="42"/>
      <c r="D68" s="42"/>
      <c r="E68" s="42"/>
      <c r="F68" s="43"/>
      <c r="G68" s="43"/>
      <c r="H68" s="43"/>
      <c r="I68" s="43"/>
    </row>
    <row r="69" spans="1:9" ht="36" customHeight="1">
      <c r="A69" s="69" t="s">
        <v>50</v>
      </c>
      <c r="B69" s="64"/>
      <c r="C69" s="64"/>
      <c r="D69" s="64"/>
      <c r="E69" s="64"/>
      <c r="F69" s="64"/>
      <c r="G69" s="64"/>
      <c r="H69" s="64"/>
      <c r="I69" s="65"/>
    </row>
    <row r="70" spans="1:9" ht="48" customHeight="1">
      <c r="A70" s="33" t="s">
        <v>6</v>
      </c>
      <c r="B70" s="70" t="s">
        <v>44</v>
      </c>
      <c r="C70" s="65"/>
      <c r="D70" s="70" t="s">
        <v>8</v>
      </c>
      <c r="E70" s="65"/>
      <c r="F70" s="70" t="s">
        <v>51</v>
      </c>
      <c r="G70" s="65"/>
      <c r="H70" s="70" t="s">
        <v>52</v>
      </c>
      <c r="I70" s="65"/>
    </row>
    <row r="71" spans="1:9" ht="33.75" customHeight="1">
      <c r="A71" s="34" t="s">
        <v>15</v>
      </c>
      <c r="B71" s="71">
        <v>6</v>
      </c>
      <c r="C71" s="65"/>
      <c r="D71" s="71">
        <v>13</v>
      </c>
      <c r="E71" s="65"/>
      <c r="F71" s="71">
        <v>19</v>
      </c>
      <c r="G71" s="65"/>
      <c r="H71" s="71">
        <v>28</v>
      </c>
      <c r="I71" s="65"/>
    </row>
    <row r="72" spans="1:9" ht="31.5" customHeight="1">
      <c r="A72" s="34" t="s">
        <v>16</v>
      </c>
      <c r="B72" s="72">
        <f>H7</f>
        <v>7.1</v>
      </c>
      <c r="C72" s="65"/>
      <c r="D72" s="72">
        <f>H7</f>
        <v>7.1</v>
      </c>
      <c r="E72" s="65"/>
      <c r="F72" s="72">
        <f>H7</f>
        <v>7.1</v>
      </c>
      <c r="G72" s="65"/>
      <c r="H72" s="72">
        <f>5.96*D7</f>
        <v>7.0947839999999998</v>
      </c>
      <c r="I72" s="65"/>
    </row>
    <row r="73" spans="1:9" ht="30" customHeight="1">
      <c r="A73" s="52"/>
      <c r="B73" s="70" t="s">
        <v>7</v>
      </c>
      <c r="C73" s="73"/>
      <c r="D73" s="74">
        <f>H7</f>
        <v>7.1</v>
      </c>
      <c r="E73" s="65"/>
      <c r="F73" s="72">
        <f>H7</f>
        <v>7.1</v>
      </c>
      <c r="G73" s="65"/>
      <c r="H73" s="72">
        <f>H7</f>
        <v>7.1</v>
      </c>
      <c r="I73" s="65"/>
    </row>
    <row r="74" spans="1:9" ht="15.75" customHeight="1">
      <c r="A74" s="52"/>
      <c r="B74" s="39"/>
      <c r="C74" s="53"/>
      <c r="D74" s="75" t="s">
        <v>17</v>
      </c>
      <c r="E74" s="76"/>
      <c r="F74" s="79">
        <f>H7</f>
        <v>7.1</v>
      </c>
      <c r="G74" s="76"/>
      <c r="H74" s="79">
        <f>H7</f>
        <v>7.1</v>
      </c>
      <c r="I74" s="76"/>
    </row>
    <row r="75" spans="1:9" ht="15.75" customHeight="1">
      <c r="A75" s="52"/>
      <c r="B75" s="39"/>
      <c r="C75" s="39"/>
      <c r="D75" s="77"/>
      <c r="E75" s="78"/>
      <c r="F75" s="77"/>
      <c r="G75" s="78"/>
      <c r="H75" s="77"/>
      <c r="I75" s="78"/>
    </row>
    <row r="76" spans="1:9" ht="15.75" customHeight="1">
      <c r="A76" s="52"/>
      <c r="B76" s="39"/>
      <c r="C76" s="39"/>
      <c r="D76" s="39"/>
      <c r="E76" s="54"/>
      <c r="F76" s="75" t="s">
        <v>18</v>
      </c>
      <c r="G76" s="76"/>
      <c r="H76" s="82">
        <f>H7</f>
        <v>7.1</v>
      </c>
      <c r="I76" s="76"/>
    </row>
    <row r="77" spans="1:9" ht="15.75" customHeight="1">
      <c r="A77" s="55"/>
      <c r="B77" s="56"/>
      <c r="C77" s="56"/>
      <c r="D77" s="56"/>
      <c r="E77" s="56"/>
      <c r="F77" s="80"/>
      <c r="G77" s="81"/>
      <c r="H77" s="83"/>
      <c r="I77" s="81"/>
    </row>
    <row r="78" spans="1:9" ht="15.75" customHeight="1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28.5" customHeight="1">
      <c r="A79" s="63" t="s">
        <v>53</v>
      </c>
      <c r="B79" s="64"/>
      <c r="C79" s="64"/>
      <c r="D79" s="64"/>
      <c r="E79" s="64"/>
      <c r="F79" s="64"/>
      <c r="G79" s="64"/>
      <c r="H79" s="64"/>
      <c r="I79" s="65"/>
    </row>
    <row r="80" spans="1:9" ht="80.25" customHeight="1">
      <c r="A80" s="22" t="s">
        <v>6</v>
      </c>
      <c r="B80" s="22" t="s">
        <v>24</v>
      </c>
      <c r="C80" s="66" t="s">
        <v>54</v>
      </c>
      <c r="D80" s="65"/>
      <c r="E80" s="22" t="s">
        <v>55</v>
      </c>
      <c r="F80" s="22" t="s">
        <v>56</v>
      </c>
      <c r="G80" s="66" t="s">
        <v>57</v>
      </c>
      <c r="H80" s="65"/>
      <c r="I80" s="57" t="s">
        <v>58</v>
      </c>
    </row>
    <row r="81" spans="1:9" ht="25.5" customHeight="1">
      <c r="A81" s="25" t="s">
        <v>15</v>
      </c>
      <c r="B81" s="17">
        <v>9</v>
      </c>
      <c r="C81" s="67">
        <v>17</v>
      </c>
      <c r="D81" s="65"/>
      <c r="E81" s="17">
        <v>23</v>
      </c>
      <c r="F81" s="17">
        <v>27</v>
      </c>
      <c r="G81" s="67">
        <v>28</v>
      </c>
      <c r="H81" s="65"/>
      <c r="I81" s="58">
        <v>34</v>
      </c>
    </row>
    <row r="82" spans="1:9" ht="34.5" customHeight="1">
      <c r="A82" s="25" t="s">
        <v>16</v>
      </c>
      <c r="B82" s="19">
        <f>H7</f>
        <v>7.1</v>
      </c>
      <c r="C82" s="68">
        <f>H7</f>
        <v>7.1</v>
      </c>
      <c r="D82" s="65"/>
      <c r="E82" s="19">
        <f>8.18*D7</f>
        <v>9.7374719999999986</v>
      </c>
      <c r="F82" s="19">
        <f>9.14*D7</f>
        <v>10.880255999999999</v>
      </c>
      <c r="G82" s="68">
        <f>10.11*D7</f>
        <v>12.034943999999998</v>
      </c>
      <c r="H82" s="65"/>
      <c r="I82" s="59">
        <f>12.5*D7</f>
        <v>14.879999999999999</v>
      </c>
    </row>
    <row r="83" spans="1:9" ht="23.25" customHeight="1">
      <c r="A83" s="21"/>
      <c r="B83" s="22" t="s">
        <v>30</v>
      </c>
      <c r="C83" s="84">
        <f>H7</f>
        <v>7.1</v>
      </c>
      <c r="D83" s="65"/>
      <c r="E83" s="23">
        <f>H7</f>
        <v>7.1</v>
      </c>
      <c r="F83" s="23">
        <f>H7</f>
        <v>7.1</v>
      </c>
      <c r="G83" s="68">
        <f>7.08*D7</f>
        <v>8.428032</v>
      </c>
      <c r="H83" s="65"/>
      <c r="I83" s="59">
        <f>8.5*D7</f>
        <v>10.118399999999999</v>
      </c>
    </row>
    <row r="84" spans="1:9" ht="24" customHeight="1">
      <c r="A84" s="21"/>
      <c r="B84" s="24"/>
      <c r="C84" s="66" t="s">
        <v>31</v>
      </c>
      <c r="D84" s="65"/>
      <c r="E84" s="23">
        <f>H7</f>
        <v>7.1</v>
      </c>
      <c r="F84" s="23">
        <f>H7</f>
        <v>7.1</v>
      </c>
      <c r="G84" s="68">
        <f>H7</f>
        <v>7.1</v>
      </c>
      <c r="H84" s="65"/>
      <c r="I84" s="59">
        <f>H7</f>
        <v>7.1</v>
      </c>
    </row>
    <row r="85" spans="1:9" ht="35.25" customHeight="1">
      <c r="A85" s="21"/>
      <c r="B85" s="24"/>
      <c r="C85" s="24"/>
      <c r="D85" s="60"/>
      <c r="E85" s="22" t="s">
        <v>59</v>
      </c>
      <c r="F85" s="23">
        <f>H7</f>
        <v>7.1</v>
      </c>
      <c r="G85" s="68">
        <f>H7</f>
        <v>7.1</v>
      </c>
      <c r="H85" s="65"/>
      <c r="I85" s="59">
        <f>H7</f>
        <v>7.1</v>
      </c>
    </row>
    <row r="86" spans="1:9" ht="34.5" customHeight="1">
      <c r="A86" s="21"/>
      <c r="B86" s="24"/>
      <c r="C86" s="24"/>
      <c r="D86" s="24"/>
      <c r="E86" s="60"/>
      <c r="F86" s="22" t="s">
        <v>60</v>
      </c>
      <c r="G86" s="84">
        <f>H7</f>
        <v>7.1</v>
      </c>
      <c r="H86" s="65"/>
      <c r="I86" s="59">
        <f>H7</f>
        <v>7.1</v>
      </c>
    </row>
    <row r="87" spans="1:9" ht="37.5" customHeight="1">
      <c r="A87" s="27"/>
      <c r="B87" s="28"/>
      <c r="C87" s="28"/>
      <c r="D87" s="28"/>
      <c r="E87" s="28"/>
      <c r="F87" s="61"/>
      <c r="G87" s="85" t="s">
        <v>61</v>
      </c>
      <c r="H87" s="86"/>
      <c r="I87" s="62">
        <f>H7</f>
        <v>7.1</v>
      </c>
    </row>
    <row r="88" spans="1:9" ht="15.75" customHeight="1"/>
    <row r="89" spans="1:9" ht="15.75" customHeight="1"/>
    <row r="90" spans="1:9" ht="15.75" customHeight="1"/>
    <row r="91" spans="1:9" ht="15.75" customHeight="1"/>
    <row r="92" spans="1:9" ht="15.75" customHeight="1"/>
    <row r="93" spans="1:9" ht="15.75" customHeight="1"/>
    <row r="94" spans="1:9" ht="15.75" customHeight="1"/>
    <row r="95" spans="1:9" ht="15.75" customHeight="1"/>
    <row r="96" spans="1:9" ht="15.75" customHeight="1"/>
    <row r="97" ht="15.75" customHeight="1"/>
    <row r="98" ht="15.75" customHeight="1"/>
    <row r="99" ht="15.75" customHeight="1"/>
    <row r="100" ht="15.75" customHeight="1"/>
  </sheetData>
  <mergeCells count="89">
    <mergeCell ref="G47:H47"/>
    <mergeCell ref="G48:H48"/>
    <mergeCell ref="G49:H49"/>
    <mergeCell ref="G50:H50"/>
    <mergeCell ref="G51:H51"/>
    <mergeCell ref="G41:I41"/>
    <mergeCell ref="A42:I42"/>
    <mergeCell ref="G43:H43"/>
    <mergeCell ref="G45:H45"/>
    <mergeCell ref="G46:H46"/>
    <mergeCell ref="C39:D39"/>
    <mergeCell ref="E39:F39"/>
    <mergeCell ref="G39:I39"/>
    <mergeCell ref="E40:F40"/>
    <mergeCell ref="G40:I40"/>
    <mergeCell ref="C37:D37"/>
    <mergeCell ref="E37:F37"/>
    <mergeCell ref="G37:I37"/>
    <mergeCell ref="C38:D38"/>
    <mergeCell ref="E38:F38"/>
    <mergeCell ref="G38:I38"/>
    <mergeCell ref="G28:I28"/>
    <mergeCell ref="G29:I29"/>
    <mergeCell ref="G30:I30"/>
    <mergeCell ref="E36:F36"/>
    <mergeCell ref="G36:I36"/>
    <mergeCell ref="G31:I31"/>
    <mergeCell ref="G32:I32"/>
    <mergeCell ref="A34:I34"/>
    <mergeCell ref="C35:D35"/>
    <mergeCell ref="E35:F35"/>
    <mergeCell ref="G35:I35"/>
    <mergeCell ref="C36:D36"/>
    <mergeCell ref="A10:I10"/>
    <mergeCell ref="A24:I24"/>
    <mergeCell ref="G25:I25"/>
    <mergeCell ref="G26:I26"/>
    <mergeCell ref="G27:I27"/>
    <mergeCell ref="A1:I1"/>
    <mergeCell ref="A3:I3"/>
    <mergeCell ref="A4:I4"/>
    <mergeCell ref="A7:C7"/>
    <mergeCell ref="F7:G7"/>
    <mergeCell ref="H7:I7"/>
    <mergeCell ref="G86:H86"/>
    <mergeCell ref="G87:H87"/>
    <mergeCell ref="C81:D81"/>
    <mergeCell ref="C82:D82"/>
    <mergeCell ref="G82:H82"/>
    <mergeCell ref="C83:D83"/>
    <mergeCell ref="G83:H83"/>
    <mergeCell ref="C84:D84"/>
    <mergeCell ref="G84:H84"/>
    <mergeCell ref="A79:I79"/>
    <mergeCell ref="C80:D80"/>
    <mergeCell ref="G80:H80"/>
    <mergeCell ref="G81:H81"/>
    <mergeCell ref="G85:H85"/>
    <mergeCell ref="D74:E75"/>
    <mergeCell ref="H74:I75"/>
    <mergeCell ref="F74:G75"/>
    <mergeCell ref="F76:G77"/>
    <mergeCell ref="H76:I77"/>
    <mergeCell ref="D72:E72"/>
    <mergeCell ref="F72:G72"/>
    <mergeCell ref="H72:I72"/>
    <mergeCell ref="B72:C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63:E63"/>
    <mergeCell ref="F63:I63"/>
    <mergeCell ref="B64:E64"/>
    <mergeCell ref="F64:I64"/>
    <mergeCell ref="A69:I69"/>
    <mergeCell ref="A60:I60"/>
    <mergeCell ref="B61:E61"/>
    <mergeCell ref="F61:I61"/>
    <mergeCell ref="B62:E62"/>
    <mergeCell ref="F62:I62"/>
  </mergeCells>
  <pageMargins left="0.51180555555555496" right="0.511805555555554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51180555555555496" right="0.51180555555555496" top="0.78749999999999998" bottom="0.7874999999999999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dc:description/>
  <cp:lastModifiedBy>dirlegis3</cp:lastModifiedBy>
  <cp:revision>5</cp:revision>
  <dcterms:created xsi:type="dcterms:W3CDTF">2017-08-22T22:46:32Z</dcterms:created>
  <dcterms:modified xsi:type="dcterms:W3CDTF">2022-04-07T13:20:09Z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