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8800" windowHeight="12435" firstSheet="1" activeTab="2"/>
  </bookViews>
  <sheets>
    <sheet name="Receita 2022 " sheetId="16" state="hidden" r:id="rId1"/>
    <sheet name="Receita LDO 2023" sheetId="14" r:id="rId2"/>
    <sheet name="RCL LDO" sheetId="10" r:id="rId3"/>
  </sheets>
  <externalReferences>
    <externalReference r:id="rId4"/>
  </externalReferences>
  <definedNames>
    <definedName name="_xlnm.Print_Area" localSheetId="0">'Receita 2022 '!$A$1:$P$1159</definedName>
    <definedName name="_xlnm.Print_Area" localSheetId="1">'Receita LDO 2023'!$A$1:$J$1316</definedName>
    <definedName name="Excel_BuiltIn_Print_Titles_1" localSheetId="0">#REF!</definedName>
    <definedName name="Excel_BuiltIn_Print_Titles_1">#REF!</definedName>
    <definedName name="Excel_BuiltIn_Print_Titles_1_1_1">"$#REF!.$A$1:$B$65112;$#REF!.$A$1:$HC$2"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2_1_1_1" localSheetId="0">#REF!</definedName>
    <definedName name="Excel_BuiltIn_Print_Titles_2_1_1_1">#REF!</definedName>
    <definedName name="_xlnm.Print_Titles" localSheetId="0">'Receita 2022 '!$1:$1</definedName>
    <definedName name="_xlnm.Print_Titles" localSheetId="1">'Receita LDO 2023'!$1:$1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9" i="14" l="1"/>
  <c r="H848" i="14"/>
  <c r="I379" i="14"/>
  <c r="J379" i="14"/>
  <c r="G379" i="14" l="1"/>
  <c r="H871" i="14"/>
  <c r="J926" i="14"/>
  <c r="J925" i="14" s="1"/>
  <c r="H927" i="14"/>
  <c r="H926" i="14" s="1"/>
  <c r="H925" i="14" s="1"/>
  <c r="I927" i="14"/>
  <c r="I926" i="14" s="1"/>
  <c r="I925" i="14" s="1"/>
  <c r="J927" i="14"/>
  <c r="G927" i="14"/>
  <c r="G926" i="14" s="1"/>
  <c r="G925" i="14" s="1"/>
  <c r="H30" i="10" l="1"/>
  <c r="H29" i="10"/>
  <c r="B7" i="10"/>
  <c r="G438" i="14" l="1"/>
  <c r="H438" i="14"/>
  <c r="I438" i="14"/>
  <c r="J438" i="14"/>
  <c r="G444" i="14"/>
  <c r="G443" i="14" s="1"/>
  <c r="H444" i="14"/>
  <c r="H443" i="14" s="1"/>
  <c r="I444" i="14"/>
  <c r="I443" i="14" s="1"/>
  <c r="J444" i="14"/>
  <c r="J443" i="14" s="1"/>
  <c r="G449" i="14"/>
  <c r="H449" i="14"/>
  <c r="I449" i="14"/>
  <c r="J449" i="14"/>
  <c r="G454" i="14"/>
  <c r="H454" i="14"/>
  <c r="I454" i="14"/>
  <c r="J454" i="14"/>
  <c r="G555" i="14"/>
  <c r="H555" i="14"/>
  <c r="I555" i="14"/>
  <c r="J555" i="14"/>
  <c r="G561" i="14"/>
  <c r="G560" i="14" s="1"/>
  <c r="H561" i="14"/>
  <c r="H560" i="14" s="1"/>
  <c r="I561" i="14"/>
  <c r="I560" i="14" s="1"/>
  <c r="J561" i="14"/>
  <c r="J560" i="14" s="1"/>
  <c r="G567" i="14"/>
  <c r="G566" i="14" s="1"/>
  <c r="H567" i="14"/>
  <c r="H566" i="14" s="1"/>
  <c r="I567" i="14"/>
  <c r="I566" i="14" s="1"/>
  <c r="J567" i="14"/>
  <c r="J566" i="14" s="1"/>
  <c r="G88" i="14" l="1"/>
  <c r="H88" i="14"/>
  <c r="I88" i="14"/>
  <c r="J88" i="14"/>
  <c r="G81" i="14"/>
  <c r="H81" i="14"/>
  <c r="I81" i="14"/>
  <c r="J81" i="14"/>
  <c r="G77" i="14"/>
  <c r="H77" i="14"/>
  <c r="I77" i="14"/>
  <c r="J77" i="14"/>
  <c r="G73" i="14"/>
  <c r="H73" i="14"/>
  <c r="I73" i="14"/>
  <c r="J73" i="14"/>
  <c r="G69" i="14"/>
  <c r="G68" i="14" s="1"/>
  <c r="G67" i="14" s="1"/>
  <c r="H69" i="14"/>
  <c r="H68" i="14" s="1"/>
  <c r="H67" i="14" s="1"/>
  <c r="I69" i="14"/>
  <c r="I68" i="14" s="1"/>
  <c r="I67" i="14" s="1"/>
  <c r="J69" i="14"/>
  <c r="J68" i="14" s="1"/>
  <c r="J67" i="14" s="1"/>
  <c r="G63" i="14"/>
  <c r="H63" i="14"/>
  <c r="I63" i="14"/>
  <c r="J63" i="14"/>
  <c r="G59" i="14"/>
  <c r="H59" i="14"/>
  <c r="I59" i="14"/>
  <c r="J59" i="14"/>
  <c r="G55" i="14"/>
  <c r="G54" i="14" s="1"/>
  <c r="H55" i="14"/>
  <c r="H54" i="14" s="1"/>
  <c r="I55" i="14"/>
  <c r="I54" i="14" s="1"/>
  <c r="J55" i="14"/>
  <c r="J54" i="14" s="1"/>
  <c r="G50" i="14"/>
  <c r="H50" i="14"/>
  <c r="I50" i="14"/>
  <c r="J50" i="14"/>
  <c r="G46" i="14"/>
  <c r="H46" i="14"/>
  <c r="I46" i="14"/>
  <c r="J46" i="14"/>
  <c r="G42" i="14"/>
  <c r="H42" i="14"/>
  <c r="I42" i="14"/>
  <c r="J42" i="14"/>
  <c r="G38" i="14"/>
  <c r="G37" i="14" s="1"/>
  <c r="H38" i="14"/>
  <c r="H37" i="14" s="1"/>
  <c r="I38" i="14"/>
  <c r="I37" i="14" s="1"/>
  <c r="J38" i="14"/>
  <c r="J37" i="14" s="1"/>
  <c r="G27" i="14"/>
  <c r="G26" i="14" s="1"/>
  <c r="G25" i="14" s="1"/>
  <c r="H27" i="14"/>
  <c r="H26" i="14" s="1"/>
  <c r="H25" i="14" s="1"/>
  <c r="I27" i="14"/>
  <c r="I26" i="14" s="1"/>
  <c r="I25" i="14" s="1"/>
  <c r="J27" i="14"/>
  <c r="J26" i="14" s="1"/>
  <c r="J25" i="14" s="1"/>
  <c r="G21" i="14"/>
  <c r="H21" i="14"/>
  <c r="I21" i="14"/>
  <c r="J21" i="14"/>
  <c r="G17" i="14"/>
  <c r="H17" i="14"/>
  <c r="I17" i="14"/>
  <c r="J17" i="14"/>
  <c r="G13" i="14"/>
  <c r="H13" i="14"/>
  <c r="I13" i="14"/>
  <c r="J13" i="14"/>
  <c r="G9" i="14"/>
  <c r="H9" i="14"/>
  <c r="I9" i="14"/>
  <c r="J9" i="14"/>
  <c r="I36" i="14" l="1"/>
  <c r="I35" i="14" s="1"/>
  <c r="H36" i="14"/>
  <c r="H35" i="14" s="1"/>
  <c r="G36" i="14"/>
  <c r="G35" i="14" s="1"/>
  <c r="J36" i="14"/>
  <c r="J35" i="14" s="1"/>
  <c r="J989" i="14" l="1"/>
  <c r="J990" i="14"/>
  <c r="J991" i="14"/>
  <c r="J992" i="14"/>
  <c r="J993" i="14"/>
  <c r="J994" i="14"/>
  <c r="I644" i="14"/>
  <c r="I642" i="14"/>
  <c r="J642" i="14" s="1"/>
  <c r="G529" i="14" l="1"/>
  <c r="H529" i="14" s="1"/>
  <c r="I529" i="14" s="1"/>
  <c r="J529" i="14" s="1"/>
  <c r="H208" i="14"/>
  <c r="I208" i="14" s="1"/>
  <c r="J208" i="14" s="1"/>
  <c r="G156" i="14"/>
  <c r="I156" i="14" s="1"/>
  <c r="J156" i="14" s="1"/>
  <c r="G153" i="14"/>
  <c r="H153" i="14" s="1"/>
  <c r="I153" i="14" s="1"/>
  <c r="J153" i="14" s="1"/>
  <c r="G149" i="14"/>
  <c r="H149" i="14" s="1"/>
  <c r="I149" i="14" s="1"/>
  <c r="J149" i="14" s="1"/>
  <c r="G150" i="14"/>
  <c r="H150" i="14" s="1"/>
  <c r="I150" i="14" s="1"/>
  <c r="J150" i="14" s="1"/>
  <c r="G151" i="14"/>
  <c r="H151" i="14" s="1"/>
  <c r="I151" i="14" s="1"/>
  <c r="J151" i="14" s="1"/>
  <c r="G146" i="14"/>
  <c r="H146" i="14" s="1"/>
  <c r="I146" i="14" s="1"/>
  <c r="J146" i="14" s="1"/>
  <c r="G143" i="14"/>
  <c r="H143" i="14" s="1"/>
  <c r="I143" i="14" s="1"/>
  <c r="J143" i="14" s="1"/>
  <c r="G144" i="14"/>
  <c r="H144" i="14" s="1"/>
  <c r="I144" i="14" s="1"/>
  <c r="J144" i="14" s="1"/>
  <c r="G137" i="14"/>
  <c r="H137" i="14" s="1"/>
  <c r="I137" i="14" s="1"/>
  <c r="J137" i="14" s="1"/>
  <c r="G126" i="14"/>
  <c r="H126" i="14" s="1"/>
  <c r="I126" i="14" s="1"/>
  <c r="J126" i="14" s="1"/>
  <c r="G117" i="14"/>
  <c r="H117" i="14" s="1"/>
  <c r="I117" i="14" s="1"/>
  <c r="J117" i="14" s="1"/>
  <c r="G108" i="14"/>
  <c r="H108" i="14" s="1"/>
  <c r="I108" i="14" s="1"/>
  <c r="J108" i="14" s="1"/>
  <c r="G109" i="14"/>
  <c r="H109" i="14" s="1"/>
  <c r="I109" i="14" s="1"/>
  <c r="J109" i="14" s="1"/>
  <c r="H100" i="14"/>
  <c r="G101" i="14"/>
  <c r="F1271" i="14"/>
  <c r="G1007" i="14"/>
  <c r="H1007" i="14"/>
  <c r="I1007" i="14"/>
  <c r="J1007" i="14"/>
  <c r="F1007" i="14"/>
  <c r="H101" i="14" l="1"/>
  <c r="I101" i="14" s="1"/>
  <c r="J101" i="14" s="1"/>
  <c r="G94" i="14"/>
  <c r="I100" i="14"/>
  <c r="G799" i="14"/>
  <c r="H799" i="14"/>
  <c r="I799" i="14"/>
  <c r="J799" i="14"/>
  <c r="F799" i="14"/>
  <c r="F769" i="14"/>
  <c r="G761" i="14"/>
  <c r="H761" i="14"/>
  <c r="I761" i="14"/>
  <c r="J761" i="14"/>
  <c r="H28" i="10" s="1"/>
  <c r="F761" i="14"/>
  <c r="H94" i="14" l="1"/>
  <c r="J100" i="14"/>
  <c r="J94" i="14" s="1"/>
  <c r="I94" i="14"/>
  <c r="G690" i="14"/>
  <c r="H690" i="14"/>
  <c r="I690" i="14"/>
  <c r="J690" i="14"/>
  <c r="F691" i="14"/>
  <c r="G608" i="14"/>
  <c r="H608" i="14"/>
  <c r="I608" i="14"/>
  <c r="J608" i="14"/>
  <c r="J607" i="14" s="1"/>
  <c r="J606" i="14" s="1"/>
  <c r="F608" i="14"/>
  <c r="G536" i="14"/>
  <c r="H536" i="14"/>
  <c r="I536" i="14"/>
  <c r="J536" i="14"/>
  <c r="J535" i="14" s="1"/>
  <c r="J534" i="14" s="1"/>
  <c r="F536" i="14"/>
  <c r="F465" i="14"/>
  <c r="G400" i="14"/>
  <c r="H400" i="14"/>
  <c r="I400" i="14"/>
  <c r="J400" i="14"/>
  <c r="J399" i="14" s="1"/>
  <c r="J398" i="14" s="1"/>
  <c r="F400" i="14"/>
  <c r="G295" i="14"/>
  <c r="H295" i="14"/>
  <c r="F295" i="14"/>
  <c r="G253" i="14"/>
  <c r="H253" i="14"/>
  <c r="I253" i="14"/>
  <c r="J253" i="14"/>
  <c r="F253" i="14"/>
  <c r="F272" i="14"/>
  <c r="F131" i="14"/>
  <c r="F111" i="14"/>
  <c r="J995" i="14"/>
  <c r="H26" i="10" s="1"/>
  <c r="J981" i="14"/>
  <c r="J980" i="14" s="1"/>
  <c r="J979" i="14" s="1"/>
  <c r="J978" i="14" s="1"/>
  <c r="J977" i="14" s="1"/>
  <c r="J973" i="14"/>
  <c r="J972" i="14" s="1"/>
  <c r="J971" i="14" s="1"/>
  <c r="J970" i="14" s="1"/>
  <c r="J969" i="14" s="1"/>
  <c r="J964" i="14"/>
  <c r="J963" i="14" s="1"/>
  <c r="J962" i="14" s="1"/>
  <c r="J961" i="14"/>
  <c r="J956" i="14"/>
  <c r="J955" i="14" s="1"/>
  <c r="J954" i="14" s="1"/>
  <c r="J949" i="14"/>
  <c r="J948" i="14"/>
  <c r="J947" i="14" s="1"/>
  <c r="J940" i="14"/>
  <c r="J939" i="14" s="1"/>
  <c r="J938" i="14" s="1"/>
  <c r="J937" i="14" s="1"/>
  <c r="J936" i="14" s="1"/>
  <c r="J933" i="14"/>
  <c r="J932" i="14" s="1"/>
  <c r="J931" i="14" s="1"/>
  <c r="J923" i="14"/>
  <c r="J922" i="14" s="1"/>
  <c r="J921" i="14" s="1"/>
  <c r="J915" i="14"/>
  <c r="J914" i="14" s="1"/>
  <c r="J871" i="14"/>
  <c r="J870" i="14" s="1"/>
  <c r="J869" i="14" s="1"/>
  <c r="J858" i="14"/>
  <c r="J857" i="14" s="1"/>
  <c r="J852" i="14"/>
  <c r="J851" i="14" s="1"/>
  <c r="J844" i="14"/>
  <c r="J843" i="14" s="1"/>
  <c r="J841" i="14"/>
  <c r="J840" i="14" s="1"/>
  <c r="J839" i="14" s="1"/>
  <c r="J836" i="14"/>
  <c r="J835" i="14" s="1"/>
  <c r="J834" i="14" s="1"/>
  <c r="J829" i="14"/>
  <c r="J827" i="14"/>
  <c r="J825" i="14"/>
  <c r="J823" i="14"/>
  <c r="J818" i="14"/>
  <c r="J817" i="14" s="1"/>
  <c r="J815" i="14"/>
  <c r="J814" i="14" s="1"/>
  <c r="J812" i="14"/>
  <c r="J811" i="14" s="1"/>
  <c r="J809" i="14"/>
  <c r="J807" i="14"/>
  <c r="J798" i="14"/>
  <c r="J797" i="14" s="1"/>
  <c r="J796" i="14" s="1"/>
  <c r="J795" i="14" s="1"/>
  <c r="J788" i="14"/>
  <c r="J787" i="14" s="1"/>
  <c r="J786" i="14" s="1"/>
  <c r="J783" i="14"/>
  <c r="J782" i="14" s="1"/>
  <c r="J781" i="14" s="1"/>
  <c r="J775" i="14"/>
  <c r="J774" i="14" s="1"/>
  <c r="J769" i="14"/>
  <c r="J764" i="14"/>
  <c r="J756" i="14"/>
  <c r="J754" i="14"/>
  <c r="J750" i="14"/>
  <c r="J749" i="14" s="1"/>
  <c r="J741" i="14"/>
  <c r="J735" i="14"/>
  <c r="J730" i="14"/>
  <c r="J700" i="14"/>
  <c r="J685" i="14"/>
  <c r="J684" i="14" s="1"/>
  <c r="J677" i="14"/>
  <c r="J674" i="14" s="1"/>
  <c r="J667" i="14"/>
  <c r="J664" i="14" s="1"/>
  <c r="J652" i="14"/>
  <c r="J645" i="14"/>
  <c r="J633" i="14"/>
  <c r="J630" i="14" s="1"/>
  <c r="J629" i="14" s="1"/>
  <c r="J627" i="14"/>
  <c r="J626" i="14" s="1"/>
  <c r="J625" i="14" s="1"/>
  <c r="J624" i="14" s="1"/>
  <c r="J620" i="14"/>
  <c r="J619" i="14" s="1"/>
  <c r="J618" i="14" s="1"/>
  <c r="J614" i="14"/>
  <c r="J613" i="14" s="1"/>
  <c r="J612" i="14" s="1"/>
  <c r="J602" i="14"/>
  <c r="J597" i="14"/>
  <c r="J596" i="14" s="1"/>
  <c r="J595" i="14" s="1"/>
  <c r="J572" i="14"/>
  <c r="J554" i="14"/>
  <c r="J549" i="14"/>
  <c r="J548" i="14" s="1"/>
  <c r="J521" i="14"/>
  <c r="J520" i="14" s="1"/>
  <c r="J519" i="14" s="1"/>
  <c r="J514" i="14"/>
  <c r="J513" i="14" s="1"/>
  <c r="J512" i="14" s="1"/>
  <c r="J505" i="14"/>
  <c r="J504" i="14" s="1"/>
  <c r="J498" i="14"/>
  <c r="J493" i="14"/>
  <c r="J492" i="14" s="1"/>
  <c r="J460" i="14"/>
  <c r="J459" i="14" s="1"/>
  <c r="J453" i="14"/>
  <c r="J448" i="14"/>
  <c r="J437" i="14"/>
  <c r="J432" i="14"/>
  <c r="J431" i="14" s="1"/>
  <c r="J425" i="14"/>
  <c r="J423" i="14"/>
  <c r="J420" i="14"/>
  <c r="J414" i="14"/>
  <c r="J412" i="14"/>
  <c r="J407" i="14"/>
  <c r="J406" i="14" s="1"/>
  <c r="J405" i="14" s="1"/>
  <c r="J404" i="14" s="1"/>
  <c r="J395" i="14"/>
  <c r="J394" i="14" s="1"/>
  <c r="J393" i="14" s="1"/>
  <c r="J392" i="14" s="1"/>
  <c r="J382" i="14"/>
  <c r="J378" i="14"/>
  <c r="J376" i="14"/>
  <c r="J272" i="14"/>
  <c r="J211" i="14"/>
  <c r="J210" i="14" s="1"/>
  <c r="J209" i="14" s="1"/>
  <c r="J207" i="14"/>
  <c r="J205" i="14"/>
  <c r="J196" i="14"/>
  <c r="J195" i="14" s="1"/>
  <c r="J188" i="14"/>
  <c r="J187" i="14" s="1"/>
  <c r="J186" i="14"/>
  <c r="J185" i="14" s="1"/>
  <c r="J184" i="14" s="1"/>
  <c r="J182" i="14"/>
  <c r="J180" i="14"/>
  <c r="J178" i="14"/>
  <c r="J172" i="14"/>
  <c r="J171" i="14" s="1"/>
  <c r="J162" i="14"/>
  <c r="J161" i="14"/>
  <c r="J160" i="14" s="1"/>
  <c r="J159" i="14" s="1"/>
  <c r="D9" i="14"/>
  <c r="D13" i="14"/>
  <c r="D17" i="14"/>
  <c r="D21" i="14"/>
  <c r="D27" i="14"/>
  <c r="D31" i="14"/>
  <c r="D38" i="14"/>
  <c r="D42" i="14"/>
  <c r="D46" i="14"/>
  <c r="D50" i="14"/>
  <c r="D55" i="14"/>
  <c r="D59" i="14"/>
  <c r="D63" i="14"/>
  <c r="D69" i="14"/>
  <c r="D73" i="14"/>
  <c r="D77" i="14"/>
  <c r="D81" i="14"/>
  <c r="D88" i="14"/>
  <c r="D94" i="14"/>
  <c r="D103" i="14"/>
  <c r="D111" i="14"/>
  <c r="D120" i="14"/>
  <c r="D131" i="14"/>
  <c r="D138" i="14"/>
  <c r="D145" i="14"/>
  <c r="D152" i="14"/>
  <c r="D161" i="14"/>
  <c r="D160" i="14" s="1"/>
  <c r="D159" i="14" s="1"/>
  <c r="D162" i="14"/>
  <c r="D172" i="14"/>
  <c r="D171" i="14" s="1"/>
  <c r="D178" i="14"/>
  <c r="D180" i="14"/>
  <c r="D182" i="14"/>
  <c r="D186" i="14"/>
  <c r="D185" i="14" s="1"/>
  <c r="D184" i="14" s="1"/>
  <c r="D188" i="14"/>
  <c r="D187" i="14" s="1"/>
  <c r="D196" i="14"/>
  <c r="D195" i="14" s="1"/>
  <c r="D205" i="14"/>
  <c r="D207" i="14"/>
  <c r="D211" i="14"/>
  <c r="D210" i="14" s="1"/>
  <c r="D209" i="14" s="1"/>
  <c r="D226" i="14"/>
  <c r="D253" i="14"/>
  <c r="D272" i="14"/>
  <c r="D295" i="14"/>
  <c r="D376" i="14"/>
  <c r="D378" i="14"/>
  <c r="D382" i="14"/>
  <c r="D381" i="14" s="1"/>
  <c r="D395" i="14"/>
  <c r="D394" i="14" s="1"/>
  <c r="D393" i="14" s="1"/>
  <c r="D392" i="14" s="1"/>
  <c r="D407" i="14"/>
  <c r="D406" i="14" s="1"/>
  <c r="D405" i="14" s="1"/>
  <c r="D404" i="14" s="1"/>
  <c r="D412" i="14"/>
  <c r="D411" i="14" s="1"/>
  <c r="D410" i="14" s="1"/>
  <c r="D409" i="14" s="1"/>
  <c r="D414" i="14"/>
  <c r="D420" i="14"/>
  <c r="D423" i="14"/>
  <c r="D425" i="14"/>
  <c r="D427" i="14"/>
  <c r="D432" i="14"/>
  <c r="D431" i="14" s="1"/>
  <c r="D438" i="14"/>
  <c r="D437" i="14" s="1"/>
  <c r="D444" i="14"/>
  <c r="D443" i="14" s="1"/>
  <c r="D449" i="14"/>
  <c r="D448" i="14" s="1"/>
  <c r="D454" i="14"/>
  <c r="D453" i="14" s="1"/>
  <c r="D460" i="14"/>
  <c r="D459" i="14" s="1"/>
  <c r="D465" i="14"/>
  <c r="D464" i="14" s="1"/>
  <c r="D463" i="14" s="1"/>
  <c r="D475" i="14"/>
  <c r="D474" i="14" s="1"/>
  <c r="D473" i="14" s="1"/>
  <c r="D485" i="14"/>
  <c r="D484" i="14" s="1"/>
  <c r="D483" i="14" s="1"/>
  <c r="D490" i="14"/>
  <c r="D489" i="14" s="1"/>
  <c r="D496" i="14"/>
  <c r="D498" i="14"/>
  <c r="D500" i="14"/>
  <c r="D502" i="14"/>
  <c r="D505" i="14"/>
  <c r="D504" i="14" s="1"/>
  <c r="D514" i="14"/>
  <c r="D513" i="14" s="1"/>
  <c r="D512" i="14" s="1"/>
  <c r="D521" i="14"/>
  <c r="D520" i="14" s="1"/>
  <c r="D519" i="14" s="1"/>
  <c r="D536" i="14"/>
  <c r="D535" i="14" s="1"/>
  <c r="D534" i="14" s="1"/>
  <c r="D549" i="14"/>
  <c r="D548" i="14" s="1"/>
  <c r="D555" i="14"/>
  <c r="D561" i="14"/>
  <c r="D560" i="14" s="1"/>
  <c r="D567" i="14"/>
  <c r="D566" i="14" s="1"/>
  <c r="D572" i="14"/>
  <c r="D576" i="14"/>
  <c r="D575" i="14" s="1"/>
  <c r="D574" i="14" s="1"/>
  <c r="D597" i="14"/>
  <c r="D596" i="14" s="1"/>
  <c r="D595" i="14" s="1"/>
  <c r="D602" i="14"/>
  <c r="D601" i="14" s="1"/>
  <c r="D600" i="14" s="1"/>
  <c r="D608" i="14"/>
  <c r="D607" i="14" s="1"/>
  <c r="D606" i="14" s="1"/>
  <c r="D614" i="14"/>
  <c r="D613" i="14" s="1"/>
  <c r="D612" i="14" s="1"/>
  <c r="D620" i="14"/>
  <c r="D617" i="14" s="1"/>
  <c r="D616" i="14" s="1"/>
  <c r="D627" i="14"/>
  <c r="D626" i="14" s="1"/>
  <c r="D625" i="14" s="1"/>
  <c r="D624" i="14" s="1"/>
  <c r="D633" i="14"/>
  <c r="D630" i="14" s="1"/>
  <c r="D629" i="14" s="1"/>
  <c r="D645" i="14"/>
  <c r="D652" i="14"/>
  <c r="D657" i="14"/>
  <c r="D654" i="14" s="1"/>
  <c r="D667" i="14"/>
  <c r="D664" i="14" s="1"/>
  <c r="D677" i="14"/>
  <c r="D674" i="14" s="1"/>
  <c r="D685" i="14"/>
  <c r="D684" i="14" s="1"/>
  <c r="D696" i="14"/>
  <c r="D695" i="14" s="1"/>
  <c r="D694" i="14" s="1"/>
  <c r="D710" i="14"/>
  <c r="D730" i="14"/>
  <c r="D735" i="14"/>
  <c r="D741" i="14"/>
  <c r="D750" i="14"/>
  <c r="D749" i="14" s="1"/>
  <c r="D754" i="14"/>
  <c r="D756" i="14"/>
  <c r="D761" i="14"/>
  <c r="D764" i="14"/>
  <c r="D775" i="14"/>
  <c r="D774" i="14" s="1"/>
  <c r="D788" i="14"/>
  <c r="D787" i="14" s="1"/>
  <c r="D786" i="14" s="1"/>
  <c r="D780" i="14" s="1"/>
  <c r="D779" i="14" s="1"/>
  <c r="B12" i="10" s="1"/>
  <c r="D799" i="14"/>
  <c r="D798" i="14" s="1"/>
  <c r="D797" i="14" s="1"/>
  <c r="D796" i="14" s="1"/>
  <c r="D795" i="14" s="1"/>
  <c r="D807" i="14"/>
  <c r="D809" i="14"/>
  <c r="D812" i="14"/>
  <c r="D811" i="14" s="1"/>
  <c r="D815" i="14"/>
  <c r="D814" i="14" s="1"/>
  <c r="D818" i="14"/>
  <c r="D817" i="14" s="1"/>
  <c r="D823" i="14"/>
  <c r="D825" i="14"/>
  <c r="D827" i="14"/>
  <c r="D829" i="14"/>
  <c r="D836" i="14"/>
  <c r="D835" i="14" s="1"/>
  <c r="D834" i="14" s="1"/>
  <c r="D852" i="14"/>
  <c r="D851" i="14" s="1"/>
  <c r="D858" i="14"/>
  <c r="D857" i="14" s="1"/>
  <c r="D871" i="14"/>
  <c r="D870" i="14" s="1"/>
  <c r="D869" i="14" s="1"/>
  <c r="D915" i="14"/>
  <c r="D914" i="14" s="1"/>
  <c r="D923" i="14"/>
  <c r="D922" i="14" s="1"/>
  <c r="D921" i="14" s="1"/>
  <c r="D933" i="14"/>
  <c r="D932" i="14" s="1"/>
  <c r="D931" i="14" s="1"/>
  <c r="D940" i="14"/>
  <c r="D939" i="14" s="1"/>
  <c r="D938" i="14" s="1"/>
  <c r="D937" i="14" s="1"/>
  <c r="D936" i="14" s="1"/>
  <c r="D948" i="14"/>
  <c r="D947" i="14" s="1"/>
  <c r="D949" i="14"/>
  <c r="D956" i="14"/>
  <c r="D955" i="14" s="1"/>
  <c r="D954" i="14" s="1"/>
  <c r="D961" i="14"/>
  <c r="D964" i="14"/>
  <c r="D963" i="14" s="1"/>
  <c r="D962" i="14" s="1"/>
  <c r="D973" i="14"/>
  <c r="D972" i="14" s="1"/>
  <c r="D971" i="14" s="1"/>
  <c r="D970" i="14" s="1"/>
  <c r="D969" i="14" s="1"/>
  <c r="D981" i="14"/>
  <c r="D980" i="14" s="1"/>
  <c r="D979" i="14" s="1"/>
  <c r="D978" i="14" s="1"/>
  <c r="D977" i="14" s="1"/>
  <c r="D989" i="14"/>
  <c r="D990" i="14"/>
  <c r="D991" i="14"/>
  <c r="D992" i="14"/>
  <c r="D993" i="14"/>
  <c r="D994" i="14"/>
  <c r="D995" i="14"/>
  <c r="D1007" i="14"/>
  <c r="D1141" i="14"/>
  <c r="D1271" i="14"/>
  <c r="D1300" i="14"/>
  <c r="J920" i="14" l="1"/>
  <c r="J381" i="14"/>
  <c r="H27" i="10"/>
  <c r="J760" i="14"/>
  <c r="J759" i="14" s="1"/>
  <c r="J758" i="14" s="1"/>
  <c r="D204" i="14"/>
  <c r="D203" i="14" s="1"/>
  <c r="D202" i="14" s="1"/>
  <c r="D641" i="14"/>
  <c r="D640" i="14" s="1"/>
  <c r="D639" i="14" s="1"/>
  <c r="D638" i="14" s="1"/>
  <c r="D960" i="14"/>
  <c r="D946" i="14" s="1"/>
  <c r="D945" i="14" s="1"/>
  <c r="D944" i="14" s="1"/>
  <c r="B17" i="10" s="1"/>
  <c r="D760" i="14"/>
  <c r="D759" i="14" s="1"/>
  <c r="D758" i="14" s="1"/>
  <c r="J780" i="14"/>
  <c r="J779" i="14" s="1"/>
  <c r="H12" i="10" s="1"/>
  <c r="J170" i="14"/>
  <c r="J169" i="14" s="1"/>
  <c r="J158" i="14" s="1"/>
  <c r="J157" i="14" s="1"/>
  <c r="H5" i="10" s="1"/>
  <c r="H24" i="10" s="1"/>
  <c r="J850" i="14"/>
  <c r="J848" i="14" s="1"/>
  <c r="J847" i="14" s="1"/>
  <c r="J846" i="14" s="1"/>
  <c r="J833" i="14" s="1"/>
  <c r="J832" i="14" s="1"/>
  <c r="J419" i="14"/>
  <c r="J418" i="14" s="1"/>
  <c r="J417" i="14" s="1"/>
  <c r="J411" i="14"/>
  <c r="J410" i="14" s="1"/>
  <c r="J409" i="14" s="1"/>
  <c r="J988" i="14"/>
  <c r="J617" i="14"/>
  <c r="J616" i="14" s="1"/>
  <c r="J204" i="14"/>
  <c r="J203" i="14" s="1"/>
  <c r="J202" i="14" s="1"/>
  <c r="J641" i="14"/>
  <c r="J753" i="14"/>
  <c r="J752" i="14" s="1"/>
  <c r="J806" i="14"/>
  <c r="J805" i="14" s="1"/>
  <c r="J794" i="14" s="1"/>
  <c r="H13" i="10" s="1"/>
  <c r="J822" i="14"/>
  <c r="J821" i="14" s="1"/>
  <c r="J820" i="14" s="1"/>
  <c r="H14" i="10" s="1"/>
  <c r="J960" i="14"/>
  <c r="J946" i="14" s="1"/>
  <c r="J945" i="14" s="1"/>
  <c r="J944" i="14" s="1"/>
  <c r="H17" i="10" s="1"/>
  <c r="J375" i="14"/>
  <c r="D375" i="14"/>
  <c r="D170" i="14"/>
  <c r="D169" i="14" s="1"/>
  <c r="D158" i="14" s="1"/>
  <c r="D157" i="14" s="1"/>
  <c r="B5" i="10" s="1"/>
  <c r="J436" i="14"/>
  <c r="J913" i="14"/>
  <c r="J553" i="14"/>
  <c r="D26" i="14"/>
  <c r="D25" i="14" s="1"/>
  <c r="D988" i="14"/>
  <c r="D709" i="14"/>
  <c r="D708" i="14" s="1"/>
  <c r="D703" i="14" s="1"/>
  <c r="D702" i="14" s="1"/>
  <c r="D553" i="14"/>
  <c r="D552" i="14" s="1"/>
  <c r="D547" i="14" s="1"/>
  <c r="D224" i="14"/>
  <c r="D130" i="14"/>
  <c r="D129" i="14" s="1"/>
  <c r="D93" i="14"/>
  <c r="D87" i="14" s="1"/>
  <c r="D68" i="14"/>
  <c r="D67" i="14" s="1"/>
  <c r="D54" i="14"/>
  <c r="D37" i="14"/>
  <c r="D920" i="14"/>
  <c r="D913" i="14" s="1"/>
  <c r="D753" i="14"/>
  <c r="D752" i="14" s="1"/>
  <c r="D495" i="14"/>
  <c r="D8" i="14"/>
  <c r="D7" i="14" s="1"/>
  <c r="D419" i="14"/>
  <c r="D418" i="14" s="1"/>
  <c r="D417" i="14" s="1"/>
  <c r="D397" i="14" s="1"/>
  <c r="B8" i="10" s="1"/>
  <c r="D436" i="14"/>
  <c r="D822" i="14"/>
  <c r="D821" i="14" s="1"/>
  <c r="D820" i="14" s="1"/>
  <c r="B14" i="10" s="1"/>
  <c r="D806" i="14"/>
  <c r="D805" i="14" s="1"/>
  <c r="D794" i="14" s="1"/>
  <c r="B13" i="10" s="1"/>
  <c r="D850" i="14"/>
  <c r="D833" i="14" s="1"/>
  <c r="D832" i="14" s="1"/>
  <c r="D462" i="14"/>
  <c r="D554" i="14"/>
  <c r="D619" i="14"/>
  <c r="D618" i="14" s="1"/>
  <c r="I769" i="14"/>
  <c r="H769" i="14"/>
  <c r="G769" i="14"/>
  <c r="D1313" i="14" l="1"/>
  <c r="B18" i="10" s="1"/>
  <c r="B19" i="10"/>
  <c r="J1313" i="14"/>
  <c r="H18" i="10" s="1"/>
  <c r="H19" i="10"/>
  <c r="H25" i="10" s="1"/>
  <c r="D223" i="14"/>
  <c r="D222" i="14" s="1"/>
  <c r="D221" i="14" s="1"/>
  <c r="D220" i="14" s="1"/>
  <c r="D201" i="14" s="1"/>
  <c r="B6" i="10" s="1"/>
  <c r="D36" i="14"/>
  <c r="D35" i="14" s="1"/>
  <c r="J831" i="14"/>
  <c r="D748" i="14"/>
  <c r="D747" i="14" s="1"/>
  <c r="D637" i="14" s="1"/>
  <c r="B10" i="10" s="1"/>
  <c r="J397" i="14"/>
  <c r="H8" i="10" s="1"/>
  <c r="J748" i="14"/>
  <c r="J747" i="14" s="1"/>
  <c r="D86" i="14"/>
  <c r="D85" i="14" s="1"/>
  <c r="D6" i="14"/>
  <c r="D5" i="14" s="1"/>
  <c r="D831" i="14"/>
  <c r="D435" i="14"/>
  <c r="D430" i="14" s="1"/>
  <c r="D429" i="14" s="1"/>
  <c r="B9" i="10" s="1"/>
  <c r="D778" i="14" l="1"/>
  <c r="B15" i="10"/>
  <c r="B11" i="10" s="1"/>
  <c r="J778" i="14"/>
  <c r="H15" i="10"/>
  <c r="H11" i="10" s="1"/>
  <c r="D4" i="14"/>
  <c r="D3" i="14"/>
  <c r="C32" i="10"/>
  <c r="C30" i="10"/>
  <c r="B31" i="10"/>
  <c r="D2" i="14" l="1"/>
  <c r="D1314" i="14" s="1"/>
  <c r="D1316" i="14" s="1"/>
  <c r="B4" i="10"/>
  <c r="B3" i="10" s="1"/>
  <c r="B20" i="10" s="1"/>
  <c r="G871" i="14"/>
  <c r="G848" i="14"/>
  <c r="G784" i="14"/>
  <c r="G783" i="14" s="1"/>
  <c r="G782" i="14" s="1"/>
  <c r="G781" i="14" s="1"/>
  <c r="G915" i="14"/>
  <c r="E858" i="14" l="1"/>
  <c r="E857" i="14" s="1"/>
  <c r="F858" i="14"/>
  <c r="F857" i="14" s="1"/>
  <c r="G858" i="14"/>
  <c r="G857" i="14" s="1"/>
  <c r="H858" i="14"/>
  <c r="H857" i="14" s="1"/>
  <c r="I858" i="14"/>
  <c r="I857" i="14" s="1"/>
  <c r="F521" i="14"/>
  <c r="G788" i="14"/>
  <c r="F871" i="14"/>
  <c r="H788" i="14"/>
  <c r="I788" i="14"/>
  <c r="F788" i="14"/>
  <c r="J490" i="14"/>
  <c r="J489" i="14" s="1"/>
  <c r="J485" i="14"/>
  <c r="J484" i="14" s="1"/>
  <c r="J483" i="14" s="1"/>
  <c r="J475" i="14" l="1"/>
  <c r="J474" i="14" s="1"/>
  <c r="J473" i="14" s="1"/>
  <c r="J465" i="14"/>
  <c r="J464" i="14" s="1"/>
  <c r="J463" i="14" s="1"/>
  <c r="J226" i="14"/>
  <c r="F841" i="14"/>
  <c r="F840" i="14" s="1"/>
  <c r="J496" i="14"/>
  <c r="J500" i="14"/>
  <c r="J502" i="14"/>
  <c r="L476" i="16"/>
  <c r="L475" i="16" s="1"/>
  <c r="F809" i="14"/>
  <c r="G809" i="14"/>
  <c r="H809" i="14"/>
  <c r="I809" i="14"/>
  <c r="J462" i="14" l="1"/>
  <c r="J495" i="14"/>
  <c r="J576" i="14"/>
  <c r="J575" i="14" s="1"/>
  <c r="J574" i="14" s="1"/>
  <c r="J552" i="14" s="1"/>
  <c r="J547" i="14" s="1"/>
  <c r="F933" i="14"/>
  <c r="F844" i="14"/>
  <c r="F843" i="14" s="1"/>
  <c r="F839" i="14" s="1"/>
  <c r="G844" i="14"/>
  <c r="G843" i="14" s="1"/>
  <c r="H844" i="14"/>
  <c r="H843" i="14" s="1"/>
  <c r="I844" i="14"/>
  <c r="I843" i="14" s="1"/>
  <c r="G841" i="14"/>
  <c r="G840" i="14" s="1"/>
  <c r="G839" i="14" s="1"/>
  <c r="H841" i="14"/>
  <c r="H840" i="14" s="1"/>
  <c r="H839" i="14" s="1"/>
  <c r="I841" i="14"/>
  <c r="I840" i="14" s="1"/>
  <c r="I839" i="14" s="1"/>
  <c r="G836" i="14"/>
  <c r="G835" i="14" s="1"/>
  <c r="G834" i="14" s="1"/>
  <c r="H836" i="14"/>
  <c r="H835" i="14" s="1"/>
  <c r="H834" i="14" s="1"/>
  <c r="I836" i="14"/>
  <c r="I835" i="14" s="1"/>
  <c r="I834" i="14" s="1"/>
  <c r="F848" i="14"/>
  <c r="F867" i="14"/>
  <c r="F866" i="14" s="1"/>
  <c r="F865" i="14" s="1"/>
  <c r="F706" i="14"/>
  <c r="F705" i="14" s="1"/>
  <c r="F704" i="14" s="1"/>
  <c r="F690" i="14"/>
  <c r="F576" i="14"/>
  <c r="F567" i="14"/>
  <c r="F561" i="14"/>
  <c r="F555" i="14"/>
  <c r="P511" i="16"/>
  <c r="P512" i="16"/>
  <c r="P513" i="16"/>
  <c r="P514" i="16"/>
  <c r="P515" i="16"/>
  <c r="P516" i="16"/>
  <c r="P517" i="16"/>
  <c r="P518" i="16"/>
  <c r="P519" i="16"/>
  <c r="P520" i="16"/>
  <c r="P521" i="16"/>
  <c r="P522" i="16"/>
  <c r="F454" i="14"/>
  <c r="F438" i="14"/>
  <c r="F226" i="14"/>
  <c r="P226" i="16"/>
  <c r="J131" i="14"/>
  <c r="J120" i="14"/>
  <c r="J111" i="14"/>
  <c r="F38" i="14"/>
  <c r="F42" i="14"/>
  <c r="F46" i="14"/>
  <c r="F50" i="14"/>
  <c r="F55" i="14"/>
  <c r="F59" i="14"/>
  <c r="F69" i="14"/>
  <c r="F73" i="14"/>
  <c r="F77" i="14"/>
  <c r="F81" i="14"/>
  <c r="F63" i="14"/>
  <c r="F31" i="14"/>
  <c r="F27" i="14"/>
  <c r="F17" i="14"/>
  <c r="F13" i="14"/>
  <c r="F9" i="14"/>
  <c r="J435" i="14" l="1"/>
  <c r="J430" i="14" s="1"/>
  <c r="J429" i="14" s="1"/>
  <c r="H9" i="10" s="1"/>
  <c r="J152" i="14"/>
  <c r="J145" i="14"/>
  <c r="J103" i="14"/>
  <c r="J93" i="14" s="1"/>
  <c r="J138" i="14"/>
  <c r="F54" i="14"/>
  <c r="P1157" i="16"/>
  <c r="P1110" i="16"/>
  <c r="P1131" i="16"/>
  <c r="P991" i="16"/>
  <c r="P992" i="16"/>
  <c r="P993" i="16"/>
  <c r="P985" i="16"/>
  <c r="P986" i="16"/>
  <c r="P987" i="16"/>
  <c r="P781" i="16"/>
  <c r="P778" i="16"/>
  <c r="P598" i="16"/>
  <c r="L586" i="16"/>
  <c r="M586" i="16" s="1"/>
  <c r="N586" i="16" s="1"/>
  <c r="O586" i="16" s="1"/>
  <c r="P575" i="16"/>
  <c r="M550" i="16"/>
  <c r="P550" i="16" s="1"/>
  <c r="P528" i="16"/>
  <c r="P527" i="16"/>
  <c r="P506" i="16"/>
  <c r="P495" i="16"/>
  <c r="P480" i="16"/>
  <c r="P481" i="16"/>
  <c r="P482" i="16"/>
  <c r="P483" i="16"/>
  <c r="P479" i="16"/>
  <c r="P472" i="16"/>
  <c r="P467" i="16"/>
  <c r="L439" i="16"/>
  <c r="P424" i="16"/>
  <c r="P425" i="16"/>
  <c r="P423" i="16"/>
  <c r="P401" i="16"/>
  <c r="P399" i="16"/>
  <c r="P397" i="16"/>
  <c r="P394" i="16"/>
  <c r="P386" i="16"/>
  <c r="P381" i="16"/>
  <c r="P355" i="16"/>
  <c r="P349" i="16"/>
  <c r="L315" i="16"/>
  <c r="M315" i="16" s="1"/>
  <c r="N315" i="16" s="1"/>
  <c r="L278" i="16"/>
  <c r="M278" i="16" s="1"/>
  <c r="N278" i="16" s="1"/>
  <c r="P225" i="16"/>
  <c r="P224" i="16"/>
  <c r="P223" i="16" s="1"/>
  <c r="P222" i="16"/>
  <c r="P221" i="16" s="1"/>
  <c r="P220" i="16"/>
  <c r="P215" i="16"/>
  <c r="L119" i="16"/>
  <c r="P85" i="16"/>
  <c r="P81" i="16"/>
  <c r="J130" i="14" l="1"/>
  <c r="J129" i="14" s="1"/>
  <c r="O315" i="16"/>
  <c r="P315" i="16" s="1"/>
  <c r="O278" i="16"/>
  <c r="P278" i="16" s="1"/>
  <c r="P77" i="16"/>
  <c r="P67" i="16"/>
  <c r="P63" i="16"/>
  <c r="P50" i="16"/>
  <c r="P46" i="16"/>
  <c r="P42" i="16"/>
  <c r="P1094" i="16" l="1"/>
  <c r="P1069" i="16"/>
  <c r="P1029" i="16"/>
  <c r="P1030" i="16"/>
  <c r="P1021" i="16"/>
  <c r="P1022" i="16"/>
  <c r="P1023" i="16"/>
  <c r="P834" i="16"/>
  <c r="P833" i="16" s="1"/>
  <c r="P832" i="16" s="1"/>
  <c r="P831" i="16" s="1"/>
  <c r="L833" i="16"/>
  <c r="L832" i="16" s="1"/>
  <c r="L831" i="16" s="1"/>
  <c r="M833" i="16"/>
  <c r="M832" i="16" s="1"/>
  <c r="M831" i="16" s="1"/>
  <c r="N833" i="16"/>
  <c r="N832" i="16" s="1"/>
  <c r="N831" i="16" s="1"/>
  <c r="O833" i="16"/>
  <c r="O832" i="16" s="1"/>
  <c r="O831" i="16" s="1"/>
  <c r="K809" i="16"/>
  <c r="K808" i="16" s="1"/>
  <c r="K807" i="16" s="1"/>
  <c r="L809" i="16"/>
  <c r="L808" i="16" s="1"/>
  <c r="L807" i="16" s="1"/>
  <c r="M809" i="16"/>
  <c r="M808" i="16" s="1"/>
  <c r="M807" i="16" s="1"/>
  <c r="N809" i="16"/>
  <c r="N808" i="16" s="1"/>
  <c r="N807" i="16" s="1"/>
  <c r="O809" i="16"/>
  <c r="O808" i="16" s="1"/>
  <c r="O807" i="16" s="1"/>
  <c r="P885" i="16"/>
  <c r="L837" i="16"/>
  <c r="M837" i="16"/>
  <c r="N837" i="16"/>
  <c r="O837" i="16"/>
  <c r="K837" i="16"/>
  <c r="K833" i="16"/>
  <c r="K832" i="16" s="1"/>
  <c r="K831" i="16" s="1"/>
  <c r="P667" i="16"/>
  <c r="L665" i="16"/>
  <c r="M665" i="16"/>
  <c r="N665" i="16"/>
  <c r="O665" i="16"/>
  <c r="K666" i="16"/>
  <c r="K665" i="16" s="1"/>
  <c r="L348" i="16"/>
  <c r="M348" i="16" s="1"/>
  <c r="L347" i="16"/>
  <c r="L339" i="16"/>
  <c r="M339" i="16" s="1"/>
  <c r="L338" i="16"/>
  <c r="M338" i="16" s="1"/>
  <c r="K85" i="16"/>
  <c r="K81" i="16"/>
  <c r="K77" i="16"/>
  <c r="K67" i="16"/>
  <c r="K63" i="16"/>
  <c r="K50" i="16"/>
  <c r="K46" i="16"/>
  <c r="K38" i="16"/>
  <c r="K42" i="16"/>
  <c r="K21" i="16"/>
  <c r="K17" i="16"/>
  <c r="K13" i="16"/>
  <c r="K9" i="16"/>
  <c r="P666" i="16" l="1"/>
  <c r="P665" i="16" s="1"/>
  <c r="N348" i="16"/>
  <c r="O348" i="16" s="1"/>
  <c r="N338" i="16"/>
  <c r="M347" i="16"/>
  <c r="N347" i="16" s="1"/>
  <c r="O347" i="16" s="1"/>
  <c r="J755" i="16"/>
  <c r="J754" i="16" s="1"/>
  <c r="J753" i="16" s="1"/>
  <c r="J752" i="16" s="1"/>
  <c r="J793" i="16"/>
  <c r="J494" i="16"/>
  <c r="I354" i="16"/>
  <c r="P348" i="16" l="1"/>
  <c r="O338" i="16"/>
  <c r="P338" i="16" s="1"/>
  <c r="P347" i="16"/>
  <c r="J85" i="16"/>
  <c r="J81" i="16"/>
  <c r="J77" i="16"/>
  <c r="J67" i="16"/>
  <c r="J63" i="16"/>
  <c r="J50" i="16"/>
  <c r="J46" i="16"/>
  <c r="J42" i="16"/>
  <c r="K27" i="16"/>
  <c r="L27" i="16"/>
  <c r="M27" i="16"/>
  <c r="N27" i="16"/>
  <c r="O27" i="16"/>
  <c r="J31" i="16"/>
  <c r="J27" i="16"/>
  <c r="J21" i="16"/>
  <c r="J17" i="16"/>
  <c r="J13" i="16"/>
  <c r="J9" i="16"/>
  <c r="I837" i="16" l="1"/>
  <c r="I494" i="16"/>
  <c r="I98" i="16"/>
  <c r="I31" i="16"/>
  <c r="I27" i="16"/>
  <c r="I85" i="16"/>
  <c r="I81" i="16"/>
  <c r="I77" i="16"/>
  <c r="I67" i="16"/>
  <c r="I63" i="16"/>
  <c r="I50" i="16"/>
  <c r="I46" i="16"/>
  <c r="L46" i="16" s="1"/>
  <c r="I38" i="16"/>
  <c r="I42" i="16"/>
  <c r="I21" i="16"/>
  <c r="I17" i="16"/>
  <c r="I13" i="16"/>
  <c r="I9" i="16"/>
  <c r="I8" i="16" l="1"/>
  <c r="I7" i="16" s="1"/>
  <c r="F1141" i="14" l="1"/>
  <c r="G399" i="14"/>
  <c r="G398" i="14" s="1"/>
  <c r="H399" i="14"/>
  <c r="H398" i="14" s="1"/>
  <c r="I399" i="14"/>
  <c r="I398" i="14" s="1"/>
  <c r="F602" i="14"/>
  <c r="F601" i="14" s="1"/>
  <c r="F600" i="14" s="1"/>
  <c r="G602" i="14"/>
  <c r="H602" i="14"/>
  <c r="I602" i="14"/>
  <c r="E602" i="14"/>
  <c r="E576" i="14"/>
  <c r="I465" i="14"/>
  <c r="E465" i="14"/>
  <c r="F94" i="14"/>
  <c r="P1148" i="16"/>
  <c r="P1149" i="16"/>
  <c r="P1150" i="16"/>
  <c r="P1151" i="16"/>
  <c r="P1152" i="16"/>
  <c r="P1153" i="16"/>
  <c r="P1154" i="16"/>
  <c r="P1155" i="16"/>
  <c r="P1141" i="16"/>
  <c r="P1142" i="16"/>
  <c r="P1143" i="16"/>
  <c r="P1144" i="16"/>
  <c r="P1145" i="16"/>
  <c r="P1146" i="16"/>
  <c r="P1147" i="16"/>
  <c r="P1130" i="16"/>
  <c r="P1132" i="16"/>
  <c r="P1133" i="16"/>
  <c r="P1134" i="16"/>
  <c r="P1135" i="16"/>
  <c r="P1136" i="16"/>
  <c r="P1137" i="16"/>
  <c r="P1138" i="16"/>
  <c r="P1139" i="16"/>
  <c r="P1116" i="16"/>
  <c r="P1117" i="16"/>
  <c r="P1118" i="16"/>
  <c r="P1119" i="16"/>
  <c r="P1120" i="16"/>
  <c r="P1121" i="16"/>
  <c r="P1122" i="16"/>
  <c r="P1123" i="16"/>
  <c r="P1124" i="16"/>
  <c r="P1125" i="16"/>
  <c r="P1126" i="16"/>
  <c r="P1127" i="16"/>
  <c r="P1128" i="16"/>
  <c r="P1129" i="16"/>
  <c r="P1115" i="16"/>
  <c r="I1114" i="16"/>
  <c r="J1114" i="16"/>
  <c r="K1114" i="16"/>
  <c r="L1114" i="16"/>
  <c r="M1114" i="16"/>
  <c r="N1114" i="16"/>
  <c r="O1114" i="16"/>
  <c r="P1038" i="16"/>
  <c r="P1039" i="16"/>
  <c r="P1040" i="16"/>
  <c r="P1041" i="16"/>
  <c r="P1042" i="16"/>
  <c r="P1043" i="16"/>
  <c r="P1044" i="16"/>
  <c r="P1045" i="16"/>
  <c r="P1046" i="16"/>
  <c r="P1047" i="16"/>
  <c r="P1048" i="16"/>
  <c r="P1049" i="16"/>
  <c r="P1050" i="16"/>
  <c r="P1051" i="16"/>
  <c r="P1052" i="16"/>
  <c r="P1053" i="16"/>
  <c r="P1054" i="16"/>
  <c r="P1055" i="16"/>
  <c r="P1056" i="16"/>
  <c r="P1057" i="16"/>
  <c r="P1058" i="16"/>
  <c r="P1059" i="16"/>
  <c r="P1060" i="16"/>
  <c r="P1061" i="16"/>
  <c r="P1062" i="16"/>
  <c r="P1063" i="16"/>
  <c r="P1064" i="16"/>
  <c r="P1065" i="16"/>
  <c r="P1066" i="16"/>
  <c r="P1067" i="16"/>
  <c r="P1068" i="16"/>
  <c r="P1070" i="16"/>
  <c r="P1071" i="16"/>
  <c r="P1072" i="16"/>
  <c r="P1073" i="16"/>
  <c r="P1074" i="16"/>
  <c r="P1075" i="16"/>
  <c r="P1076" i="16"/>
  <c r="P1077" i="16"/>
  <c r="P1078" i="16"/>
  <c r="P1079" i="16"/>
  <c r="P1080" i="16"/>
  <c r="P1081" i="16"/>
  <c r="P1082" i="16"/>
  <c r="P1083" i="16"/>
  <c r="P1084" i="16"/>
  <c r="P1085" i="16"/>
  <c r="P1086" i="16"/>
  <c r="P1087" i="16"/>
  <c r="P1088" i="16"/>
  <c r="P1089" i="16"/>
  <c r="P1090" i="16"/>
  <c r="P1091" i="16"/>
  <c r="P1092" i="16"/>
  <c r="P1093" i="16"/>
  <c r="P1095" i="16"/>
  <c r="P1096" i="16"/>
  <c r="P1097" i="16"/>
  <c r="P1098" i="16"/>
  <c r="P1099" i="16"/>
  <c r="P1100" i="16"/>
  <c r="P1101" i="16"/>
  <c r="P1102" i="16"/>
  <c r="P1103" i="16"/>
  <c r="P1104" i="16"/>
  <c r="P1105" i="16"/>
  <c r="P1106" i="16"/>
  <c r="P1107" i="16"/>
  <c r="P1108" i="16"/>
  <c r="P1109" i="16"/>
  <c r="P1111" i="16"/>
  <c r="P1112" i="16"/>
  <c r="P1113" i="16"/>
  <c r="P1037" i="16"/>
  <c r="I1036" i="16"/>
  <c r="J1036" i="16"/>
  <c r="K1036" i="16"/>
  <c r="L1036" i="16"/>
  <c r="M1036" i="16"/>
  <c r="N1036" i="16"/>
  <c r="O1036" i="16"/>
  <c r="P980" i="16"/>
  <c r="P981" i="16"/>
  <c r="P982" i="16"/>
  <c r="P983" i="16"/>
  <c r="P984" i="16"/>
  <c r="P988" i="16"/>
  <c r="P989" i="16"/>
  <c r="P990" i="16"/>
  <c r="P994" i="16"/>
  <c r="P995" i="16"/>
  <c r="P996" i="16"/>
  <c r="P997" i="16"/>
  <c r="P998" i="16"/>
  <c r="P999" i="16"/>
  <c r="P1000" i="16"/>
  <c r="P1001" i="16"/>
  <c r="P1002" i="16"/>
  <c r="P1003" i="16"/>
  <c r="P1004" i="16"/>
  <c r="P1005" i="16"/>
  <c r="P1006" i="16"/>
  <c r="P1007" i="16"/>
  <c r="P1008" i="16"/>
  <c r="P1009" i="16"/>
  <c r="P1010" i="16"/>
  <c r="P1011" i="16"/>
  <c r="P1012" i="16"/>
  <c r="P1013" i="16"/>
  <c r="P1014" i="16"/>
  <c r="P1015" i="16"/>
  <c r="P1016" i="16"/>
  <c r="P1017" i="16"/>
  <c r="P1018" i="16"/>
  <c r="P1019" i="16"/>
  <c r="P1020" i="16"/>
  <c r="P1024" i="16"/>
  <c r="P1025" i="16"/>
  <c r="P1026" i="16"/>
  <c r="P1027" i="16"/>
  <c r="P1028" i="16"/>
  <c r="P1031" i="16"/>
  <c r="P1032" i="16"/>
  <c r="P1033" i="16"/>
  <c r="P1034" i="16"/>
  <c r="P1035" i="16"/>
  <c r="P979" i="16"/>
  <c r="P968" i="16"/>
  <c r="P969" i="16"/>
  <c r="P970" i="16"/>
  <c r="P971" i="16"/>
  <c r="P972" i="16"/>
  <c r="P973" i="16"/>
  <c r="P974" i="16"/>
  <c r="P975" i="16"/>
  <c r="P976" i="16"/>
  <c r="P977" i="16"/>
  <c r="P967" i="16"/>
  <c r="P921" i="16"/>
  <c r="P922" i="16"/>
  <c r="P923" i="16"/>
  <c r="P920" i="16"/>
  <c r="P912" i="16"/>
  <c r="P913" i="16"/>
  <c r="P911" i="16"/>
  <c r="P905" i="16"/>
  <c r="P904" i="16"/>
  <c r="P897" i="16"/>
  <c r="P890" i="16"/>
  <c r="P891" i="16"/>
  <c r="P892" i="16"/>
  <c r="P889" i="16"/>
  <c r="P879" i="16"/>
  <c r="P880" i="16"/>
  <c r="P881" i="16"/>
  <c r="P882" i="16"/>
  <c r="P883" i="16"/>
  <c r="P884" i="16"/>
  <c r="P866" i="16"/>
  <c r="P867" i="16"/>
  <c r="P868" i="16"/>
  <c r="P869" i="16"/>
  <c r="P870" i="16"/>
  <c r="P871" i="16"/>
  <c r="P872" i="16"/>
  <c r="P873" i="16"/>
  <c r="P874" i="16"/>
  <c r="P875" i="16"/>
  <c r="P876" i="16"/>
  <c r="P877" i="16"/>
  <c r="P878" i="16"/>
  <c r="P855" i="16"/>
  <c r="P856" i="16"/>
  <c r="P857" i="16"/>
  <c r="P858" i="16"/>
  <c r="P859" i="16"/>
  <c r="P860" i="16"/>
  <c r="P861" i="16"/>
  <c r="P862" i="16"/>
  <c r="P863" i="16"/>
  <c r="P864" i="16"/>
  <c r="P865" i="16"/>
  <c r="P846" i="16"/>
  <c r="P847" i="16"/>
  <c r="P848" i="16"/>
  <c r="P849" i="16"/>
  <c r="P850" i="16"/>
  <c r="P851" i="16"/>
  <c r="P852" i="16"/>
  <c r="P853" i="16"/>
  <c r="P854" i="16"/>
  <c r="P839" i="16"/>
  <c r="P840" i="16"/>
  <c r="P841" i="16"/>
  <c r="P842" i="16"/>
  <c r="P843" i="16"/>
  <c r="P844" i="16"/>
  <c r="P845" i="16"/>
  <c r="P838" i="16"/>
  <c r="P827" i="16"/>
  <c r="P829" i="16"/>
  <c r="P830" i="16"/>
  <c r="P828" i="16"/>
  <c r="P822" i="16"/>
  <c r="P823" i="16"/>
  <c r="P824" i="16"/>
  <c r="P821" i="16"/>
  <c r="P817" i="16"/>
  <c r="P816" i="16" s="1"/>
  <c r="P815" i="16" s="1"/>
  <c r="P814" i="16" s="1"/>
  <c r="P810" i="16"/>
  <c r="P809" i="16" s="1"/>
  <c r="P808" i="16" s="1"/>
  <c r="P807" i="16" s="1"/>
  <c r="K820" i="16"/>
  <c r="K819" i="16" s="1"/>
  <c r="L820" i="16"/>
  <c r="L819" i="16" s="1"/>
  <c r="M820" i="16"/>
  <c r="M819" i="16" s="1"/>
  <c r="N820" i="16"/>
  <c r="N819" i="16" s="1"/>
  <c r="O820" i="16"/>
  <c r="O819" i="16" s="1"/>
  <c r="K826" i="16"/>
  <c r="K825" i="16" s="1"/>
  <c r="L826" i="16"/>
  <c r="L825" i="16" s="1"/>
  <c r="M826" i="16"/>
  <c r="M825" i="16" s="1"/>
  <c r="N826" i="16"/>
  <c r="N825" i="16" s="1"/>
  <c r="O826" i="16"/>
  <c r="O825" i="16" s="1"/>
  <c r="K836" i="16"/>
  <c r="K835" i="16" s="1"/>
  <c r="L836" i="16"/>
  <c r="L835" i="16" s="1"/>
  <c r="L818" i="16" s="1"/>
  <c r="L801" i="16" s="1"/>
  <c r="L800" i="16" s="1"/>
  <c r="M836" i="16"/>
  <c r="M835" i="16" s="1"/>
  <c r="N836" i="16"/>
  <c r="N835" i="16" s="1"/>
  <c r="O836" i="16"/>
  <c r="O835" i="16" s="1"/>
  <c r="P813" i="16"/>
  <c r="P812" i="16" s="1"/>
  <c r="P811" i="16" s="1"/>
  <c r="P806" i="16"/>
  <c r="P805" i="16"/>
  <c r="G809" i="16"/>
  <c r="G808" i="16" s="1"/>
  <c r="G807" i="16" s="1"/>
  <c r="H809" i="16"/>
  <c r="H808" i="16" s="1"/>
  <c r="H807" i="16" s="1"/>
  <c r="I809" i="16"/>
  <c r="I808" i="16" s="1"/>
  <c r="I807" i="16" s="1"/>
  <c r="J809" i="16"/>
  <c r="J808" i="16" s="1"/>
  <c r="J807" i="16" s="1"/>
  <c r="G812" i="16"/>
  <c r="G811" i="16" s="1"/>
  <c r="H812" i="16"/>
  <c r="H811" i="16" s="1"/>
  <c r="I812" i="16"/>
  <c r="I811" i="16" s="1"/>
  <c r="J812" i="16"/>
  <c r="J811" i="16" s="1"/>
  <c r="K812" i="16"/>
  <c r="K811" i="16" s="1"/>
  <c r="L812" i="16"/>
  <c r="L811" i="16" s="1"/>
  <c r="M812" i="16"/>
  <c r="M811" i="16" s="1"/>
  <c r="N812" i="16"/>
  <c r="N811" i="16" s="1"/>
  <c r="O812" i="16"/>
  <c r="O811" i="16" s="1"/>
  <c r="G816" i="16"/>
  <c r="G815" i="16" s="1"/>
  <c r="G814" i="16" s="1"/>
  <c r="H816" i="16"/>
  <c r="H815" i="16" s="1"/>
  <c r="H814" i="16" s="1"/>
  <c r="I816" i="16"/>
  <c r="I815" i="16" s="1"/>
  <c r="I814" i="16" s="1"/>
  <c r="J816" i="16"/>
  <c r="J815" i="16" s="1"/>
  <c r="J814" i="16" s="1"/>
  <c r="K816" i="16"/>
  <c r="K815" i="16" s="1"/>
  <c r="K814" i="16" s="1"/>
  <c r="L816" i="16"/>
  <c r="L815" i="16" s="1"/>
  <c r="L814" i="16" s="1"/>
  <c r="M816" i="16"/>
  <c r="M815" i="16" s="1"/>
  <c r="M814" i="16" s="1"/>
  <c r="N816" i="16"/>
  <c r="N815" i="16" s="1"/>
  <c r="N814" i="16" s="1"/>
  <c r="O816" i="16"/>
  <c r="O815" i="16" s="1"/>
  <c r="O814" i="16" s="1"/>
  <c r="P798" i="16"/>
  <c r="P796" i="16"/>
  <c r="P794" i="16"/>
  <c r="P792" i="16"/>
  <c r="P787" i="16"/>
  <c r="P786" i="16" s="1"/>
  <c r="P785" i="16" s="1"/>
  <c r="P784" i="16"/>
  <c r="P783" i="16" s="1"/>
  <c r="P782" i="16" s="1"/>
  <c r="P780" i="16"/>
  <c r="P779" i="16" s="1"/>
  <c r="P776" i="16"/>
  <c r="K780" i="16"/>
  <c r="K779" i="16" s="1"/>
  <c r="L780" i="16"/>
  <c r="L779" i="16" s="1"/>
  <c r="M780" i="16"/>
  <c r="M779" i="16" s="1"/>
  <c r="N780" i="16"/>
  <c r="N779" i="16" s="1"/>
  <c r="O780" i="16"/>
  <c r="O779" i="16" s="1"/>
  <c r="K783" i="16"/>
  <c r="K782" i="16" s="1"/>
  <c r="L783" i="16"/>
  <c r="L782" i="16" s="1"/>
  <c r="M783" i="16"/>
  <c r="M782" i="16" s="1"/>
  <c r="N783" i="16"/>
  <c r="N782" i="16" s="1"/>
  <c r="O783" i="16"/>
  <c r="O782" i="16" s="1"/>
  <c r="K786" i="16"/>
  <c r="K785" i="16" s="1"/>
  <c r="L786" i="16"/>
  <c r="L785" i="16" s="1"/>
  <c r="M786" i="16"/>
  <c r="M785" i="16" s="1"/>
  <c r="N786" i="16"/>
  <c r="N785" i="16" s="1"/>
  <c r="O786" i="16"/>
  <c r="O785" i="16" s="1"/>
  <c r="P771" i="16"/>
  <c r="P772" i="16"/>
  <c r="P770" i="16"/>
  <c r="P761" i="16"/>
  <c r="P762" i="16"/>
  <c r="P763" i="16"/>
  <c r="P760" i="16"/>
  <c r="P756" i="16"/>
  <c r="P748" i="16"/>
  <c r="P747" i="16"/>
  <c r="K746" i="16"/>
  <c r="K745" i="16" s="1"/>
  <c r="L746" i="16"/>
  <c r="L745" i="16" s="1"/>
  <c r="M746" i="16"/>
  <c r="M745" i="16" s="1"/>
  <c r="N746" i="16"/>
  <c r="N745" i="16" s="1"/>
  <c r="O746" i="16"/>
  <c r="O745" i="16" s="1"/>
  <c r="P742" i="16"/>
  <c r="P743" i="16"/>
  <c r="P744" i="16"/>
  <c r="P741" i="16"/>
  <c r="P739" i="16"/>
  <c r="P738" i="16"/>
  <c r="P736" i="16"/>
  <c r="P735" i="16"/>
  <c r="P730" i="16"/>
  <c r="P729" i="16" s="1"/>
  <c r="K729" i="16"/>
  <c r="L729" i="16"/>
  <c r="M729" i="16"/>
  <c r="N729" i="16"/>
  <c r="O729" i="16"/>
  <c r="I715" i="16"/>
  <c r="I716" i="16"/>
  <c r="J716" i="16" s="1"/>
  <c r="I717" i="16"/>
  <c r="I709" i="16"/>
  <c r="J709" i="16" s="1"/>
  <c r="K709" i="16" s="1"/>
  <c r="I710" i="16"/>
  <c r="J710" i="16" s="1"/>
  <c r="I711" i="16"/>
  <c r="J712" i="16"/>
  <c r="K712" i="16" s="1"/>
  <c r="P705" i="16"/>
  <c r="P706" i="16"/>
  <c r="P707" i="16"/>
  <c r="P704" i="16"/>
  <c r="P693" i="16"/>
  <c r="P696" i="16"/>
  <c r="P702" i="16"/>
  <c r="I686" i="16"/>
  <c r="J686" i="16" s="1"/>
  <c r="I688" i="16"/>
  <c r="J688" i="16" s="1"/>
  <c r="I690" i="16"/>
  <c r="I691" i="16"/>
  <c r="J691" i="16" s="1"/>
  <c r="I692" i="16"/>
  <c r="J692" i="16" s="1"/>
  <c r="I694" i="16"/>
  <c r="J694" i="16" s="1"/>
  <c r="I695" i="16"/>
  <c r="I697" i="16"/>
  <c r="J697" i="16" s="1"/>
  <c r="I700" i="16"/>
  <c r="J700" i="16" s="1"/>
  <c r="I701" i="16"/>
  <c r="J701" i="16" s="1"/>
  <c r="I685" i="16"/>
  <c r="P681" i="16"/>
  <c r="P675" i="16"/>
  <c r="P674" i="16" s="1"/>
  <c r="P672" i="16"/>
  <c r="P673" i="16"/>
  <c r="P671" i="16"/>
  <c r="K674" i="16"/>
  <c r="L674" i="16"/>
  <c r="M674" i="16"/>
  <c r="N674" i="16"/>
  <c r="O674" i="16"/>
  <c r="I651" i="16"/>
  <c r="J651" i="16" s="1"/>
  <c r="I643" i="16"/>
  <c r="I641" i="16"/>
  <c r="I634" i="16"/>
  <c r="J634" i="16" s="1"/>
  <c r="K634" i="16" s="1"/>
  <c r="I638" i="16"/>
  <c r="J638" i="16" s="1"/>
  <c r="K638" i="16" s="1"/>
  <c r="I633" i="16"/>
  <c r="J633" i="16" s="1"/>
  <c r="P631" i="16"/>
  <c r="P630" i="16"/>
  <c r="P628" i="16"/>
  <c r="I626" i="16"/>
  <c r="J626" i="16" s="1"/>
  <c r="I621" i="16"/>
  <c r="J621" i="16" s="1"/>
  <c r="I618" i="16"/>
  <c r="J618" i="16" s="1"/>
  <c r="P610" i="16"/>
  <c r="P611" i="16"/>
  <c r="P609" i="16"/>
  <c r="P603" i="16"/>
  <c r="P597" i="16"/>
  <c r="P596" i="16"/>
  <c r="P586" i="16"/>
  <c r="P580" i="16"/>
  <c r="G579" i="16"/>
  <c r="G578" i="16" s="1"/>
  <c r="G577" i="16" s="1"/>
  <c r="H579" i="16"/>
  <c r="H578" i="16" s="1"/>
  <c r="H577" i="16" s="1"/>
  <c r="I579" i="16"/>
  <c r="I578" i="16" s="1"/>
  <c r="I577" i="16" s="1"/>
  <c r="J579" i="16"/>
  <c r="J578" i="16" s="1"/>
  <c r="J577" i="16" s="1"/>
  <c r="K579" i="16"/>
  <c r="K578" i="16" s="1"/>
  <c r="K577" i="16" s="1"/>
  <c r="L579" i="16"/>
  <c r="L578" i="16" s="1"/>
  <c r="L577" i="16" s="1"/>
  <c r="M579" i="16"/>
  <c r="M578" i="16" s="1"/>
  <c r="M577" i="16" s="1"/>
  <c r="N579" i="16"/>
  <c r="N578" i="16" s="1"/>
  <c r="N577" i="16" s="1"/>
  <c r="O579" i="16"/>
  <c r="O578" i="16" s="1"/>
  <c r="O577" i="16" s="1"/>
  <c r="P582" i="16"/>
  <c r="P581" i="16"/>
  <c r="P576" i="16"/>
  <c r="J555" i="16"/>
  <c r="I558" i="16"/>
  <c r="J558" i="16" s="1"/>
  <c r="K558" i="16" s="1"/>
  <c r="L558" i="16" s="1"/>
  <c r="M558" i="16" s="1"/>
  <c r="N558" i="16" s="1"/>
  <c r="O558" i="16" s="1"/>
  <c r="J559" i="16"/>
  <c r="K559" i="16" s="1"/>
  <c r="L559" i="16" s="1"/>
  <c r="M559" i="16" s="1"/>
  <c r="N559" i="16" s="1"/>
  <c r="O559" i="16" s="1"/>
  <c r="I560" i="16"/>
  <c r="J561" i="16"/>
  <c r="K561" i="16" s="1"/>
  <c r="L561" i="16" s="1"/>
  <c r="M561" i="16" s="1"/>
  <c r="N561" i="16" s="1"/>
  <c r="O561" i="16" s="1"/>
  <c r="I562" i="16"/>
  <c r="J562" i="16" s="1"/>
  <c r="K562" i="16" s="1"/>
  <c r="L562" i="16" s="1"/>
  <c r="M562" i="16" s="1"/>
  <c r="N562" i="16" s="1"/>
  <c r="O562" i="16" s="1"/>
  <c r="L566" i="16"/>
  <c r="M566" i="16" s="1"/>
  <c r="N566" i="16" s="1"/>
  <c r="O566" i="16" s="1"/>
  <c r="L567" i="16"/>
  <c r="M567" i="16" s="1"/>
  <c r="N567" i="16" s="1"/>
  <c r="O567" i="16" s="1"/>
  <c r="J569" i="16"/>
  <c r="K569" i="16" s="1"/>
  <c r="L569" i="16" s="1"/>
  <c r="M569" i="16" s="1"/>
  <c r="N569" i="16" s="1"/>
  <c r="O569" i="16" s="1"/>
  <c r="I570" i="16"/>
  <c r="J570" i="16" s="1"/>
  <c r="K570" i="16" s="1"/>
  <c r="K571" i="16"/>
  <c r="L571" i="16" s="1"/>
  <c r="M571" i="16" s="1"/>
  <c r="N571" i="16" s="1"/>
  <c r="O571" i="16" s="1"/>
  <c r="J554" i="16"/>
  <c r="K554" i="16" s="1"/>
  <c r="L554" i="16" s="1"/>
  <c r="M554" i="16" s="1"/>
  <c r="N554" i="16" s="1"/>
  <c r="O554" i="16" s="1"/>
  <c r="I523" i="16"/>
  <c r="J523" i="16" s="1"/>
  <c r="K523" i="16" s="1"/>
  <c r="L523" i="16" s="1"/>
  <c r="M523" i="16" s="1"/>
  <c r="N523" i="16" s="1"/>
  <c r="O523" i="16" s="1"/>
  <c r="P503" i="16"/>
  <c r="P504" i="16"/>
  <c r="P505" i="16"/>
  <c r="P499" i="16"/>
  <c r="P500" i="16"/>
  <c r="P501" i="16"/>
  <c r="P497" i="16"/>
  <c r="L496" i="16"/>
  <c r="M496" i="16" s="1"/>
  <c r="N496" i="16" s="1"/>
  <c r="O496" i="16" s="1"/>
  <c r="M476" i="16"/>
  <c r="J474" i="16"/>
  <c r="K474" i="16" s="1"/>
  <c r="L474" i="16" s="1"/>
  <c r="M474" i="16" s="1"/>
  <c r="N474" i="16" s="1"/>
  <c r="P470" i="16"/>
  <c r="J464" i="16"/>
  <c r="P1114" i="16" l="1"/>
  <c r="P759" i="16"/>
  <c r="N818" i="16"/>
  <c r="N801" i="16" s="1"/>
  <c r="N800" i="16" s="1"/>
  <c r="M818" i="16"/>
  <c r="M801" i="16" s="1"/>
  <c r="M800" i="16" s="1"/>
  <c r="N476" i="16"/>
  <c r="M475" i="16"/>
  <c r="P837" i="16"/>
  <c r="P836" i="16" s="1"/>
  <c r="P835" i="16" s="1"/>
  <c r="O818" i="16"/>
  <c r="O801" i="16" s="1"/>
  <c r="O800" i="16" s="1"/>
  <c r="K818" i="16"/>
  <c r="K801" i="16" s="1"/>
  <c r="K800" i="16" s="1"/>
  <c r="K555" i="16"/>
  <c r="L555" i="16" s="1"/>
  <c r="M555" i="16" s="1"/>
  <c r="N555" i="16" s="1"/>
  <c r="O555" i="16" s="1"/>
  <c r="L434" i="16"/>
  <c r="M434" i="16" s="1"/>
  <c r="G667" i="14"/>
  <c r="G465" i="14"/>
  <c r="G576" i="14"/>
  <c r="H465" i="14"/>
  <c r="P978" i="16"/>
  <c r="P1036" i="16"/>
  <c r="P746" i="16"/>
  <c r="P745" i="16" s="1"/>
  <c r="K626" i="16"/>
  <c r="L626" i="16" s="1"/>
  <c r="M626" i="16" s="1"/>
  <c r="P826" i="16"/>
  <c r="P825" i="16" s="1"/>
  <c r="P820" i="16"/>
  <c r="P819" i="16" s="1"/>
  <c r="L728" i="16"/>
  <c r="P496" i="16"/>
  <c r="L510" i="16"/>
  <c r="M510" i="16" s="1"/>
  <c r="J563" i="16"/>
  <c r="K563" i="16" s="1"/>
  <c r="L563" i="16" s="1"/>
  <c r="M563" i="16" s="1"/>
  <c r="N563" i="16" s="1"/>
  <c r="O563" i="16" s="1"/>
  <c r="L407" i="16"/>
  <c r="M407" i="16" s="1"/>
  <c r="P567" i="16"/>
  <c r="P559" i="16"/>
  <c r="L570" i="16"/>
  <c r="M570" i="16" s="1"/>
  <c r="N570" i="16" s="1"/>
  <c r="O570" i="16" s="1"/>
  <c r="P561" i="16"/>
  <c r="L459" i="16"/>
  <c r="P523" i="16"/>
  <c r="P558" i="16"/>
  <c r="L498" i="16"/>
  <c r="M498" i="16" s="1"/>
  <c r="N498" i="16" s="1"/>
  <c r="O498" i="16" s="1"/>
  <c r="J565" i="16"/>
  <c r="L565" i="16" s="1"/>
  <c r="M565" i="16" s="1"/>
  <c r="N565" i="16" s="1"/>
  <c r="O565" i="16" s="1"/>
  <c r="J557" i="16"/>
  <c r="K557" i="16" s="1"/>
  <c r="L557" i="16" s="1"/>
  <c r="M557" i="16" s="1"/>
  <c r="N557" i="16" s="1"/>
  <c r="O557" i="16" s="1"/>
  <c r="K464" i="16"/>
  <c r="L464" i="16" s="1"/>
  <c r="L502" i="16"/>
  <c r="M502" i="16" s="1"/>
  <c r="N502" i="16" s="1"/>
  <c r="O502" i="16" s="1"/>
  <c r="L568" i="16"/>
  <c r="M568" i="16" s="1"/>
  <c r="N568" i="16" s="1"/>
  <c r="O568" i="16" s="1"/>
  <c r="J564" i="16"/>
  <c r="K564" i="16" s="1"/>
  <c r="L564" i="16" s="1"/>
  <c r="M564" i="16" s="1"/>
  <c r="N564" i="16" s="1"/>
  <c r="O564" i="16" s="1"/>
  <c r="J560" i="16"/>
  <c r="K560" i="16" s="1"/>
  <c r="L560" i="16" s="1"/>
  <c r="M560" i="16" s="1"/>
  <c r="N560" i="16" s="1"/>
  <c r="O560" i="16" s="1"/>
  <c r="J556" i="16"/>
  <c r="K556" i="16" s="1"/>
  <c r="L556" i="16" s="1"/>
  <c r="M556" i="16" s="1"/>
  <c r="N556" i="16" s="1"/>
  <c r="O556" i="16" s="1"/>
  <c r="P554" i="16"/>
  <c r="P562" i="16"/>
  <c r="P571" i="16"/>
  <c r="K618" i="16"/>
  <c r="L646" i="16"/>
  <c r="M646" i="16" s="1"/>
  <c r="L658" i="16"/>
  <c r="K710" i="16"/>
  <c r="L710" i="16" s="1"/>
  <c r="M710" i="16" s="1"/>
  <c r="N710" i="16" s="1"/>
  <c r="L657" i="16"/>
  <c r="P474" i="16"/>
  <c r="P579" i="16"/>
  <c r="P578" i="16" s="1"/>
  <c r="P577" i="16" s="1"/>
  <c r="K716" i="16"/>
  <c r="L716" i="16" s="1"/>
  <c r="P569" i="16"/>
  <c r="P566" i="16"/>
  <c r="K621" i="16"/>
  <c r="K633" i="16"/>
  <c r="L633" i="16" s="1"/>
  <c r="J641" i="16"/>
  <c r="K641" i="16" s="1"/>
  <c r="K651" i="16"/>
  <c r="L654" i="16"/>
  <c r="L664" i="16"/>
  <c r="J695" i="16"/>
  <c r="K692" i="16"/>
  <c r="L692" i="16" s="1"/>
  <c r="M692" i="16" s="1"/>
  <c r="J685" i="16"/>
  <c r="K685" i="16" s="1"/>
  <c r="J711" i="16"/>
  <c r="K711" i="16" s="1"/>
  <c r="J718" i="16"/>
  <c r="K718" i="16" s="1"/>
  <c r="L718" i="16" s="1"/>
  <c r="K700" i="16"/>
  <c r="L700" i="16" s="1"/>
  <c r="J717" i="16"/>
  <c r="K717" i="16" s="1"/>
  <c r="L624" i="16"/>
  <c r="L637" i="16"/>
  <c r="L650" i="16"/>
  <c r="M650" i="16" s="1"/>
  <c r="L653" i="16"/>
  <c r="M653" i="16" s="1"/>
  <c r="N653" i="16" s="1"/>
  <c r="L698" i="16"/>
  <c r="K694" i="16"/>
  <c r="L694" i="16" s="1"/>
  <c r="J690" i="16"/>
  <c r="K688" i="16"/>
  <c r="L688" i="16" s="1"/>
  <c r="M688" i="16" s="1"/>
  <c r="N688" i="16" s="1"/>
  <c r="K686" i="16"/>
  <c r="L686" i="16" s="1"/>
  <c r="M686" i="16" s="1"/>
  <c r="J715" i="16"/>
  <c r="K715" i="16" s="1"/>
  <c r="L712" i="16"/>
  <c r="L709" i="16"/>
  <c r="K701" i="16"/>
  <c r="K697" i="16"/>
  <c r="K691" i="16"/>
  <c r="L691" i="16" s="1"/>
  <c r="M691" i="16" s="1"/>
  <c r="L661" i="16"/>
  <c r="M661" i="16" s="1"/>
  <c r="L655" i="16"/>
  <c r="M655" i="16" s="1"/>
  <c r="L634" i="16"/>
  <c r="L638" i="16"/>
  <c r="L619" i="16"/>
  <c r="M619" i="16" s="1"/>
  <c r="P376" i="16"/>
  <c r="I301" i="16"/>
  <c r="I311" i="16"/>
  <c r="I313" i="16"/>
  <c r="J313" i="16" s="1"/>
  <c r="I320" i="16"/>
  <c r="I322" i="16"/>
  <c r="J322" i="16" s="1"/>
  <c r="I325" i="16"/>
  <c r="J325" i="16" s="1"/>
  <c r="I332" i="16"/>
  <c r="I341" i="16"/>
  <c r="I342" i="16"/>
  <c r="I343" i="16"/>
  <c r="I290" i="16"/>
  <c r="J290" i="16" s="1"/>
  <c r="I291" i="16"/>
  <c r="I262" i="16"/>
  <c r="I263" i="16"/>
  <c r="J263" i="16" s="1"/>
  <c r="K263" i="16" s="1"/>
  <c r="I271" i="16"/>
  <c r="J271" i="16" s="1"/>
  <c r="K271" i="16" s="1"/>
  <c r="I272" i="16"/>
  <c r="J272" i="16" s="1"/>
  <c r="I273" i="16"/>
  <c r="J273" i="16" s="1"/>
  <c r="I238" i="16"/>
  <c r="J238" i="16" s="1"/>
  <c r="I239" i="16"/>
  <c r="J239" i="16" s="1"/>
  <c r="L240" i="16"/>
  <c r="L248" i="16"/>
  <c r="I251" i="16"/>
  <c r="J251" i="16" s="1"/>
  <c r="I253" i="16"/>
  <c r="J253" i="16" s="1"/>
  <c r="K253" i="16" s="1"/>
  <c r="L256" i="16"/>
  <c r="I161" i="16"/>
  <c r="J161" i="16" s="1"/>
  <c r="K161" i="16" s="1"/>
  <c r="I162" i="16"/>
  <c r="J162" i="16" s="1"/>
  <c r="K162" i="16" s="1"/>
  <c r="I163" i="16"/>
  <c r="I158" i="16"/>
  <c r="I154" i="16"/>
  <c r="J154" i="16" s="1"/>
  <c r="K154" i="16" s="1"/>
  <c r="I155" i="16"/>
  <c r="J155" i="16" s="1"/>
  <c r="I156" i="16"/>
  <c r="J156" i="16" s="1"/>
  <c r="K156" i="16" s="1"/>
  <c r="I151" i="16"/>
  <c r="J151" i="16" s="1"/>
  <c r="I148" i="16"/>
  <c r="I149" i="16"/>
  <c r="J149" i="16" s="1"/>
  <c r="I142" i="16"/>
  <c r="J142" i="16" s="1"/>
  <c r="I131" i="16"/>
  <c r="I126" i="16"/>
  <c r="J120" i="16"/>
  <c r="K120" i="16" s="1"/>
  <c r="I122" i="16"/>
  <c r="J122" i="16" s="1"/>
  <c r="K122" i="16" s="1"/>
  <c r="I117" i="16"/>
  <c r="J117" i="16" s="1"/>
  <c r="K117" i="16" s="1"/>
  <c r="P114" i="16"/>
  <c r="P105" i="16"/>
  <c r="J113" i="16"/>
  <c r="K113" i="16"/>
  <c r="I115" i="16"/>
  <c r="I113" i="16"/>
  <c r="L113" i="16" s="1"/>
  <c r="I112" i="16"/>
  <c r="J112" i="16" s="1"/>
  <c r="P476" i="16" l="1"/>
  <c r="P818" i="16"/>
  <c r="P801" i="16" s="1"/>
  <c r="P800" i="16" s="1"/>
  <c r="P555" i="16"/>
  <c r="J553" i="16"/>
  <c r="J301" i="16"/>
  <c r="I296" i="16"/>
  <c r="N434" i="16"/>
  <c r="O434" i="16" s="1"/>
  <c r="L656" i="16"/>
  <c r="M656" i="16" s="1"/>
  <c r="N656" i="16" s="1"/>
  <c r="M728" i="16"/>
  <c r="N728" i="16" s="1"/>
  <c r="L644" i="16"/>
  <c r="M644" i="16" s="1"/>
  <c r="N644" i="16" s="1"/>
  <c r="O644" i="16" s="1"/>
  <c r="P560" i="16"/>
  <c r="N626" i="16"/>
  <c r="O626" i="16" s="1"/>
  <c r="L640" i="16"/>
  <c r="M640" i="16" s="1"/>
  <c r="L645" i="16"/>
  <c r="M645" i="16" s="1"/>
  <c r="L685" i="16"/>
  <c r="M685" i="16" s="1"/>
  <c r="M698" i="16"/>
  <c r="M700" i="16"/>
  <c r="N700" i="16" s="1"/>
  <c r="O700" i="16" s="1"/>
  <c r="N510" i="16"/>
  <c r="O510" i="16" s="1"/>
  <c r="P510" i="16" s="1"/>
  <c r="P509" i="16" s="1"/>
  <c r="P568" i="16"/>
  <c r="P563" i="16"/>
  <c r="M657" i="16"/>
  <c r="N657" i="16" s="1"/>
  <c r="M464" i="16"/>
  <c r="N464" i="16" s="1"/>
  <c r="M638" i="16"/>
  <c r="N638" i="16" s="1"/>
  <c r="L701" i="16"/>
  <c r="M701" i="16" s="1"/>
  <c r="N701" i="16" s="1"/>
  <c r="O701" i="16" s="1"/>
  <c r="L713" i="16"/>
  <c r="M713" i="16" s="1"/>
  <c r="L717" i="16"/>
  <c r="L715" i="16"/>
  <c r="L643" i="16"/>
  <c r="M643" i="16" s="1"/>
  <c r="N643" i="16" s="1"/>
  <c r="L641" i="16"/>
  <c r="L617" i="16"/>
  <c r="L662" i="16"/>
  <c r="L625" i="16"/>
  <c r="M624" i="16"/>
  <c r="N624" i="16" s="1"/>
  <c r="L651" i="16"/>
  <c r="M651" i="16" s="1"/>
  <c r="L590" i="16"/>
  <c r="L663" i="16"/>
  <c r="M663" i="16" s="1"/>
  <c r="L618" i="16"/>
  <c r="L719" i="16"/>
  <c r="L647" i="16"/>
  <c r="N661" i="16"/>
  <c r="O661" i="16" s="1"/>
  <c r="P661" i="16" s="1"/>
  <c r="K635" i="16"/>
  <c r="M716" i="16"/>
  <c r="M658" i="16"/>
  <c r="N658" i="16" s="1"/>
  <c r="L648" i="16"/>
  <c r="P498" i="16"/>
  <c r="M654" i="16"/>
  <c r="L621" i="16"/>
  <c r="M694" i="16"/>
  <c r="P556" i="16"/>
  <c r="P564" i="16"/>
  <c r="P570" i="16"/>
  <c r="P557" i="16"/>
  <c r="L687" i="16"/>
  <c r="M687" i="16" s="1"/>
  <c r="L711" i="16"/>
  <c r="N686" i="16"/>
  <c r="K690" i="16"/>
  <c r="L623" i="16"/>
  <c r="M623" i="16" s="1"/>
  <c r="L622" i="16"/>
  <c r="M622" i="16" s="1"/>
  <c r="L699" i="16"/>
  <c r="K695" i="16"/>
  <c r="M664" i="16"/>
  <c r="P502" i="16"/>
  <c r="P565" i="16"/>
  <c r="M718" i="16"/>
  <c r="N718" i="16" s="1"/>
  <c r="O718" i="16" s="1"/>
  <c r="M712" i="16"/>
  <c r="N712" i="16" s="1"/>
  <c r="M709" i="16"/>
  <c r="N709" i="16" s="1"/>
  <c r="O709" i="16" s="1"/>
  <c r="O710" i="16"/>
  <c r="P710" i="16" s="1"/>
  <c r="L697" i="16"/>
  <c r="N692" i="16"/>
  <c r="N691" i="16"/>
  <c r="O691" i="16" s="1"/>
  <c r="O688" i="16"/>
  <c r="P688" i="16" s="1"/>
  <c r="O653" i="16"/>
  <c r="P653" i="16" s="1"/>
  <c r="N655" i="16"/>
  <c r="O655" i="16" s="1"/>
  <c r="N650" i="16"/>
  <c r="O650" i="16" s="1"/>
  <c r="N646" i="16"/>
  <c r="O646" i="16" s="1"/>
  <c r="L636" i="16"/>
  <c r="M637" i="16"/>
  <c r="M634" i="16"/>
  <c r="M633" i="16"/>
  <c r="N619" i="16"/>
  <c r="O619" i="16" s="1"/>
  <c r="L346" i="16"/>
  <c r="L337" i="16"/>
  <c r="J341" i="16"/>
  <c r="K341" i="16" s="1"/>
  <c r="J332" i="16"/>
  <c r="L328" i="16"/>
  <c r="J320" i="16"/>
  <c r="K320" i="16" s="1"/>
  <c r="L320" i="16" s="1"/>
  <c r="J311" i="16"/>
  <c r="L304" i="16"/>
  <c r="L340" i="16"/>
  <c r="L331" i="16"/>
  <c r="M331" i="16" s="1"/>
  <c r="L449" i="16"/>
  <c r="K330" i="16"/>
  <c r="L330" i="16" s="1"/>
  <c r="K322" i="16"/>
  <c r="L322" i="16" s="1"/>
  <c r="K313" i="16"/>
  <c r="L313" i="16" s="1"/>
  <c r="M439" i="16"/>
  <c r="J343" i="16"/>
  <c r="L309" i="16"/>
  <c r="K325" i="16"/>
  <c r="L325" i="16" s="1"/>
  <c r="L317" i="16"/>
  <c r="J342" i="16"/>
  <c r="M459" i="16"/>
  <c r="N459" i="16" s="1"/>
  <c r="N407" i="16"/>
  <c r="O407" i="16" s="1"/>
  <c r="L389" i="16"/>
  <c r="M389" i="16" s="1"/>
  <c r="N389" i="16" s="1"/>
  <c r="L344" i="16"/>
  <c r="L335" i="16"/>
  <c r="M335" i="16" s="1"/>
  <c r="L327" i="16"/>
  <c r="L323" i="16"/>
  <c r="M323" i="16" s="1"/>
  <c r="L319" i="16"/>
  <c r="L314" i="16"/>
  <c r="L310" i="16"/>
  <c r="M310" i="16" s="1"/>
  <c r="N310" i="16" s="1"/>
  <c r="L306" i="16"/>
  <c r="L303" i="16"/>
  <c r="L299" i="16"/>
  <c r="L106" i="16"/>
  <c r="M106" i="16" s="1"/>
  <c r="J291" i="16"/>
  <c r="K291" i="16" s="1"/>
  <c r="L204" i="16"/>
  <c r="M204" i="16" s="1"/>
  <c r="J126" i="16"/>
  <c r="K126" i="16" s="1"/>
  <c r="L213" i="16"/>
  <c r="L293" i="16"/>
  <c r="M293" i="16" s="1"/>
  <c r="L289" i="16"/>
  <c r="M289" i="16" s="1"/>
  <c r="L285" i="16"/>
  <c r="K290" i="16"/>
  <c r="L283" i="16"/>
  <c r="L277" i="16"/>
  <c r="K273" i="16"/>
  <c r="L273" i="16" s="1"/>
  <c r="L269" i="16"/>
  <c r="L265" i="16"/>
  <c r="L259" i="16"/>
  <c r="L258" i="16"/>
  <c r="L144" i="16"/>
  <c r="M144" i="16" s="1"/>
  <c r="K112" i="16"/>
  <c r="L112" i="16" s="1"/>
  <c r="L252" i="16"/>
  <c r="L236" i="16"/>
  <c r="L274" i="16"/>
  <c r="J262" i="16"/>
  <c r="L232" i="16"/>
  <c r="L264" i="16"/>
  <c r="L108" i="16"/>
  <c r="M108" i="16" s="1"/>
  <c r="L275" i="16"/>
  <c r="L271" i="16"/>
  <c r="L267" i="16"/>
  <c r="M267" i="16" s="1"/>
  <c r="N267" i="16" s="1"/>
  <c r="L263" i="16"/>
  <c r="K272" i="16"/>
  <c r="J104" i="16"/>
  <c r="K104" i="16" s="1"/>
  <c r="L104" i="16" s="1"/>
  <c r="M104" i="16" s="1"/>
  <c r="N104" i="16" s="1"/>
  <c r="O104" i="16" s="1"/>
  <c r="L102" i="16"/>
  <c r="L99" i="16"/>
  <c r="L110" i="16"/>
  <c r="J111" i="16"/>
  <c r="K111" i="16" s="1"/>
  <c r="J148" i="16"/>
  <c r="K155" i="16"/>
  <c r="L155" i="16" s="1"/>
  <c r="J163" i="16"/>
  <c r="K163" i="16" s="1"/>
  <c r="L205" i="16"/>
  <c r="L219" i="16"/>
  <c r="N113" i="16"/>
  <c r="O113" i="16"/>
  <c r="J158" i="16"/>
  <c r="K158" i="16" s="1"/>
  <c r="L254" i="16"/>
  <c r="L246" i="16"/>
  <c r="K238" i="16"/>
  <c r="L238" i="16" s="1"/>
  <c r="M113" i="16"/>
  <c r="J131" i="16"/>
  <c r="K131" i="16" s="1"/>
  <c r="L141" i="16"/>
  <c r="M141" i="16" s="1"/>
  <c r="L139" i="16"/>
  <c r="M139" i="16" s="1"/>
  <c r="N139" i="16" s="1"/>
  <c r="O139" i="16" s="1"/>
  <c r="K151" i="16"/>
  <c r="L151" i="16" s="1"/>
  <c r="K251" i="16"/>
  <c r="K239" i="16"/>
  <c r="M256" i="16"/>
  <c r="N256" i="16" s="1"/>
  <c r="L253" i="16"/>
  <c r="L249" i="16"/>
  <c r="M248" i="16"/>
  <c r="N248" i="16" s="1"/>
  <c r="O248" i="16" s="1"/>
  <c r="L245" i="16"/>
  <c r="L241" i="16"/>
  <c r="M240" i="16"/>
  <c r="N240" i="16" s="1"/>
  <c r="L237" i="16"/>
  <c r="L161" i="16"/>
  <c r="L162" i="16"/>
  <c r="L160" i="16"/>
  <c r="L154" i="16"/>
  <c r="L156" i="16"/>
  <c r="L152" i="16"/>
  <c r="M152" i="16" s="1"/>
  <c r="K149" i="16"/>
  <c r="K142" i="16"/>
  <c r="L129" i="16"/>
  <c r="L133" i="16"/>
  <c r="M133" i="16" s="1"/>
  <c r="L122" i="16"/>
  <c r="M122" i="16" s="1"/>
  <c r="L118" i="16"/>
  <c r="L124" i="16"/>
  <c r="L120" i="16"/>
  <c r="M120" i="16" s="1"/>
  <c r="L121" i="16"/>
  <c r="M121" i="16" s="1"/>
  <c r="L117" i="16"/>
  <c r="L109" i="16"/>
  <c r="M109" i="16" s="1"/>
  <c r="L100" i="16"/>
  <c r="M100" i="16" s="1"/>
  <c r="L96" i="16"/>
  <c r="L94" i="16"/>
  <c r="I903" i="16"/>
  <c r="J903" i="16"/>
  <c r="K903" i="16"/>
  <c r="L903" i="16"/>
  <c r="M903" i="16"/>
  <c r="N903" i="16"/>
  <c r="O903" i="16"/>
  <c r="P903" i="16"/>
  <c r="H903" i="16"/>
  <c r="I684" i="16"/>
  <c r="J684" i="16"/>
  <c r="H684" i="16"/>
  <c r="D296" i="16"/>
  <c r="E296" i="16"/>
  <c r="F296" i="16"/>
  <c r="G296" i="16"/>
  <c r="H296" i="16"/>
  <c r="H31" i="16"/>
  <c r="G703" i="16"/>
  <c r="E703" i="16"/>
  <c r="F703" i="16"/>
  <c r="D703" i="16"/>
  <c r="E684" i="16"/>
  <c r="F684" i="16"/>
  <c r="G684" i="16"/>
  <c r="D684" i="16"/>
  <c r="P553" i="16" l="1"/>
  <c r="P494" i="16"/>
  <c r="K260" i="16"/>
  <c r="J296" i="16"/>
  <c r="K301" i="16"/>
  <c r="J279" i="16"/>
  <c r="P434" i="16"/>
  <c r="O464" i="16"/>
  <c r="P464" i="16" s="1"/>
  <c r="O728" i="16"/>
  <c r="P728" i="16" s="1"/>
  <c r="O638" i="16"/>
  <c r="P638" i="16" s="1"/>
  <c r="N685" i="16"/>
  <c r="O685" i="16" s="1"/>
  <c r="O712" i="16"/>
  <c r="P712" i="16" s="1"/>
  <c r="K684" i="16"/>
  <c r="N640" i="16"/>
  <c r="O640" i="16" s="1"/>
  <c r="P640" i="16" s="1"/>
  <c r="N713" i="16"/>
  <c r="O713" i="16" s="1"/>
  <c r="P626" i="16"/>
  <c r="N645" i="16"/>
  <c r="O645" i="16" s="1"/>
  <c r="P645" i="16" s="1"/>
  <c r="M252" i="16"/>
  <c r="N252" i="16" s="1"/>
  <c r="O658" i="16"/>
  <c r="P658" i="16" s="1"/>
  <c r="P646" i="16"/>
  <c r="K311" i="16"/>
  <c r="L311" i="16" s="1"/>
  <c r="M311" i="16" s="1"/>
  <c r="N311" i="16" s="1"/>
  <c r="P650" i="16"/>
  <c r="M699" i="16"/>
  <c r="O656" i="16"/>
  <c r="P656" i="16" s="1"/>
  <c r="N698" i="16"/>
  <c r="O698" i="16" s="1"/>
  <c r="P709" i="16"/>
  <c r="P701" i="16"/>
  <c r="O692" i="16"/>
  <c r="P692" i="16" s="1"/>
  <c r="M330" i="16"/>
  <c r="N330" i="16" s="1"/>
  <c r="O330" i="16" s="1"/>
  <c r="M337" i="16"/>
  <c r="N337" i="16" s="1"/>
  <c r="N637" i="16"/>
  <c r="O637" i="16" s="1"/>
  <c r="P637" i="16" s="1"/>
  <c r="N633" i="16"/>
  <c r="O633" i="16" s="1"/>
  <c r="P633" i="16" s="1"/>
  <c r="O657" i="16"/>
  <c r="P657" i="16" s="1"/>
  <c r="L695" i="16"/>
  <c r="N623" i="16"/>
  <c r="O623" i="16" s="1"/>
  <c r="M711" i="16"/>
  <c r="N711" i="16" s="1"/>
  <c r="O711" i="16" s="1"/>
  <c r="P711" i="16" s="1"/>
  <c r="N694" i="16"/>
  <c r="P619" i="16"/>
  <c r="M648" i="16"/>
  <c r="N648" i="16" s="1"/>
  <c r="L690" i="16"/>
  <c r="L635" i="16"/>
  <c r="M618" i="16"/>
  <c r="N618" i="16" s="1"/>
  <c r="N651" i="16"/>
  <c r="O651" i="16" s="1"/>
  <c r="P651" i="16" s="1"/>
  <c r="M662" i="16"/>
  <c r="N662" i="16" s="1"/>
  <c r="M641" i="16"/>
  <c r="M717" i="16"/>
  <c r="N717" i="16" s="1"/>
  <c r="O686" i="16"/>
  <c r="P686" i="16" s="1"/>
  <c r="P691" i="16"/>
  <c r="N716" i="16"/>
  <c r="O716" i="16" s="1"/>
  <c r="N622" i="16"/>
  <c r="O622" i="16" s="1"/>
  <c r="P622" i="16" s="1"/>
  <c r="P700" i="16"/>
  <c r="M719" i="16"/>
  <c r="N719" i="16" s="1"/>
  <c r="O719" i="16" s="1"/>
  <c r="P719" i="16" s="1"/>
  <c r="M621" i="16"/>
  <c r="N621" i="16" s="1"/>
  <c r="O624" i="16"/>
  <c r="P624" i="16" s="1"/>
  <c r="P655" i="16"/>
  <c r="M715" i="16"/>
  <c r="N715" i="16" s="1"/>
  <c r="P644" i="16"/>
  <c r="M317" i="16"/>
  <c r="N317" i="16" s="1"/>
  <c r="N664" i="16"/>
  <c r="M647" i="16"/>
  <c r="N663" i="16"/>
  <c r="O663" i="16" s="1"/>
  <c r="P663" i="16" s="1"/>
  <c r="M625" i="16"/>
  <c r="M617" i="16"/>
  <c r="N654" i="16"/>
  <c r="O654" i="16" s="1"/>
  <c r="P654" i="16" s="1"/>
  <c r="M590" i="16"/>
  <c r="N590" i="16" s="1"/>
  <c r="O590" i="16" s="1"/>
  <c r="P590" i="16" s="1"/>
  <c r="L689" i="16"/>
  <c r="P718" i="16"/>
  <c r="M697" i="16"/>
  <c r="N697" i="16" s="1"/>
  <c r="N687" i="16"/>
  <c r="O687" i="16" s="1"/>
  <c r="P687" i="16" s="1"/>
  <c r="O643" i="16"/>
  <c r="P643" i="16" s="1"/>
  <c r="M636" i="16"/>
  <c r="N636" i="16" s="1"/>
  <c r="O636" i="16" s="1"/>
  <c r="P636" i="16" s="1"/>
  <c r="N634" i="16"/>
  <c r="O634" i="16" s="1"/>
  <c r="P634" i="16" s="1"/>
  <c r="N439" i="16"/>
  <c r="O459" i="16"/>
  <c r="P459" i="16" s="1"/>
  <c r="L326" i="16"/>
  <c r="M322" i="16"/>
  <c r="M327" i="16"/>
  <c r="N327" i="16" s="1"/>
  <c r="M340" i="16"/>
  <c r="O389" i="16"/>
  <c r="P389" i="16" s="1"/>
  <c r="K332" i="16"/>
  <c r="L300" i="16"/>
  <c r="M300" i="16" s="1"/>
  <c r="N300" i="16" s="1"/>
  <c r="M313" i="16"/>
  <c r="N313" i="16" s="1"/>
  <c r="O313" i="16" s="1"/>
  <c r="L371" i="16"/>
  <c r="M371" i="16" s="1"/>
  <c r="N371" i="16" s="1"/>
  <c r="L312" i="16"/>
  <c r="L334" i="16"/>
  <c r="K343" i="16"/>
  <c r="M304" i="16"/>
  <c r="M320" i="16"/>
  <c r="N320" i="16" s="1"/>
  <c r="O320" i="16" s="1"/>
  <c r="L318" i="16"/>
  <c r="M314" i="16"/>
  <c r="N314" i="16" s="1"/>
  <c r="O314" i="16" s="1"/>
  <c r="L341" i="16"/>
  <c r="M341" i="16" s="1"/>
  <c r="M449" i="16"/>
  <c r="N449" i="16" s="1"/>
  <c r="L324" i="16"/>
  <c r="M324" i="16" s="1"/>
  <c r="K342" i="16"/>
  <c r="L388" i="16"/>
  <c r="M388" i="16" s="1"/>
  <c r="N388" i="16" s="1"/>
  <c r="P407" i="16"/>
  <c r="L307" i="16"/>
  <c r="L305" i="16"/>
  <c r="M305" i="16" s="1"/>
  <c r="M328" i="16"/>
  <c r="N328" i="16" s="1"/>
  <c r="L321" i="16"/>
  <c r="L308" i="16"/>
  <c r="L298" i="16"/>
  <c r="M298" i="16" s="1"/>
  <c r="L316" i="16"/>
  <c r="L354" i="16"/>
  <c r="M325" i="16"/>
  <c r="N325" i="16" s="1"/>
  <c r="O325" i="16" s="1"/>
  <c r="M346" i="16"/>
  <c r="M309" i="16"/>
  <c r="N309" i="16" s="1"/>
  <c r="O309" i="16" s="1"/>
  <c r="N339" i="16"/>
  <c r="O339" i="16" s="1"/>
  <c r="M303" i="16"/>
  <c r="N303" i="16" s="1"/>
  <c r="O303" i="16" s="1"/>
  <c r="M344" i="16"/>
  <c r="N344" i="16" s="1"/>
  <c r="O344" i="16" s="1"/>
  <c r="O310" i="16"/>
  <c r="P310" i="16" s="1"/>
  <c r="N331" i="16"/>
  <c r="O331" i="16" s="1"/>
  <c r="N323" i="16"/>
  <c r="O323" i="16" s="1"/>
  <c r="M299" i="16"/>
  <c r="N299" i="16" s="1"/>
  <c r="M306" i="16"/>
  <c r="N306" i="16" s="1"/>
  <c r="M319" i="16"/>
  <c r="N335" i="16"/>
  <c r="M119" i="16"/>
  <c r="N119" i="16" s="1"/>
  <c r="M236" i="16"/>
  <c r="N236" i="16" s="1"/>
  <c r="M232" i="16"/>
  <c r="N232" i="16" s="1"/>
  <c r="O232" i="16" s="1"/>
  <c r="L284" i="16"/>
  <c r="M284" i="16" s="1"/>
  <c r="L163" i="16"/>
  <c r="M163" i="16" s="1"/>
  <c r="N163" i="16" s="1"/>
  <c r="O163" i="16" s="1"/>
  <c r="P113" i="16"/>
  <c r="L137" i="16"/>
  <c r="M137" i="16" s="1"/>
  <c r="N137" i="16" s="1"/>
  <c r="L291" i="16"/>
  <c r="M291" i="16" s="1"/>
  <c r="L281" i="16"/>
  <c r="M281" i="16" s="1"/>
  <c r="L287" i="16"/>
  <c r="M287" i="16" s="1"/>
  <c r="L123" i="16"/>
  <c r="M123" i="16" s="1"/>
  <c r="N123" i="16" s="1"/>
  <c r="L126" i="16"/>
  <c r="M126" i="16" s="1"/>
  <c r="N126" i="16" s="1"/>
  <c r="O126" i="16" s="1"/>
  <c r="M285" i="16"/>
  <c r="N285" i="16" s="1"/>
  <c r="O285" i="16" s="1"/>
  <c r="N293" i="16"/>
  <c r="O293" i="16" s="1"/>
  <c r="L145" i="16"/>
  <c r="M145" i="16" s="1"/>
  <c r="L158" i="16"/>
  <c r="M158" i="16" s="1"/>
  <c r="N158" i="16" s="1"/>
  <c r="L146" i="16"/>
  <c r="M146" i="16" s="1"/>
  <c r="L290" i="16"/>
  <c r="M290" i="16" s="1"/>
  <c r="N290" i="16" s="1"/>
  <c r="L111" i="16"/>
  <c r="M111" i="16" s="1"/>
  <c r="P104" i="16"/>
  <c r="N204" i="16"/>
  <c r="O204" i="16" s="1"/>
  <c r="P204" i="16" s="1"/>
  <c r="L276" i="16"/>
  <c r="M276" i="16" s="1"/>
  <c r="N276" i="16" s="1"/>
  <c r="L282" i="16"/>
  <c r="M282" i="16" s="1"/>
  <c r="L288" i="16"/>
  <c r="L292" i="16"/>
  <c r="L280" i="16"/>
  <c r="L286" i="16"/>
  <c r="L294" i="16"/>
  <c r="M294" i="16" s="1"/>
  <c r="N294" i="16" s="1"/>
  <c r="N289" i="16"/>
  <c r="M283" i="16"/>
  <c r="N283" i="16" s="1"/>
  <c r="O283" i="16" s="1"/>
  <c r="L93" i="16"/>
  <c r="M93" i="16" s="1"/>
  <c r="N93" i="16" s="1"/>
  <c r="O93" i="16" s="1"/>
  <c r="M249" i="16"/>
  <c r="N249" i="16" s="1"/>
  <c r="O249" i="16" s="1"/>
  <c r="P248" i="16"/>
  <c r="L131" i="16"/>
  <c r="M131" i="16" s="1"/>
  <c r="M219" i="16"/>
  <c r="N219" i="16" s="1"/>
  <c r="M241" i="16"/>
  <c r="N241" i="16" s="1"/>
  <c r="O241" i="16" s="1"/>
  <c r="M263" i="16"/>
  <c r="N263" i="16" s="1"/>
  <c r="O263" i="16" s="1"/>
  <c r="M275" i="16"/>
  <c r="L261" i="16"/>
  <c r="L206" i="16"/>
  <c r="O240" i="16"/>
  <c r="P240" i="16" s="1"/>
  <c r="M259" i="16"/>
  <c r="N259" i="16" s="1"/>
  <c r="O259" i="16" s="1"/>
  <c r="L266" i="16"/>
  <c r="M266" i="16" s="1"/>
  <c r="M264" i="16"/>
  <c r="N264" i="16" s="1"/>
  <c r="M274" i="16"/>
  <c r="L270" i="16"/>
  <c r="M270" i="16" s="1"/>
  <c r="L268" i="16"/>
  <c r="O267" i="16"/>
  <c r="P267" i="16" s="1"/>
  <c r="M265" i="16"/>
  <c r="M269" i="16"/>
  <c r="N269" i="16" s="1"/>
  <c r="M273" i="16"/>
  <c r="N273" i="16" s="1"/>
  <c r="O273" i="16" s="1"/>
  <c r="M277" i="16"/>
  <c r="L272" i="16"/>
  <c r="M272" i="16" s="1"/>
  <c r="L262" i="16"/>
  <c r="M271" i="16"/>
  <c r="M258" i="16"/>
  <c r="N144" i="16"/>
  <c r="O144" i="16" s="1"/>
  <c r="P144" i="16" s="1"/>
  <c r="N106" i="16"/>
  <c r="O106" i="16" s="1"/>
  <c r="N108" i="16"/>
  <c r="O108" i="16" s="1"/>
  <c r="P108" i="16" s="1"/>
  <c r="L115" i="16"/>
  <c r="M115" i="16" s="1"/>
  <c r="M238" i="16"/>
  <c r="P139" i="16"/>
  <c r="M254" i="16"/>
  <c r="L138" i="16"/>
  <c r="M138" i="16" s="1"/>
  <c r="L147" i="16"/>
  <c r="M147" i="16" s="1"/>
  <c r="N147" i="16" s="1"/>
  <c r="M102" i="16"/>
  <c r="N102" i="16" s="1"/>
  <c r="O102" i="16" s="1"/>
  <c r="M112" i="16"/>
  <c r="N112" i="16" s="1"/>
  <c r="O112" i="16" s="1"/>
  <c r="L127" i="16"/>
  <c r="M127" i="16" s="1"/>
  <c r="M155" i="16"/>
  <c r="N155" i="16" s="1"/>
  <c r="M162" i="16"/>
  <c r="M151" i="16"/>
  <c r="N151" i="16" s="1"/>
  <c r="O151" i="16" s="1"/>
  <c r="L132" i="16"/>
  <c r="L95" i="16"/>
  <c r="M213" i="16"/>
  <c r="N213" i="16" s="1"/>
  <c r="L128" i="16"/>
  <c r="M128" i="16" s="1"/>
  <c r="M253" i="16"/>
  <c r="L234" i="16"/>
  <c r="M246" i="16"/>
  <c r="N246" i="16" s="1"/>
  <c r="L140" i="16"/>
  <c r="M140" i="16" s="1"/>
  <c r="M161" i="16"/>
  <c r="N161" i="16" s="1"/>
  <c r="L159" i="16"/>
  <c r="M159" i="16" s="1"/>
  <c r="M205" i="16"/>
  <c r="N205" i="16" s="1"/>
  <c r="O205" i="16" s="1"/>
  <c r="L242" i="16"/>
  <c r="L207" i="16"/>
  <c r="L103" i="16"/>
  <c r="M110" i="16"/>
  <c r="O256" i="16"/>
  <c r="P256" i="16" s="1"/>
  <c r="L250" i="16"/>
  <c r="L153" i="16"/>
  <c r="M153" i="16" s="1"/>
  <c r="K148" i="16"/>
  <c r="L148" i="16" s="1"/>
  <c r="M99" i="16"/>
  <c r="L247" i="16"/>
  <c r="M247" i="16" s="1"/>
  <c r="M237" i="16"/>
  <c r="N237" i="16" s="1"/>
  <c r="L243" i="16"/>
  <c r="M243" i="16" s="1"/>
  <c r="L239" i="16"/>
  <c r="M239" i="16" s="1"/>
  <c r="L255" i="16"/>
  <c r="L235" i="16"/>
  <c r="M245" i="16"/>
  <c r="N245" i="16" s="1"/>
  <c r="O245" i="16" s="1"/>
  <c r="L251" i="16"/>
  <c r="M160" i="16"/>
  <c r="M154" i="16"/>
  <c r="N152" i="16"/>
  <c r="O152" i="16" s="1"/>
  <c r="M156" i="16"/>
  <c r="L149" i="16"/>
  <c r="N141" i="16"/>
  <c r="L142" i="16"/>
  <c r="M142" i="16" s="1"/>
  <c r="M129" i="16"/>
  <c r="N133" i="16"/>
  <c r="O133" i="16" s="1"/>
  <c r="N121" i="16"/>
  <c r="M124" i="16"/>
  <c r="M118" i="16"/>
  <c r="N120" i="16"/>
  <c r="O120" i="16" s="1"/>
  <c r="M117" i="16"/>
  <c r="N122" i="16"/>
  <c r="O122" i="16" s="1"/>
  <c r="N109" i="16"/>
  <c r="O109" i="16" s="1"/>
  <c r="N100" i="16"/>
  <c r="O100" i="16" s="1"/>
  <c r="M94" i="16"/>
  <c r="N94" i="16" s="1"/>
  <c r="M96" i="16"/>
  <c r="G620" i="16"/>
  <c r="H553" i="16"/>
  <c r="I553" i="16"/>
  <c r="K553" i="16"/>
  <c r="L553" i="16"/>
  <c r="M553" i="16"/>
  <c r="N553" i="16"/>
  <c r="O553" i="16"/>
  <c r="G553" i="16"/>
  <c r="G260" i="16"/>
  <c r="G77" i="16"/>
  <c r="F737" i="16"/>
  <c r="F734" i="16"/>
  <c r="F740" i="16"/>
  <c r="G680" i="16"/>
  <c r="G679" i="16" s="1"/>
  <c r="G678" i="16" s="1"/>
  <c r="H680" i="16"/>
  <c r="H679" i="16" s="1"/>
  <c r="H678" i="16" s="1"/>
  <c r="I680" i="16"/>
  <c r="I679" i="16" s="1"/>
  <c r="I678" i="16" s="1"/>
  <c r="J680" i="16"/>
  <c r="J679" i="16" s="1"/>
  <c r="J678" i="16" s="1"/>
  <c r="K680" i="16"/>
  <c r="K679" i="16" s="1"/>
  <c r="K678" i="16" s="1"/>
  <c r="L680" i="16"/>
  <c r="L679" i="16" s="1"/>
  <c r="L678" i="16" s="1"/>
  <c r="M680" i="16"/>
  <c r="M679" i="16" s="1"/>
  <c r="M678" i="16" s="1"/>
  <c r="N680" i="16"/>
  <c r="N679" i="16" s="1"/>
  <c r="N678" i="16" s="1"/>
  <c r="O680" i="16"/>
  <c r="O679" i="16" s="1"/>
  <c r="O678" i="16" s="1"/>
  <c r="P680" i="16"/>
  <c r="P679" i="16" s="1"/>
  <c r="P678" i="16" s="1"/>
  <c r="E680" i="16"/>
  <c r="E679" i="16" s="1"/>
  <c r="F680" i="16"/>
  <c r="F679" i="16" s="1"/>
  <c r="D680" i="16"/>
  <c r="D679" i="16" s="1"/>
  <c r="L301" i="16" l="1"/>
  <c r="K296" i="16"/>
  <c r="M261" i="16"/>
  <c r="L260" i="16"/>
  <c r="M301" i="16"/>
  <c r="N301" i="16" s="1"/>
  <c r="P685" i="16"/>
  <c r="O252" i="16"/>
  <c r="P252" i="16" s="1"/>
  <c r="O371" i="16"/>
  <c r="P371" i="16" s="1"/>
  <c r="P698" i="16"/>
  <c r="N298" i="16"/>
  <c r="O298" i="16" s="1"/>
  <c r="P298" i="16" s="1"/>
  <c r="P713" i="16"/>
  <c r="N699" i="16"/>
  <c r="O699" i="16" s="1"/>
  <c r="O449" i="16"/>
  <c r="P449" i="16" s="1"/>
  <c r="O317" i="16"/>
  <c r="P317" i="16" s="1"/>
  <c r="P344" i="16"/>
  <c r="L684" i="16"/>
  <c r="M689" i="16"/>
  <c r="N689" i="16" s="1"/>
  <c r="N625" i="16"/>
  <c r="N647" i="16"/>
  <c r="O647" i="16" s="1"/>
  <c r="P647" i="16" s="1"/>
  <c r="O694" i="16"/>
  <c r="P694" i="16" s="1"/>
  <c r="M690" i="16"/>
  <c r="N690" i="16" s="1"/>
  <c r="P716" i="16"/>
  <c r="P303" i="16"/>
  <c r="O311" i="16"/>
  <c r="P311" i="16" s="1"/>
  <c r="P323" i="16"/>
  <c r="O664" i="16"/>
  <c r="P664" i="16" s="1"/>
  <c r="N617" i="16"/>
  <c r="O617" i="16" s="1"/>
  <c r="O621" i="16"/>
  <c r="P621" i="16" s="1"/>
  <c r="N641" i="16"/>
  <c r="O641" i="16" s="1"/>
  <c r="O648" i="16"/>
  <c r="P648" i="16" s="1"/>
  <c r="P623" i="16"/>
  <c r="O715" i="16"/>
  <c r="P715" i="16" s="1"/>
  <c r="L329" i="16"/>
  <c r="M329" i="16" s="1"/>
  <c r="N329" i="16" s="1"/>
  <c r="O329" i="16" s="1"/>
  <c r="P329" i="16" s="1"/>
  <c r="N340" i="16"/>
  <c r="O618" i="16"/>
  <c r="P618" i="16" s="1"/>
  <c r="M695" i="16"/>
  <c r="O717" i="16"/>
  <c r="P717" i="16" s="1"/>
  <c r="O662" i="16"/>
  <c r="P662" i="16" s="1"/>
  <c r="P660" i="16" s="1"/>
  <c r="P659" i="16" s="1"/>
  <c r="M635" i="16"/>
  <c r="N635" i="16" s="1"/>
  <c r="O697" i="16"/>
  <c r="P697" i="16" s="1"/>
  <c r="P320" i="16"/>
  <c r="O328" i="16"/>
  <c r="P328" i="16" s="1"/>
  <c r="N322" i="16"/>
  <c r="O322" i="16" s="1"/>
  <c r="M354" i="16"/>
  <c r="N346" i="16"/>
  <c r="O346" i="16" s="1"/>
  <c r="P346" i="16" s="1"/>
  <c r="N305" i="16"/>
  <c r="M307" i="16"/>
  <c r="N307" i="16" s="1"/>
  <c r="L343" i="16"/>
  <c r="M343" i="16" s="1"/>
  <c r="N343" i="16" s="1"/>
  <c r="M334" i="16"/>
  <c r="N334" i="16" s="1"/>
  <c r="M321" i="16"/>
  <c r="N321" i="16" s="1"/>
  <c r="O321" i="16" s="1"/>
  <c r="P331" i="16"/>
  <c r="P325" i="16"/>
  <c r="P339" i="16"/>
  <c r="O439" i="16"/>
  <c r="P439" i="16" s="1"/>
  <c r="P438" i="16" s="1"/>
  <c r="O337" i="16"/>
  <c r="P337" i="16" s="1"/>
  <c r="L297" i="16"/>
  <c r="N341" i="16"/>
  <c r="O341" i="16" s="1"/>
  <c r="P341" i="16" s="1"/>
  <c r="M318" i="16"/>
  <c r="N318" i="16" s="1"/>
  <c r="O318" i="16" s="1"/>
  <c r="P318" i="16" s="1"/>
  <c r="L332" i="16"/>
  <c r="P313" i="16"/>
  <c r="L333" i="16"/>
  <c r="P309" i="16"/>
  <c r="N324" i="16"/>
  <c r="O324" i="16" s="1"/>
  <c r="P324" i="16" s="1"/>
  <c r="P330" i="16"/>
  <c r="O327" i="16"/>
  <c r="P327" i="16" s="1"/>
  <c r="O335" i="16"/>
  <c r="P335" i="16" s="1"/>
  <c r="M316" i="16"/>
  <c r="N316" i="16" s="1"/>
  <c r="O388" i="16"/>
  <c r="P388" i="16" s="1"/>
  <c r="N304" i="16"/>
  <c r="O304" i="16" s="1"/>
  <c r="P304" i="16" s="1"/>
  <c r="O300" i="16"/>
  <c r="P300" i="16" s="1"/>
  <c r="M312" i="16"/>
  <c r="N312" i="16" s="1"/>
  <c r="M326" i="16"/>
  <c r="N326" i="16" s="1"/>
  <c r="P314" i="16"/>
  <c r="L302" i="16"/>
  <c r="M302" i="16" s="1"/>
  <c r="N302" i="16" s="1"/>
  <c r="O302" i="16" s="1"/>
  <c r="P302" i="16" s="1"/>
  <c r="M308" i="16"/>
  <c r="L336" i="16"/>
  <c r="M336" i="16" s="1"/>
  <c r="N336" i="16" s="1"/>
  <c r="L342" i="16"/>
  <c r="O299" i="16"/>
  <c r="P299" i="16" s="1"/>
  <c r="N319" i="16"/>
  <c r="O306" i="16"/>
  <c r="P306" i="16" s="1"/>
  <c r="O219" i="16"/>
  <c r="P219" i="16" s="1"/>
  <c r="P218" i="16" s="1"/>
  <c r="O236" i="16"/>
  <c r="P236" i="16" s="1"/>
  <c r="N287" i="16"/>
  <c r="O287" i="16" s="1"/>
  <c r="N159" i="16"/>
  <c r="O159" i="16" s="1"/>
  <c r="P293" i="16"/>
  <c r="O137" i="16"/>
  <c r="P137" i="16" s="1"/>
  <c r="M206" i="16"/>
  <c r="N206" i="16" s="1"/>
  <c r="O206" i="16" s="1"/>
  <c r="P206" i="16" s="1"/>
  <c r="P283" i="16"/>
  <c r="N145" i="16"/>
  <c r="O145" i="16" s="1"/>
  <c r="P145" i="16" s="1"/>
  <c r="N146" i="16"/>
  <c r="O146" i="16" s="1"/>
  <c r="O290" i="16"/>
  <c r="P290" i="16" s="1"/>
  <c r="P249" i="16"/>
  <c r="N140" i="16"/>
  <c r="O140" i="16" s="1"/>
  <c r="P259" i="16"/>
  <c r="N284" i="16"/>
  <c r="P285" i="16"/>
  <c r="O289" i="16"/>
  <c r="P289" i="16" s="1"/>
  <c r="P273" i="16"/>
  <c r="N275" i="16"/>
  <c r="O275" i="16" s="1"/>
  <c r="N291" i="16"/>
  <c r="O291" i="16" s="1"/>
  <c r="P291" i="16" s="1"/>
  <c r="M286" i="16"/>
  <c r="N286" i="16" s="1"/>
  <c r="M280" i="16"/>
  <c r="N281" i="16"/>
  <c r="O281" i="16" s="1"/>
  <c r="P281" i="16" s="1"/>
  <c r="M292" i="16"/>
  <c r="N292" i="16" s="1"/>
  <c r="N282" i="16"/>
  <c r="O282" i="16" s="1"/>
  <c r="P282" i="16" s="1"/>
  <c r="O294" i="16"/>
  <c r="P294" i="16" s="1"/>
  <c r="M288" i="16"/>
  <c r="N288" i="16" s="1"/>
  <c r="P241" i="16"/>
  <c r="O161" i="16"/>
  <c r="P161" i="16" s="1"/>
  <c r="O155" i="16"/>
  <c r="P155" i="16" s="1"/>
  <c r="N277" i="16"/>
  <c r="O277" i="16" s="1"/>
  <c r="O264" i="16"/>
  <c r="P264" i="16" s="1"/>
  <c r="N266" i="16"/>
  <c r="O266" i="16" s="1"/>
  <c r="P266" i="16" s="1"/>
  <c r="P126" i="16"/>
  <c r="P232" i="16"/>
  <c r="P263" i="16"/>
  <c r="P163" i="16"/>
  <c r="N238" i="16"/>
  <c r="O238" i="16" s="1"/>
  <c r="P245" i="16"/>
  <c r="N271" i="16"/>
  <c r="O271" i="16" s="1"/>
  <c r="L257" i="16"/>
  <c r="M257" i="16" s="1"/>
  <c r="N257" i="16" s="1"/>
  <c r="N111" i="16"/>
  <c r="O111" i="16" s="1"/>
  <c r="O246" i="16"/>
  <c r="P246" i="16" s="1"/>
  <c r="N253" i="16"/>
  <c r="N127" i="16"/>
  <c r="O127" i="16" s="1"/>
  <c r="P127" i="16" s="1"/>
  <c r="P133" i="16"/>
  <c r="M207" i="16"/>
  <c r="N207" i="16" s="1"/>
  <c r="N258" i="16"/>
  <c r="O258" i="16" s="1"/>
  <c r="N274" i="16"/>
  <c r="O274" i="16" s="1"/>
  <c r="P274" i="16" s="1"/>
  <c r="L244" i="16"/>
  <c r="M244" i="16" s="1"/>
  <c r="N244" i="16" s="1"/>
  <c r="M268" i="16"/>
  <c r="N268" i="16" s="1"/>
  <c r="O269" i="16"/>
  <c r="P269" i="16" s="1"/>
  <c r="M262" i="16"/>
  <c r="N262" i="16" s="1"/>
  <c r="O276" i="16"/>
  <c r="P276" i="16" s="1"/>
  <c r="N265" i="16"/>
  <c r="O265" i="16" s="1"/>
  <c r="P265" i="16" s="1"/>
  <c r="N272" i="16"/>
  <c r="O272" i="16" s="1"/>
  <c r="N270" i="16"/>
  <c r="O270" i="16" s="1"/>
  <c r="P270" i="16" s="1"/>
  <c r="M255" i="16"/>
  <c r="N255" i="16" s="1"/>
  <c r="O255" i="16" s="1"/>
  <c r="N247" i="16"/>
  <c r="O247" i="16" s="1"/>
  <c r="N154" i="16"/>
  <c r="O154" i="16" s="1"/>
  <c r="N162" i="16"/>
  <c r="O162" i="16" s="1"/>
  <c r="P162" i="16" s="1"/>
  <c r="N239" i="16"/>
  <c r="O239" i="16" s="1"/>
  <c r="L130" i="16"/>
  <c r="M130" i="16" s="1"/>
  <c r="O237" i="16"/>
  <c r="P237" i="16" s="1"/>
  <c r="P109" i="16"/>
  <c r="M132" i="16"/>
  <c r="N132" i="16" s="1"/>
  <c r="O132" i="16" s="1"/>
  <c r="O213" i="16"/>
  <c r="P213" i="16" s="1"/>
  <c r="N254" i="16"/>
  <c r="O254" i="16" s="1"/>
  <c r="P112" i="16"/>
  <c r="P120" i="16"/>
  <c r="N115" i="16"/>
  <c r="O121" i="16"/>
  <c r="P121" i="16" s="1"/>
  <c r="O141" i="16"/>
  <c r="P141" i="16" s="1"/>
  <c r="N99" i="16"/>
  <c r="O99" i="16" s="1"/>
  <c r="N153" i="16"/>
  <c r="O153" i="16" s="1"/>
  <c r="L101" i="16"/>
  <c r="M101" i="16" s="1"/>
  <c r="M95" i="16"/>
  <c r="N95" i="16" s="1"/>
  <c r="P122" i="16"/>
  <c r="P151" i="16"/>
  <c r="P93" i="16"/>
  <c r="M235" i="16"/>
  <c r="N235" i="16" s="1"/>
  <c r="O235" i="16" s="1"/>
  <c r="M148" i="16"/>
  <c r="N148" i="16" s="1"/>
  <c r="M250" i="16"/>
  <c r="N250" i="16" s="1"/>
  <c r="N110" i="16"/>
  <c r="O110" i="16" s="1"/>
  <c r="M242" i="16"/>
  <c r="P205" i="16"/>
  <c r="N128" i="16"/>
  <c r="O128" i="16" s="1"/>
  <c r="P100" i="16"/>
  <c r="M234" i="16"/>
  <c r="P152" i="16"/>
  <c r="P102" i="16"/>
  <c r="P106" i="16"/>
  <c r="N243" i="16"/>
  <c r="O243" i="16" s="1"/>
  <c r="M103" i="16"/>
  <c r="M251" i="16"/>
  <c r="N160" i="16"/>
  <c r="O160" i="16" s="1"/>
  <c r="O158" i="16"/>
  <c r="P158" i="16" s="1"/>
  <c r="N156" i="16"/>
  <c r="O156" i="16" s="1"/>
  <c r="P156" i="16" s="1"/>
  <c r="M149" i="16"/>
  <c r="O147" i="16"/>
  <c r="P147" i="16" s="1"/>
  <c r="N138" i="16"/>
  <c r="O138" i="16" s="1"/>
  <c r="P138" i="16" s="1"/>
  <c r="N142" i="16"/>
  <c r="O142" i="16" s="1"/>
  <c r="N129" i="16"/>
  <c r="O129" i="16" s="1"/>
  <c r="N131" i="16"/>
  <c r="O131" i="16" s="1"/>
  <c r="N118" i="16"/>
  <c r="O118" i="16" s="1"/>
  <c r="N124" i="16"/>
  <c r="N117" i="16"/>
  <c r="O123" i="16"/>
  <c r="P123" i="16" s="1"/>
  <c r="O119" i="16"/>
  <c r="P119" i="16" s="1"/>
  <c r="N96" i="16"/>
  <c r="O96" i="16" s="1"/>
  <c r="O94" i="16"/>
  <c r="P94" i="16" s="1"/>
  <c r="F733" i="16"/>
  <c r="F579" i="16"/>
  <c r="J438" i="16"/>
  <c r="K438" i="16"/>
  <c r="L438" i="16"/>
  <c r="M438" i="16"/>
  <c r="N438" i="16"/>
  <c r="G438" i="16"/>
  <c r="H438" i="16"/>
  <c r="I438" i="16"/>
  <c r="F438" i="16"/>
  <c r="F46" i="16"/>
  <c r="E642" i="16"/>
  <c r="E639" i="16" s="1"/>
  <c r="L296" i="16" l="1"/>
  <c r="O301" i="16"/>
  <c r="P301" i="16" s="1"/>
  <c r="N261" i="16"/>
  <c r="M260" i="16"/>
  <c r="P699" i="16"/>
  <c r="O438" i="16"/>
  <c r="P641" i="16"/>
  <c r="O689" i="16"/>
  <c r="P689" i="16" s="1"/>
  <c r="O307" i="16"/>
  <c r="P307" i="16" s="1"/>
  <c r="M684" i="16"/>
  <c r="N695" i="16"/>
  <c r="O340" i="16"/>
  <c r="P340" i="16" s="1"/>
  <c r="M333" i="16"/>
  <c r="N333" i="16" s="1"/>
  <c r="N308" i="16"/>
  <c r="O308" i="16" s="1"/>
  <c r="P308" i="16" s="1"/>
  <c r="O635" i="16"/>
  <c r="P635" i="16" s="1"/>
  <c r="P617" i="16"/>
  <c r="O690" i="16"/>
  <c r="O625" i="16"/>
  <c r="P625" i="16" s="1"/>
  <c r="O326" i="16"/>
  <c r="P326" i="16" s="1"/>
  <c r="O312" i="16"/>
  <c r="P312" i="16" s="1"/>
  <c r="O316" i="16"/>
  <c r="P316" i="16" s="1"/>
  <c r="P321" i="16"/>
  <c r="O334" i="16"/>
  <c r="P334" i="16" s="1"/>
  <c r="O305" i="16"/>
  <c r="P305" i="16" s="1"/>
  <c r="P322" i="16"/>
  <c r="O319" i="16"/>
  <c r="P319" i="16" s="1"/>
  <c r="M332" i="16"/>
  <c r="O336" i="16"/>
  <c r="P336" i="16" s="1"/>
  <c r="M297" i="16"/>
  <c r="O343" i="16"/>
  <c r="P343" i="16" s="1"/>
  <c r="N354" i="16"/>
  <c r="M342" i="16"/>
  <c r="P287" i="16"/>
  <c r="P140" i="16"/>
  <c r="P159" i="16"/>
  <c r="P238" i="16"/>
  <c r="P277" i="16"/>
  <c r="O284" i="16"/>
  <c r="P284" i="16" s="1"/>
  <c r="P271" i="16"/>
  <c r="P146" i="16"/>
  <c r="P118" i="16"/>
  <c r="O253" i="16"/>
  <c r="P253" i="16" s="1"/>
  <c r="P131" i="16"/>
  <c r="P272" i="16"/>
  <c r="P254" i="16"/>
  <c r="P275" i="16"/>
  <c r="O207" i="16"/>
  <c r="P207" i="16" s="1"/>
  <c r="O292" i="16"/>
  <c r="P292" i="16" s="1"/>
  <c r="N280" i="16"/>
  <c r="O280" i="16" s="1"/>
  <c r="P280" i="16" s="1"/>
  <c r="O286" i="16"/>
  <c r="P286" i="16" s="1"/>
  <c r="O288" i="16"/>
  <c r="P288" i="16" s="1"/>
  <c r="P132" i="16"/>
  <c r="N251" i="16"/>
  <c r="O251" i="16" s="1"/>
  <c r="P235" i="16"/>
  <c r="P154" i="16"/>
  <c r="O262" i="16"/>
  <c r="P262" i="16" s="1"/>
  <c r="P258" i="16"/>
  <c r="P247" i="16"/>
  <c r="O257" i="16"/>
  <c r="P257" i="16" s="1"/>
  <c r="P239" i="16"/>
  <c r="P255" i="16"/>
  <c r="O244" i="16"/>
  <c r="P244" i="16" s="1"/>
  <c r="P243" i="16"/>
  <c r="N242" i="16"/>
  <c r="O242" i="16" s="1"/>
  <c r="P242" i="16" s="1"/>
  <c r="P111" i="16"/>
  <c r="O268" i="16"/>
  <c r="P268" i="16" s="1"/>
  <c r="O148" i="16"/>
  <c r="P148" i="16" s="1"/>
  <c r="O124" i="16"/>
  <c r="P124" i="16" s="1"/>
  <c r="O115" i="16"/>
  <c r="P115" i="16" s="1"/>
  <c r="P128" i="16"/>
  <c r="P110" i="16"/>
  <c r="N234" i="16"/>
  <c r="O234" i="16" s="1"/>
  <c r="P234" i="16" s="1"/>
  <c r="P99" i="16"/>
  <c r="P142" i="16"/>
  <c r="P160" i="16"/>
  <c r="N101" i="16"/>
  <c r="O101" i="16" s="1"/>
  <c r="N130" i="16"/>
  <c r="O130" i="16" s="1"/>
  <c r="P130" i="16" s="1"/>
  <c r="N103" i="16"/>
  <c r="O103" i="16" s="1"/>
  <c r="P103" i="16" s="1"/>
  <c r="O117" i="16"/>
  <c r="P117" i="16" s="1"/>
  <c r="O250" i="16"/>
  <c r="P250" i="16" s="1"/>
  <c r="O95" i="16"/>
  <c r="P95" i="16" s="1"/>
  <c r="P153" i="16"/>
  <c r="P129" i="16"/>
  <c r="P96" i="16"/>
  <c r="N149" i="16"/>
  <c r="E652" i="16"/>
  <c r="E375" i="16"/>
  <c r="E374" i="16" s="1"/>
  <c r="E373" i="16" s="1"/>
  <c r="D966" i="16"/>
  <c r="D769" i="16"/>
  <c r="D768" i="16" s="1"/>
  <c r="D767" i="16" s="1"/>
  <c r="D766" i="16" s="1"/>
  <c r="D765" i="16" s="1"/>
  <c r="E769" i="16"/>
  <c r="E768" i="16" s="1"/>
  <c r="E767" i="16" s="1"/>
  <c r="E766" i="16" s="1"/>
  <c r="E765" i="16" s="1"/>
  <c r="F769" i="16"/>
  <c r="F768" i="16" s="1"/>
  <c r="F767" i="16" s="1"/>
  <c r="F766" i="16" s="1"/>
  <c r="F765" i="16" s="1"/>
  <c r="G769" i="16"/>
  <c r="G768" i="16" s="1"/>
  <c r="G767" i="16" s="1"/>
  <c r="G766" i="16" s="1"/>
  <c r="G765" i="16" s="1"/>
  <c r="H769" i="16"/>
  <c r="H768" i="16" s="1"/>
  <c r="H767" i="16" s="1"/>
  <c r="H766" i="16" s="1"/>
  <c r="H765" i="16" s="1"/>
  <c r="M296" i="16" l="1"/>
  <c r="O261" i="16"/>
  <c r="O260" i="16" s="1"/>
  <c r="N260" i="16"/>
  <c r="O333" i="16"/>
  <c r="P333" i="16" s="1"/>
  <c r="N684" i="16"/>
  <c r="P690" i="16"/>
  <c r="O695" i="16"/>
  <c r="O684" i="16" s="1"/>
  <c r="N297" i="16"/>
  <c r="N332" i="16"/>
  <c r="O332" i="16" s="1"/>
  <c r="P332" i="16" s="1"/>
  <c r="O354" i="16"/>
  <c r="P354" i="16" s="1"/>
  <c r="P345" i="16"/>
  <c r="N342" i="16"/>
  <c r="P251" i="16"/>
  <c r="P101" i="16"/>
  <c r="O149" i="16"/>
  <c r="P149" i="16" s="1"/>
  <c r="I769" i="16"/>
  <c r="J769" i="16"/>
  <c r="D755" i="16"/>
  <c r="D754" i="16" s="1"/>
  <c r="D753" i="16" s="1"/>
  <c r="D752" i="16" s="1"/>
  <c r="E755" i="16"/>
  <c r="E754" i="16" s="1"/>
  <c r="E753" i="16" s="1"/>
  <c r="E752" i="16" s="1"/>
  <c r="F755" i="16"/>
  <c r="F754" i="16" s="1"/>
  <c r="F753" i="16" s="1"/>
  <c r="F752" i="16" s="1"/>
  <c r="G755" i="16"/>
  <c r="G754" i="16" s="1"/>
  <c r="G753" i="16" s="1"/>
  <c r="G752" i="16" s="1"/>
  <c r="H755" i="16"/>
  <c r="H754" i="16" s="1"/>
  <c r="H753" i="16" s="1"/>
  <c r="H752" i="16" s="1"/>
  <c r="I755" i="16"/>
  <c r="I754" i="16" s="1"/>
  <c r="I753" i="16" s="1"/>
  <c r="I752" i="16" s="1"/>
  <c r="E740" i="16"/>
  <c r="G740" i="16"/>
  <c r="H740" i="16"/>
  <c r="I740" i="16"/>
  <c r="J740" i="16"/>
  <c r="K740" i="16"/>
  <c r="L740" i="16"/>
  <c r="M740" i="16"/>
  <c r="N740" i="16"/>
  <c r="O740" i="16"/>
  <c r="P740" i="16"/>
  <c r="D740" i="16"/>
  <c r="D714" i="16"/>
  <c r="E714" i="16"/>
  <c r="F714" i="16"/>
  <c r="G714" i="16"/>
  <c r="H714" i="16"/>
  <c r="I714" i="16"/>
  <c r="J714" i="16"/>
  <c r="D708" i="16"/>
  <c r="E708" i="16"/>
  <c r="F708" i="16"/>
  <c r="G708" i="16"/>
  <c r="H708" i="16"/>
  <c r="I708" i="16"/>
  <c r="J708" i="16"/>
  <c r="H703" i="16"/>
  <c r="I703" i="16"/>
  <c r="J703" i="16"/>
  <c r="D632" i="16"/>
  <c r="D620" i="16"/>
  <c r="E620" i="16"/>
  <c r="F620" i="16"/>
  <c r="H620" i="16"/>
  <c r="I620" i="16"/>
  <c r="J620" i="16"/>
  <c r="D589" i="16"/>
  <c r="D588" i="16" s="1"/>
  <c r="D587" i="16" s="1"/>
  <c r="E589" i="16"/>
  <c r="E588" i="16" s="1"/>
  <c r="E587" i="16" s="1"/>
  <c r="F589" i="16"/>
  <c r="F588" i="16" s="1"/>
  <c r="F587" i="16" s="1"/>
  <c r="G589" i="16"/>
  <c r="G588" i="16" s="1"/>
  <c r="G587" i="16" s="1"/>
  <c r="H589" i="16"/>
  <c r="H588" i="16" s="1"/>
  <c r="H587" i="16" s="1"/>
  <c r="I589" i="16"/>
  <c r="I588" i="16" s="1"/>
  <c r="I587" i="16" s="1"/>
  <c r="D553" i="16"/>
  <c r="E509" i="16"/>
  <c r="F509" i="16"/>
  <c r="G509" i="16"/>
  <c r="H509" i="16"/>
  <c r="I509" i="16"/>
  <c r="J509" i="16"/>
  <c r="K509" i="16"/>
  <c r="L509" i="16"/>
  <c r="M509" i="16"/>
  <c r="N509" i="16"/>
  <c r="O509" i="16"/>
  <c r="D509" i="16"/>
  <c r="D463" i="16"/>
  <c r="D462" i="16" s="1"/>
  <c r="E463" i="16"/>
  <c r="E462" i="16" s="1"/>
  <c r="F463" i="16"/>
  <c r="F462" i="16" s="1"/>
  <c r="G463" i="16"/>
  <c r="G462" i="16" s="1"/>
  <c r="H463" i="16"/>
  <c r="H462" i="16" s="1"/>
  <c r="I463" i="16"/>
  <c r="I462" i="16" s="1"/>
  <c r="D458" i="16"/>
  <c r="D457" i="16" s="1"/>
  <c r="D456" i="16" s="1"/>
  <c r="E458" i="16"/>
  <c r="E457" i="16" s="1"/>
  <c r="E456" i="16" s="1"/>
  <c r="F458" i="16"/>
  <c r="F457" i="16" s="1"/>
  <c r="F456" i="16" s="1"/>
  <c r="G458" i="16"/>
  <c r="G457" i="16" s="1"/>
  <c r="G456" i="16" s="1"/>
  <c r="H458" i="16"/>
  <c r="H457" i="16" s="1"/>
  <c r="H456" i="16" s="1"/>
  <c r="E448" i="16"/>
  <c r="F448" i="16"/>
  <c r="G448" i="16"/>
  <c r="H448" i="16"/>
  <c r="I448" i="16"/>
  <c r="J448" i="16"/>
  <c r="K448" i="16"/>
  <c r="L448" i="16"/>
  <c r="M448" i="16"/>
  <c r="N448" i="16"/>
  <c r="O448" i="16"/>
  <c r="P448" i="16"/>
  <c r="E438" i="16"/>
  <c r="E437" i="16" s="1"/>
  <c r="E436" i="16" s="1"/>
  <c r="F437" i="16"/>
  <c r="F436" i="16" s="1"/>
  <c r="G437" i="16"/>
  <c r="G436" i="16" s="1"/>
  <c r="H437" i="16"/>
  <c r="H436" i="16" s="1"/>
  <c r="I437" i="16"/>
  <c r="I436" i="16" s="1"/>
  <c r="D438" i="16"/>
  <c r="D437" i="16" s="1"/>
  <c r="D436" i="16" s="1"/>
  <c r="D448" i="16"/>
  <c r="D447" i="16" s="1"/>
  <c r="D446" i="16" s="1"/>
  <c r="J437" i="16"/>
  <c r="K437" i="16"/>
  <c r="L437" i="16"/>
  <c r="M437" i="16"/>
  <c r="N437" i="16"/>
  <c r="O437" i="16"/>
  <c r="P437" i="16"/>
  <c r="E405" i="16"/>
  <c r="F405" i="16"/>
  <c r="G405" i="16"/>
  <c r="H405" i="16"/>
  <c r="I405" i="16"/>
  <c r="J405" i="16"/>
  <c r="K405" i="16"/>
  <c r="L405" i="16"/>
  <c r="M405" i="16"/>
  <c r="N405" i="16"/>
  <c r="O405" i="16"/>
  <c r="P405" i="16"/>
  <c r="D405" i="16"/>
  <c r="D385" i="16"/>
  <c r="E387" i="16"/>
  <c r="F387" i="16"/>
  <c r="G387" i="16"/>
  <c r="H387" i="16"/>
  <c r="I387" i="16"/>
  <c r="J387" i="16"/>
  <c r="K387" i="16"/>
  <c r="L387" i="16"/>
  <c r="M387" i="16"/>
  <c r="N387" i="16"/>
  <c r="O387" i="16"/>
  <c r="P387" i="16"/>
  <c r="D387" i="16"/>
  <c r="D375" i="16"/>
  <c r="D374" i="16" s="1"/>
  <c r="D373" i="16" s="1"/>
  <c r="D279" i="16"/>
  <c r="E260" i="16"/>
  <c r="F260" i="16"/>
  <c r="H260" i="16"/>
  <c r="I260" i="16"/>
  <c r="J260" i="16"/>
  <c r="D260" i="16"/>
  <c r="D31" i="16"/>
  <c r="O297" i="16" l="1"/>
  <c r="N296" i="16"/>
  <c r="P261" i="16"/>
  <c r="P260" i="16" s="1"/>
  <c r="P695" i="16"/>
  <c r="P684" i="16" s="1"/>
  <c r="P297" i="16"/>
  <c r="O342" i="16"/>
  <c r="P342" i="16" s="1"/>
  <c r="F683" i="16"/>
  <c r="F682" i="16" s="1"/>
  <c r="E683" i="16"/>
  <c r="E682" i="16" s="1"/>
  <c r="G683" i="16"/>
  <c r="G682" i="16" s="1"/>
  <c r="G677" i="16" s="1"/>
  <c r="G676" i="16" s="1"/>
  <c r="D683" i="16"/>
  <c r="D682" i="16" s="1"/>
  <c r="D677" i="16" s="1"/>
  <c r="D384" i="16"/>
  <c r="D383" i="16" s="1"/>
  <c r="D382" i="16" s="1"/>
  <c r="I683" i="16"/>
  <c r="I682" i="16" s="1"/>
  <c r="I677" i="16" s="1"/>
  <c r="I676" i="16" s="1"/>
  <c r="H683" i="16"/>
  <c r="H682" i="16" s="1"/>
  <c r="H677" i="16" s="1"/>
  <c r="H676" i="16" s="1"/>
  <c r="D435" i="16"/>
  <c r="E780" i="16"/>
  <c r="E779" i="16" s="1"/>
  <c r="K978" i="16"/>
  <c r="L978" i="16"/>
  <c r="M978" i="16"/>
  <c r="N978" i="16"/>
  <c r="O978" i="16"/>
  <c r="K966" i="16"/>
  <c r="L966" i="16"/>
  <c r="M966" i="16"/>
  <c r="N966" i="16"/>
  <c r="O966" i="16"/>
  <c r="K960" i="16"/>
  <c r="L960" i="16"/>
  <c r="M960" i="16"/>
  <c r="N960" i="16"/>
  <c r="O960" i="16"/>
  <c r="K961" i="16"/>
  <c r="L961" i="16"/>
  <c r="M961" i="16"/>
  <c r="N961" i="16"/>
  <c r="O961" i="16"/>
  <c r="K962" i="16"/>
  <c r="L962" i="16"/>
  <c r="M962" i="16"/>
  <c r="N962" i="16"/>
  <c r="O962" i="16"/>
  <c r="K963" i="16"/>
  <c r="L963" i="16"/>
  <c r="M963" i="16"/>
  <c r="N963" i="16"/>
  <c r="O963" i="16"/>
  <c r="K964" i="16"/>
  <c r="L964" i="16"/>
  <c r="M964" i="16"/>
  <c r="N964" i="16"/>
  <c r="O964" i="16"/>
  <c r="K965" i="16"/>
  <c r="L965" i="16"/>
  <c r="M965" i="16"/>
  <c r="N965" i="16"/>
  <c r="O965" i="16"/>
  <c r="K951" i="16"/>
  <c r="K950" i="16" s="1"/>
  <c r="K949" i="16" s="1"/>
  <c r="K948" i="16" s="1"/>
  <c r="K947" i="16" s="1"/>
  <c r="L951" i="16"/>
  <c r="L950" i="16" s="1"/>
  <c r="L949" i="16" s="1"/>
  <c r="L948" i="16" s="1"/>
  <c r="L947" i="16" s="1"/>
  <c r="M951" i="16"/>
  <c r="M950" i="16" s="1"/>
  <c r="M949" i="16" s="1"/>
  <c r="M948" i="16" s="1"/>
  <c r="M947" i="16" s="1"/>
  <c r="N951" i="16"/>
  <c r="N950" i="16" s="1"/>
  <c r="N949" i="16" s="1"/>
  <c r="N948" i="16" s="1"/>
  <c r="N947" i="16" s="1"/>
  <c r="O951" i="16"/>
  <c r="O950" i="16" s="1"/>
  <c r="O949" i="16" s="1"/>
  <c r="O948" i="16" s="1"/>
  <c r="O947" i="16" s="1"/>
  <c r="P951" i="16"/>
  <c r="P950" i="16" s="1"/>
  <c r="P949" i="16" s="1"/>
  <c r="P948" i="16" s="1"/>
  <c r="P947" i="16" s="1"/>
  <c r="K943" i="16"/>
  <c r="K942" i="16" s="1"/>
  <c r="K941" i="16" s="1"/>
  <c r="K940" i="16" s="1"/>
  <c r="K939" i="16" s="1"/>
  <c r="L943" i="16"/>
  <c r="L942" i="16" s="1"/>
  <c r="L941" i="16" s="1"/>
  <c r="L940" i="16" s="1"/>
  <c r="L939" i="16" s="1"/>
  <c r="M943" i="16"/>
  <c r="M942" i="16" s="1"/>
  <c r="M941" i="16" s="1"/>
  <c r="M940" i="16" s="1"/>
  <c r="M939" i="16" s="1"/>
  <c r="N943" i="16"/>
  <c r="N942" i="16" s="1"/>
  <c r="N941" i="16" s="1"/>
  <c r="N940" i="16" s="1"/>
  <c r="N939" i="16" s="1"/>
  <c r="O943" i="16"/>
  <c r="O942" i="16" s="1"/>
  <c r="O941" i="16" s="1"/>
  <c r="O940" i="16" s="1"/>
  <c r="O939" i="16" s="1"/>
  <c r="P943" i="16"/>
  <c r="P942" i="16" s="1"/>
  <c r="P941" i="16" s="1"/>
  <c r="P940" i="16" s="1"/>
  <c r="P939" i="16" s="1"/>
  <c r="K931" i="16"/>
  <c r="L931" i="16"/>
  <c r="M931" i="16"/>
  <c r="N931" i="16"/>
  <c r="O931" i="16"/>
  <c r="P931" i="16"/>
  <c r="K934" i="16"/>
  <c r="K933" i="16" s="1"/>
  <c r="K932" i="16" s="1"/>
  <c r="L934" i="16"/>
  <c r="L933" i="16" s="1"/>
  <c r="L932" i="16" s="1"/>
  <c r="M934" i="16"/>
  <c r="M933" i="16" s="1"/>
  <c r="M932" i="16" s="1"/>
  <c r="N934" i="16"/>
  <c r="N933" i="16" s="1"/>
  <c r="N932" i="16" s="1"/>
  <c r="O934" i="16"/>
  <c r="O933" i="16" s="1"/>
  <c r="O932" i="16" s="1"/>
  <c r="P934" i="16"/>
  <c r="P933" i="16" s="1"/>
  <c r="P932" i="16" s="1"/>
  <c r="K926" i="16"/>
  <c r="K925" i="16" s="1"/>
  <c r="K924" i="16" s="1"/>
  <c r="L926" i="16"/>
  <c r="L925" i="16" s="1"/>
  <c r="L924" i="16" s="1"/>
  <c r="M926" i="16"/>
  <c r="M925" i="16" s="1"/>
  <c r="M924" i="16" s="1"/>
  <c r="N926" i="16"/>
  <c r="N925" i="16" s="1"/>
  <c r="N924" i="16" s="1"/>
  <c r="O926" i="16"/>
  <c r="O925" i="16" s="1"/>
  <c r="O924" i="16" s="1"/>
  <c r="P926" i="16"/>
  <c r="P925" i="16" s="1"/>
  <c r="P924" i="16" s="1"/>
  <c r="K918" i="16"/>
  <c r="K917" i="16" s="1"/>
  <c r="L918" i="16"/>
  <c r="L917" i="16" s="1"/>
  <c r="M918" i="16"/>
  <c r="M917" i="16" s="1"/>
  <c r="N918" i="16"/>
  <c r="N917" i="16" s="1"/>
  <c r="O918" i="16"/>
  <c r="O917" i="16" s="1"/>
  <c r="P918" i="16"/>
  <c r="P917" i="16" s="1"/>
  <c r="K919" i="16"/>
  <c r="L919" i="16"/>
  <c r="M919" i="16"/>
  <c r="N919" i="16"/>
  <c r="O919" i="16"/>
  <c r="P919" i="16"/>
  <c r="K910" i="16"/>
  <c r="K909" i="16" s="1"/>
  <c r="K908" i="16" s="1"/>
  <c r="K907" i="16" s="1"/>
  <c r="K906" i="16" s="1"/>
  <c r="L910" i="16"/>
  <c r="L909" i="16" s="1"/>
  <c r="L908" i="16" s="1"/>
  <c r="L907" i="16" s="1"/>
  <c r="L906" i="16" s="1"/>
  <c r="M910" i="16"/>
  <c r="M909" i="16" s="1"/>
  <c r="M908" i="16" s="1"/>
  <c r="M907" i="16" s="1"/>
  <c r="M906" i="16" s="1"/>
  <c r="N910" i="16"/>
  <c r="N909" i="16" s="1"/>
  <c r="N908" i="16" s="1"/>
  <c r="N907" i="16" s="1"/>
  <c r="N906" i="16" s="1"/>
  <c r="O910" i="16"/>
  <c r="O909" i="16" s="1"/>
  <c r="O908" i="16" s="1"/>
  <c r="O907" i="16" s="1"/>
  <c r="O906" i="16" s="1"/>
  <c r="P910" i="16"/>
  <c r="P909" i="16" s="1"/>
  <c r="P908" i="16" s="1"/>
  <c r="P907" i="16" s="1"/>
  <c r="P906" i="16" s="1"/>
  <c r="K902" i="16"/>
  <c r="K901" i="16" s="1"/>
  <c r="L902" i="16"/>
  <c r="L901" i="16" s="1"/>
  <c r="M902" i="16"/>
  <c r="M901" i="16" s="1"/>
  <c r="N902" i="16"/>
  <c r="N901" i="16" s="1"/>
  <c r="O902" i="16"/>
  <c r="O901" i="16" s="1"/>
  <c r="P902" i="16"/>
  <c r="P901" i="16" s="1"/>
  <c r="K896" i="16"/>
  <c r="K895" i="16" s="1"/>
  <c r="K894" i="16" s="1"/>
  <c r="L896" i="16"/>
  <c r="L895" i="16" s="1"/>
  <c r="L894" i="16" s="1"/>
  <c r="M896" i="16"/>
  <c r="M895" i="16" s="1"/>
  <c r="M894" i="16" s="1"/>
  <c r="N896" i="16"/>
  <c r="N895" i="16" s="1"/>
  <c r="N894" i="16" s="1"/>
  <c r="O896" i="16"/>
  <c r="O895" i="16" s="1"/>
  <c r="O894" i="16" s="1"/>
  <c r="P896" i="16"/>
  <c r="P895" i="16" s="1"/>
  <c r="P894" i="16" s="1"/>
  <c r="K888" i="16"/>
  <c r="K887" i="16" s="1"/>
  <c r="L888" i="16"/>
  <c r="L887" i="16" s="1"/>
  <c r="M888" i="16"/>
  <c r="M887" i="16" s="1"/>
  <c r="N888" i="16"/>
  <c r="N887" i="16" s="1"/>
  <c r="O888" i="16"/>
  <c r="O887" i="16" s="1"/>
  <c r="P888" i="16"/>
  <c r="P887" i="16" s="1"/>
  <c r="K804" i="16"/>
  <c r="K803" i="16" s="1"/>
  <c r="K802" i="16" s="1"/>
  <c r="L804" i="16"/>
  <c r="L803" i="16" s="1"/>
  <c r="L802" i="16" s="1"/>
  <c r="M804" i="16"/>
  <c r="M803" i="16" s="1"/>
  <c r="M802" i="16" s="1"/>
  <c r="N804" i="16"/>
  <c r="N803" i="16" s="1"/>
  <c r="N802" i="16" s="1"/>
  <c r="O804" i="16"/>
  <c r="O803" i="16" s="1"/>
  <c r="O802" i="16" s="1"/>
  <c r="P804" i="16"/>
  <c r="P803" i="16" s="1"/>
  <c r="P802" i="16" s="1"/>
  <c r="K797" i="16"/>
  <c r="L797" i="16"/>
  <c r="M797" i="16"/>
  <c r="N797" i="16"/>
  <c r="O797" i="16"/>
  <c r="P797" i="16"/>
  <c r="K795" i="16"/>
  <c r="L795" i="16"/>
  <c r="M795" i="16"/>
  <c r="N795" i="16"/>
  <c r="O795" i="16"/>
  <c r="P795" i="16"/>
  <c r="K793" i="16"/>
  <c r="L793" i="16"/>
  <c r="M793" i="16"/>
  <c r="N793" i="16"/>
  <c r="O793" i="16"/>
  <c r="P793" i="16"/>
  <c r="K791" i="16"/>
  <c r="L791" i="16"/>
  <c r="M791" i="16"/>
  <c r="N791" i="16"/>
  <c r="O791" i="16"/>
  <c r="P791" i="16"/>
  <c r="K777" i="16"/>
  <c r="L777" i="16"/>
  <c r="M777" i="16"/>
  <c r="N777" i="16"/>
  <c r="O777" i="16"/>
  <c r="P777" i="16"/>
  <c r="K775" i="16"/>
  <c r="L775" i="16"/>
  <c r="M775" i="16"/>
  <c r="N775" i="16"/>
  <c r="O775" i="16"/>
  <c r="P775" i="16"/>
  <c r="K769" i="16"/>
  <c r="K768" i="16" s="1"/>
  <c r="K767" i="16" s="1"/>
  <c r="K766" i="16" s="1"/>
  <c r="K765" i="16" s="1"/>
  <c r="L769" i="16"/>
  <c r="L768" i="16" s="1"/>
  <c r="L767" i="16" s="1"/>
  <c r="L766" i="16" s="1"/>
  <c r="L765" i="16" s="1"/>
  <c r="M769" i="16"/>
  <c r="M768" i="16" s="1"/>
  <c r="M767" i="16" s="1"/>
  <c r="M766" i="16" s="1"/>
  <c r="M765" i="16" s="1"/>
  <c r="N769" i="16"/>
  <c r="N768" i="16" s="1"/>
  <c r="N767" i="16" s="1"/>
  <c r="N766" i="16" s="1"/>
  <c r="N765" i="16" s="1"/>
  <c r="O769" i="16"/>
  <c r="O768" i="16" s="1"/>
  <c r="O767" i="16" s="1"/>
  <c r="O766" i="16" s="1"/>
  <c r="O765" i="16" s="1"/>
  <c r="P769" i="16"/>
  <c r="P768" i="16" s="1"/>
  <c r="P767" i="16" s="1"/>
  <c r="P766" i="16" s="1"/>
  <c r="P765" i="16" s="1"/>
  <c r="K759" i="16"/>
  <c r="K758" i="16" s="1"/>
  <c r="K757" i="16" s="1"/>
  <c r="L759" i="16"/>
  <c r="L758" i="16" s="1"/>
  <c r="L757" i="16" s="1"/>
  <c r="M759" i="16"/>
  <c r="M758" i="16" s="1"/>
  <c r="M757" i="16" s="1"/>
  <c r="N759" i="16"/>
  <c r="N758" i="16" s="1"/>
  <c r="N757" i="16" s="1"/>
  <c r="O759" i="16"/>
  <c r="O758" i="16" s="1"/>
  <c r="O757" i="16" s="1"/>
  <c r="P758" i="16"/>
  <c r="P757" i="16" s="1"/>
  <c r="K755" i="16"/>
  <c r="K754" i="16" s="1"/>
  <c r="K753" i="16" s="1"/>
  <c r="K752" i="16" s="1"/>
  <c r="L755" i="16"/>
  <c r="L754" i="16" s="1"/>
  <c r="L753" i="16" s="1"/>
  <c r="L752" i="16" s="1"/>
  <c r="M755" i="16"/>
  <c r="M754" i="16" s="1"/>
  <c r="M753" i="16" s="1"/>
  <c r="M752" i="16" s="1"/>
  <c r="N755" i="16"/>
  <c r="N754" i="16" s="1"/>
  <c r="N753" i="16" s="1"/>
  <c r="N752" i="16" s="1"/>
  <c r="O755" i="16"/>
  <c r="O754" i="16" s="1"/>
  <c r="O753" i="16" s="1"/>
  <c r="O752" i="16" s="1"/>
  <c r="P755" i="16"/>
  <c r="P754" i="16" s="1"/>
  <c r="P753" i="16" s="1"/>
  <c r="P752" i="16" s="1"/>
  <c r="K737" i="16"/>
  <c r="L737" i="16"/>
  <c r="M737" i="16"/>
  <c r="N737" i="16"/>
  <c r="O737" i="16"/>
  <c r="P737" i="16"/>
  <c r="K734" i="16"/>
  <c r="L734" i="16"/>
  <c r="M734" i="16"/>
  <c r="N734" i="16"/>
  <c r="O734" i="16"/>
  <c r="P734" i="16"/>
  <c r="K727" i="16"/>
  <c r="K726" i="16" s="1"/>
  <c r="K725" i="16" s="1"/>
  <c r="L727" i="16"/>
  <c r="L726" i="16" s="1"/>
  <c r="L725" i="16" s="1"/>
  <c r="M727" i="16"/>
  <c r="M726" i="16" s="1"/>
  <c r="M725" i="16" s="1"/>
  <c r="N727" i="16"/>
  <c r="N726" i="16" s="1"/>
  <c r="N725" i="16" s="1"/>
  <c r="O727" i="16"/>
  <c r="O726" i="16" s="1"/>
  <c r="O725" i="16" s="1"/>
  <c r="P727" i="16"/>
  <c r="P726" i="16" s="1"/>
  <c r="P725" i="16" s="1"/>
  <c r="K723" i="16"/>
  <c r="K722" i="16" s="1"/>
  <c r="L723" i="16"/>
  <c r="L722" i="16" s="1"/>
  <c r="M723" i="16"/>
  <c r="M722" i="16" s="1"/>
  <c r="N723" i="16"/>
  <c r="N722" i="16" s="1"/>
  <c r="O723" i="16"/>
  <c r="O722" i="16" s="1"/>
  <c r="P723" i="16"/>
  <c r="P722" i="16" s="1"/>
  <c r="K714" i="16"/>
  <c r="L714" i="16"/>
  <c r="M714" i="16"/>
  <c r="N714" i="16"/>
  <c r="O714" i="16"/>
  <c r="P714" i="16"/>
  <c r="K708" i="16"/>
  <c r="L708" i="16"/>
  <c r="M708" i="16"/>
  <c r="N708" i="16"/>
  <c r="O708" i="16"/>
  <c r="P708" i="16"/>
  <c r="K703" i="16"/>
  <c r="L703" i="16"/>
  <c r="M703" i="16"/>
  <c r="N703" i="16"/>
  <c r="O703" i="16"/>
  <c r="P703" i="16"/>
  <c r="K670" i="16"/>
  <c r="K669" i="16" s="1"/>
  <c r="K668" i="16" s="1"/>
  <c r="L670" i="16"/>
  <c r="L669" i="16" s="1"/>
  <c r="L668" i="16" s="1"/>
  <c r="M670" i="16"/>
  <c r="M669" i="16" s="1"/>
  <c r="M668" i="16" s="1"/>
  <c r="N670" i="16"/>
  <c r="N669" i="16" s="1"/>
  <c r="N668" i="16" s="1"/>
  <c r="O670" i="16"/>
  <c r="O669" i="16" s="1"/>
  <c r="O668" i="16" s="1"/>
  <c r="P670" i="16"/>
  <c r="P669" i="16" s="1"/>
  <c r="P668" i="16" s="1"/>
  <c r="K660" i="16"/>
  <c r="K659" i="16" s="1"/>
  <c r="L660" i="16"/>
  <c r="L659" i="16" s="1"/>
  <c r="M660" i="16"/>
  <c r="M659" i="16" s="1"/>
  <c r="N660" i="16"/>
  <c r="N659" i="16" s="1"/>
  <c r="O660" i="16"/>
  <c r="O659" i="16" s="1"/>
  <c r="K652" i="16"/>
  <c r="K649" i="16" s="1"/>
  <c r="L652" i="16"/>
  <c r="L649" i="16" s="1"/>
  <c r="M652" i="16"/>
  <c r="N652" i="16"/>
  <c r="N649" i="16" s="1"/>
  <c r="O652" i="16"/>
  <c r="O649" i="16" s="1"/>
  <c r="P652" i="16"/>
  <c r="P649" i="16" s="1"/>
  <c r="M649" i="16"/>
  <c r="K642" i="16"/>
  <c r="K639" i="16" s="1"/>
  <c r="L642" i="16"/>
  <c r="L639" i="16" s="1"/>
  <c r="M642" i="16"/>
  <c r="M639" i="16" s="1"/>
  <c r="N642" i="16"/>
  <c r="N639" i="16" s="1"/>
  <c r="O642" i="16"/>
  <c r="O639" i="16" s="1"/>
  <c r="P642" i="16"/>
  <c r="P639" i="16" s="1"/>
  <c r="K632" i="16"/>
  <c r="K629" i="16" s="1"/>
  <c r="L632" i="16"/>
  <c r="L629" i="16" s="1"/>
  <c r="M632" i="16"/>
  <c r="M629" i="16" s="1"/>
  <c r="N632" i="16"/>
  <c r="N629" i="16" s="1"/>
  <c r="O632" i="16"/>
  <c r="O629" i="16" s="1"/>
  <c r="P632" i="16"/>
  <c r="P629" i="16" s="1"/>
  <c r="K627" i="16"/>
  <c r="L627" i="16"/>
  <c r="M627" i="16"/>
  <c r="N627" i="16"/>
  <c r="O627" i="16"/>
  <c r="P627" i="16"/>
  <c r="K620" i="16"/>
  <c r="L620" i="16"/>
  <c r="M620" i="16"/>
  <c r="N620" i="16"/>
  <c r="O620" i="16"/>
  <c r="P620" i="16"/>
  <c r="K608" i="16"/>
  <c r="L608" i="16"/>
  <c r="M608" i="16"/>
  <c r="N608" i="16"/>
  <c r="O608" i="16"/>
  <c r="P608" i="16"/>
  <c r="K602" i="16"/>
  <c r="K601" i="16" s="1"/>
  <c r="K600" i="16" s="1"/>
  <c r="K599" i="16" s="1"/>
  <c r="L602" i="16"/>
  <c r="L601" i="16" s="1"/>
  <c r="L600" i="16" s="1"/>
  <c r="L599" i="16" s="1"/>
  <c r="M602" i="16"/>
  <c r="M601" i="16" s="1"/>
  <c r="M600" i="16" s="1"/>
  <c r="M599" i="16" s="1"/>
  <c r="N602" i="16"/>
  <c r="N601" i="16" s="1"/>
  <c r="N600" i="16" s="1"/>
  <c r="N599" i="16" s="1"/>
  <c r="O602" i="16"/>
  <c r="O601" i="16" s="1"/>
  <c r="O600" i="16" s="1"/>
  <c r="O599" i="16" s="1"/>
  <c r="P602" i="16"/>
  <c r="P601" i="16" s="1"/>
  <c r="P600" i="16" s="1"/>
  <c r="P599" i="16" s="1"/>
  <c r="K595" i="16"/>
  <c r="K592" i="16" s="1"/>
  <c r="K591" i="16" s="1"/>
  <c r="L595" i="16"/>
  <c r="L592" i="16" s="1"/>
  <c r="L591" i="16" s="1"/>
  <c r="M595" i="16"/>
  <c r="M592" i="16" s="1"/>
  <c r="M591" i="16" s="1"/>
  <c r="N595" i="16"/>
  <c r="N592" i="16" s="1"/>
  <c r="N591" i="16" s="1"/>
  <c r="O595" i="16"/>
  <c r="O592" i="16" s="1"/>
  <c r="O591" i="16" s="1"/>
  <c r="P595" i="16"/>
  <c r="P592" i="16" s="1"/>
  <c r="P591" i="16" s="1"/>
  <c r="K589" i="16"/>
  <c r="K588" i="16" s="1"/>
  <c r="K587" i="16" s="1"/>
  <c r="L589" i="16"/>
  <c r="L588" i="16" s="1"/>
  <c r="L587" i="16" s="1"/>
  <c r="M589" i="16"/>
  <c r="M588" i="16" s="1"/>
  <c r="M587" i="16" s="1"/>
  <c r="N589" i="16"/>
  <c r="N588" i="16" s="1"/>
  <c r="N587" i="16" s="1"/>
  <c r="O589" i="16"/>
  <c r="O588" i="16" s="1"/>
  <c r="O587" i="16" s="1"/>
  <c r="P589" i="16"/>
  <c r="P588" i="16" s="1"/>
  <c r="P587" i="16" s="1"/>
  <c r="K585" i="16"/>
  <c r="K584" i="16" s="1"/>
  <c r="K583" i="16" s="1"/>
  <c r="L585" i="16"/>
  <c r="L584" i="16" s="1"/>
  <c r="L583" i="16" s="1"/>
  <c r="M585" i="16"/>
  <c r="M584" i="16" s="1"/>
  <c r="M583" i="16" s="1"/>
  <c r="N585" i="16"/>
  <c r="N584" i="16" s="1"/>
  <c r="N583" i="16" s="1"/>
  <c r="O585" i="16"/>
  <c r="O584" i="16" s="1"/>
  <c r="O583" i="16" s="1"/>
  <c r="P585" i="16"/>
  <c r="P584" i="16" s="1"/>
  <c r="P583" i="16" s="1"/>
  <c r="K574" i="16"/>
  <c r="K573" i="16" s="1"/>
  <c r="K572" i="16" s="1"/>
  <c r="L574" i="16"/>
  <c r="L573" i="16" s="1"/>
  <c r="L572" i="16" s="1"/>
  <c r="M574" i="16"/>
  <c r="M573" i="16" s="1"/>
  <c r="M572" i="16" s="1"/>
  <c r="N574" i="16"/>
  <c r="N573" i="16" s="1"/>
  <c r="N572" i="16" s="1"/>
  <c r="O574" i="16"/>
  <c r="O573" i="16" s="1"/>
  <c r="O572" i="16" s="1"/>
  <c r="P574" i="16"/>
  <c r="P573" i="16" s="1"/>
  <c r="P572" i="16" s="1"/>
  <c r="K552" i="16"/>
  <c r="K551" i="16" s="1"/>
  <c r="L552" i="16"/>
  <c r="L551" i="16" s="1"/>
  <c r="M552" i="16"/>
  <c r="M551" i="16" s="1"/>
  <c r="N552" i="16"/>
  <c r="N551" i="16" s="1"/>
  <c r="O552" i="16"/>
  <c r="O551" i="16" s="1"/>
  <c r="P552" i="16"/>
  <c r="P551" i="16" s="1"/>
  <c r="K549" i="16"/>
  <c r="L549" i="16"/>
  <c r="M549" i="16"/>
  <c r="N549" i="16"/>
  <c r="O549" i="16"/>
  <c r="P549" i="16"/>
  <c r="K544" i="16"/>
  <c r="K543" i="16" s="1"/>
  <c r="L543" i="16"/>
  <c r="M543" i="16"/>
  <c r="N543" i="16"/>
  <c r="O543" i="16"/>
  <c r="P544" i="16"/>
  <c r="P543" i="16" s="1"/>
  <c r="K538" i="16"/>
  <c r="K537" i="16" s="1"/>
  <c r="L537" i="16"/>
  <c r="M537" i="16"/>
  <c r="N537" i="16"/>
  <c r="O537" i="16"/>
  <c r="P538" i="16"/>
  <c r="P537" i="16" s="1"/>
  <c r="K532" i="16"/>
  <c r="K531" i="16" s="1"/>
  <c r="O531" i="16"/>
  <c r="P532" i="16"/>
  <c r="K526" i="16"/>
  <c r="K525" i="16" s="1"/>
  <c r="L526" i="16"/>
  <c r="L525" i="16" s="1"/>
  <c r="M526" i="16"/>
  <c r="M525" i="16" s="1"/>
  <c r="N526" i="16"/>
  <c r="N525" i="16" s="1"/>
  <c r="O526" i="16"/>
  <c r="O525" i="16" s="1"/>
  <c r="P526" i="16"/>
  <c r="P525" i="16" s="1"/>
  <c r="K508" i="16"/>
  <c r="K507" i="16" s="1"/>
  <c r="L508" i="16"/>
  <c r="L507" i="16" s="1"/>
  <c r="M508" i="16"/>
  <c r="M507" i="16" s="1"/>
  <c r="N508" i="16"/>
  <c r="N507" i="16" s="1"/>
  <c r="O508" i="16"/>
  <c r="O507" i="16" s="1"/>
  <c r="P508" i="16"/>
  <c r="P507" i="16" s="1"/>
  <c r="K494" i="16"/>
  <c r="K493" i="16" s="1"/>
  <c r="K492" i="16" s="1"/>
  <c r="L494" i="16"/>
  <c r="L493" i="16" s="1"/>
  <c r="L492" i="16" s="1"/>
  <c r="M494" i="16"/>
  <c r="M493" i="16" s="1"/>
  <c r="M492" i="16" s="1"/>
  <c r="N494" i="16"/>
  <c r="N493" i="16" s="1"/>
  <c r="N492" i="16" s="1"/>
  <c r="O494" i="16"/>
  <c r="O493" i="16" s="1"/>
  <c r="O492" i="16" s="1"/>
  <c r="P493" i="16"/>
  <c r="P492" i="16" s="1"/>
  <c r="K487" i="16"/>
  <c r="K486" i="16" s="1"/>
  <c r="K485" i="16" s="1"/>
  <c r="L487" i="16"/>
  <c r="L486" i="16" s="1"/>
  <c r="L485" i="16" s="1"/>
  <c r="M487" i="16"/>
  <c r="M486" i="16" s="1"/>
  <c r="M485" i="16" s="1"/>
  <c r="N487" i="16"/>
  <c r="N486" i="16" s="1"/>
  <c r="N485" i="16" s="1"/>
  <c r="O487" i="16"/>
  <c r="O486" i="16" s="1"/>
  <c r="O485" i="16" s="1"/>
  <c r="P487" i="16"/>
  <c r="P486" i="16" s="1"/>
  <c r="P485" i="16" s="1"/>
  <c r="K478" i="16"/>
  <c r="K477" i="16" s="1"/>
  <c r="L478" i="16"/>
  <c r="L477" i="16" s="1"/>
  <c r="M478" i="16"/>
  <c r="M477" i="16" s="1"/>
  <c r="N478" i="16"/>
  <c r="N477" i="16" s="1"/>
  <c r="O478" i="16"/>
  <c r="O477" i="16" s="1"/>
  <c r="P478" i="16"/>
  <c r="P477" i="16" s="1"/>
  <c r="K475" i="16"/>
  <c r="N475" i="16"/>
  <c r="O475" i="16"/>
  <c r="P475" i="16"/>
  <c r="K473" i="16"/>
  <c r="L473" i="16"/>
  <c r="M473" i="16"/>
  <c r="N473" i="16"/>
  <c r="O473" i="16"/>
  <c r="P473" i="16"/>
  <c r="K471" i="16"/>
  <c r="L471" i="16"/>
  <c r="M471" i="16"/>
  <c r="N471" i="16"/>
  <c r="O471" i="16"/>
  <c r="P471" i="16"/>
  <c r="K469" i="16"/>
  <c r="L469" i="16"/>
  <c r="M469" i="16"/>
  <c r="N469" i="16"/>
  <c r="O469" i="16"/>
  <c r="P469" i="16"/>
  <c r="K466" i="16"/>
  <c r="K465" i="16" s="1"/>
  <c r="L466" i="16"/>
  <c r="L465" i="16" s="1"/>
  <c r="M466" i="16"/>
  <c r="M465" i="16" s="1"/>
  <c r="N466" i="16"/>
  <c r="N465" i="16" s="1"/>
  <c r="O466" i="16"/>
  <c r="O465" i="16" s="1"/>
  <c r="P466" i="16"/>
  <c r="P465" i="16" s="1"/>
  <c r="K463" i="16"/>
  <c r="K462" i="16" s="1"/>
  <c r="L463" i="16"/>
  <c r="L462" i="16" s="1"/>
  <c r="M463" i="16"/>
  <c r="M462" i="16" s="1"/>
  <c r="N463" i="16"/>
  <c r="N462" i="16" s="1"/>
  <c r="O463" i="16"/>
  <c r="O462" i="16" s="1"/>
  <c r="P463" i="16"/>
  <c r="P462" i="16" s="1"/>
  <c r="K458" i="16"/>
  <c r="K457" i="16" s="1"/>
  <c r="K456" i="16" s="1"/>
  <c r="L458" i="16"/>
  <c r="L457" i="16" s="1"/>
  <c r="L456" i="16" s="1"/>
  <c r="M458" i="16"/>
  <c r="M457" i="16" s="1"/>
  <c r="M456" i="16" s="1"/>
  <c r="N458" i="16"/>
  <c r="N457" i="16" s="1"/>
  <c r="N456" i="16" s="1"/>
  <c r="O458" i="16"/>
  <c r="O457" i="16" s="1"/>
  <c r="O456" i="16" s="1"/>
  <c r="P458" i="16"/>
  <c r="P457" i="16" s="1"/>
  <c r="P456" i="16" s="1"/>
  <c r="K447" i="16"/>
  <c r="K446" i="16" s="1"/>
  <c r="L447" i="16"/>
  <c r="L446" i="16" s="1"/>
  <c r="M447" i="16"/>
  <c r="M446" i="16" s="1"/>
  <c r="N447" i="16"/>
  <c r="N446" i="16" s="1"/>
  <c r="O447" i="16"/>
  <c r="O446" i="16" s="1"/>
  <c r="P447" i="16"/>
  <c r="P446" i="16" s="1"/>
  <c r="K436" i="16"/>
  <c r="L436" i="16"/>
  <c r="M436" i="16"/>
  <c r="N436" i="16"/>
  <c r="O436" i="16"/>
  <c r="P436" i="16"/>
  <c r="K433" i="16"/>
  <c r="K432" i="16" s="1"/>
  <c r="L433" i="16"/>
  <c r="L432" i="16" s="1"/>
  <c r="M433" i="16"/>
  <c r="M432" i="16" s="1"/>
  <c r="N433" i="16"/>
  <c r="N432" i="16" s="1"/>
  <c r="O433" i="16"/>
  <c r="O432" i="16" s="1"/>
  <c r="P433" i="16"/>
  <c r="P432" i="16" s="1"/>
  <c r="K427" i="16"/>
  <c r="K426" i="16" s="1"/>
  <c r="L426" i="16"/>
  <c r="M426" i="16"/>
  <c r="N426" i="16"/>
  <c r="O426" i="16"/>
  <c r="P427" i="16"/>
  <c r="P426" i="16" s="1"/>
  <c r="K422" i="16"/>
  <c r="K421" i="16" s="1"/>
  <c r="L422" i="16"/>
  <c r="L421" i="16" s="1"/>
  <c r="M422" i="16"/>
  <c r="M421" i="16" s="1"/>
  <c r="N422" i="16"/>
  <c r="N421" i="16" s="1"/>
  <c r="O422" i="16"/>
  <c r="O421" i="16" s="1"/>
  <c r="P422" i="16"/>
  <c r="P421" i="16" s="1"/>
  <c r="K417" i="16"/>
  <c r="K416" i="16" s="1"/>
  <c r="L417" i="16"/>
  <c r="L416" i="16" s="1"/>
  <c r="M417" i="16"/>
  <c r="M416" i="16" s="1"/>
  <c r="N417" i="16"/>
  <c r="N416" i="16" s="1"/>
  <c r="O416" i="16"/>
  <c r="P417" i="16"/>
  <c r="P416" i="16" s="1"/>
  <c r="K411" i="16"/>
  <c r="K410" i="16" s="1"/>
  <c r="L410" i="16"/>
  <c r="M410" i="16"/>
  <c r="N410" i="16"/>
  <c r="O410" i="16"/>
  <c r="P411" i="16"/>
  <c r="P410" i="16" s="1"/>
  <c r="K404" i="16"/>
  <c r="L404" i="16"/>
  <c r="M404" i="16"/>
  <c r="N404" i="16"/>
  <c r="O404" i="16"/>
  <c r="P404" i="16"/>
  <c r="K398" i="16"/>
  <c r="L398" i="16"/>
  <c r="M398" i="16"/>
  <c r="N398" i="16"/>
  <c r="O398" i="16"/>
  <c r="P398" i="16"/>
  <c r="K396" i="16"/>
  <c r="L396" i="16"/>
  <c r="M396" i="16"/>
  <c r="N396" i="16"/>
  <c r="O396" i="16"/>
  <c r="P396" i="16"/>
  <c r="K393" i="16"/>
  <c r="L393" i="16"/>
  <c r="M393" i="16"/>
  <c r="N393" i="16"/>
  <c r="O393" i="16"/>
  <c r="P393" i="16"/>
  <c r="K385" i="16"/>
  <c r="K384" i="16" s="1"/>
  <c r="K383" i="16" s="1"/>
  <c r="K382" i="16" s="1"/>
  <c r="L385" i="16"/>
  <c r="L384" i="16" s="1"/>
  <c r="L383" i="16" s="1"/>
  <c r="L382" i="16" s="1"/>
  <c r="M385" i="16"/>
  <c r="M384" i="16" s="1"/>
  <c r="M383" i="16" s="1"/>
  <c r="M382" i="16" s="1"/>
  <c r="N385" i="16"/>
  <c r="N384" i="16" s="1"/>
  <c r="N383" i="16" s="1"/>
  <c r="N382" i="16" s="1"/>
  <c r="O385" i="16"/>
  <c r="O384" i="16" s="1"/>
  <c r="O383" i="16" s="1"/>
  <c r="O382" i="16" s="1"/>
  <c r="P385" i="16"/>
  <c r="P384" i="16" s="1"/>
  <c r="P383" i="16" s="1"/>
  <c r="P382" i="16" s="1"/>
  <c r="K380" i="16"/>
  <c r="K379" i="16" s="1"/>
  <c r="K378" i="16" s="1"/>
  <c r="K377" i="16" s="1"/>
  <c r="L380" i="16"/>
  <c r="L379" i="16" s="1"/>
  <c r="L378" i="16" s="1"/>
  <c r="L377" i="16" s="1"/>
  <c r="M380" i="16"/>
  <c r="M379" i="16" s="1"/>
  <c r="M378" i="16" s="1"/>
  <c r="M377" i="16" s="1"/>
  <c r="N380" i="16"/>
  <c r="N379" i="16" s="1"/>
  <c r="N378" i="16" s="1"/>
  <c r="N377" i="16" s="1"/>
  <c r="O380" i="16"/>
  <c r="O379" i="16" s="1"/>
  <c r="O378" i="16" s="1"/>
  <c r="O377" i="16" s="1"/>
  <c r="P380" i="16"/>
  <c r="P379" i="16" s="1"/>
  <c r="P378" i="16" s="1"/>
  <c r="P377" i="16" s="1"/>
  <c r="K375" i="16"/>
  <c r="K374" i="16" s="1"/>
  <c r="K373" i="16" s="1"/>
  <c r="L375" i="16"/>
  <c r="L374" i="16" s="1"/>
  <c r="L373" i="16" s="1"/>
  <c r="M375" i="16"/>
  <c r="M374" i="16" s="1"/>
  <c r="M373" i="16" s="1"/>
  <c r="N375" i="16"/>
  <c r="N374" i="16" s="1"/>
  <c r="N373" i="16" s="1"/>
  <c r="O375" i="16"/>
  <c r="O374" i="16" s="1"/>
  <c r="O373" i="16" s="1"/>
  <c r="P375" i="16"/>
  <c r="P374" i="16" s="1"/>
  <c r="P373" i="16" s="1"/>
  <c r="K370" i="16"/>
  <c r="K369" i="16" s="1"/>
  <c r="K368" i="16" s="1"/>
  <c r="K367" i="16" s="1"/>
  <c r="L370" i="16"/>
  <c r="L369" i="16" s="1"/>
  <c r="L368" i="16" s="1"/>
  <c r="L367" i="16" s="1"/>
  <c r="M370" i="16"/>
  <c r="M369" i="16" s="1"/>
  <c r="M368" i="16" s="1"/>
  <c r="M367" i="16" s="1"/>
  <c r="N370" i="16"/>
  <c r="N369" i="16" s="1"/>
  <c r="N368" i="16" s="1"/>
  <c r="N367" i="16" s="1"/>
  <c r="O370" i="16"/>
  <c r="O369" i="16" s="1"/>
  <c r="O368" i="16" s="1"/>
  <c r="O367" i="16" s="1"/>
  <c r="P370" i="16"/>
  <c r="P369" i="16" s="1"/>
  <c r="P368" i="16" s="1"/>
  <c r="P367" i="16" s="1"/>
  <c r="K357" i="16"/>
  <c r="K356" i="16" s="1"/>
  <c r="L357" i="16"/>
  <c r="L356" i="16" s="1"/>
  <c r="M357" i="16"/>
  <c r="M356" i="16" s="1"/>
  <c r="N357" i="16"/>
  <c r="N356" i="16" s="1"/>
  <c r="O357" i="16"/>
  <c r="O356" i="16" s="1"/>
  <c r="P357" i="16"/>
  <c r="P356" i="16" s="1"/>
  <c r="K353" i="16"/>
  <c r="L353" i="16"/>
  <c r="M353" i="16"/>
  <c r="N353" i="16"/>
  <c r="O353" i="16"/>
  <c r="P353" i="16"/>
  <c r="K351" i="16"/>
  <c r="L351" i="16"/>
  <c r="M351" i="16"/>
  <c r="N351" i="16"/>
  <c r="O351" i="16"/>
  <c r="P351" i="16"/>
  <c r="K279" i="16"/>
  <c r="L279" i="16"/>
  <c r="M279" i="16"/>
  <c r="N279" i="16"/>
  <c r="O279" i="16"/>
  <c r="P279" i="16"/>
  <c r="K233" i="16"/>
  <c r="L233" i="16"/>
  <c r="M233" i="16"/>
  <c r="N233" i="16"/>
  <c r="O233" i="16"/>
  <c r="P233" i="16"/>
  <c r="K218" i="16"/>
  <c r="K217" i="16" s="1"/>
  <c r="K216" i="16" s="1"/>
  <c r="L218" i="16"/>
  <c r="L217" i="16" s="1"/>
  <c r="L216" i="16" s="1"/>
  <c r="M218" i="16"/>
  <c r="M217" i="16" s="1"/>
  <c r="M216" i="16" s="1"/>
  <c r="N218" i="16"/>
  <c r="N217" i="16" s="1"/>
  <c r="N216" i="16" s="1"/>
  <c r="O218" i="16"/>
  <c r="O217" i="16" s="1"/>
  <c r="O216" i="16" s="1"/>
  <c r="P217" i="16"/>
  <c r="P216" i="16" s="1"/>
  <c r="K214" i="16"/>
  <c r="L214" i="16"/>
  <c r="M214" i="16"/>
  <c r="N214" i="16"/>
  <c r="O214" i="16"/>
  <c r="P214" i="16"/>
  <c r="K212" i="16"/>
  <c r="L212" i="16"/>
  <c r="M212" i="16"/>
  <c r="N212" i="16"/>
  <c r="O212" i="16"/>
  <c r="P212" i="16"/>
  <c r="K203" i="16"/>
  <c r="K202" i="16" s="1"/>
  <c r="L203" i="16"/>
  <c r="L202" i="16" s="1"/>
  <c r="M203" i="16"/>
  <c r="M202" i="16" s="1"/>
  <c r="N203" i="16"/>
  <c r="N202" i="16" s="1"/>
  <c r="O203" i="16"/>
  <c r="O202" i="16" s="1"/>
  <c r="P203" i="16"/>
  <c r="P202" i="16" s="1"/>
  <c r="K193" i="16"/>
  <c r="K192" i="16" s="1"/>
  <c r="K191" i="16" s="1"/>
  <c r="L193" i="16"/>
  <c r="L192" i="16" s="1"/>
  <c r="L191" i="16" s="1"/>
  <c r="M193" i="16"/>
  <c r="M192" i="16" s="1"/>
  <c r="M191" i="16" s="1"/>
  <c r="N193" i="16"/>
  <c r="N192" i="16" s="1"/>
  <c r="N191" i="16" s="1"/>
  <c r="O193" i="16"/>
  <c r="O192" i="16" s="1"/>
  <c r="O191" i="16" s="1"/>
  <c r="P193" i="16"/>
  <c r="P192" i="16" s="1"/>
  <c r="P191" i="16" s="1"/>
  <c r="K195" i="16"/>
  <c r="K194" i="16" s="1"/>
  <c r="L195" i="16"/>
  <c r="L194" i="16" s="1"/>
  <c r="M195" i="16"/>
  <c r="M194" i="16" s="1"/>
  <c r="N195" i="16"/>
  <c r="N194" i="16" s="1"/>
  <c r="O195" i="16"/>
  <c r="O194" i="16" s="1"/>
  <c r="P195" i="16"/>
  <c r="P194" i="16" s="1"/>
  <c r="K189" i="16"/>
  <c r="L189" i="16"/>
  <c r="M189" i="16"/>
  <c r="N189" i="16"/>
  <c r="O189" i="16"/>
  <c r="P189" i="16"/>
  <c r="K187" i="16"/>
  <c r="L187" i="16"/>
  <c r="M187" i="16"/>
  <c r="N187" i="16"/>
  <c r="O187" i="16"/>
  <c r="P187" i="16"/>
  <c r="K185" i="16"/>
  <c r="L185" i="16"/>
  <c r="M185" i="16"/>
  <c r="N185" i="16"/>
  <c r="O185" i="16"/>
  <c r="P185" i="16"/>
  <c r="K179" i="16"/>
  <c r="K178" i="16" s="1"/>
  <c r="L179" i="16"/>
  <c r="L178" i="16" s="1"/>
  <c r="M179" i="16"/>
  <c r="M178" i="16" s="1"/>
  <c r="N179" i="16"/>
  <c r="N178" i="16" s="1"/>
  <c r="O179" i="16"/>
  <c r="O178" i="16" s="1"/>
  <c r="P179" i="16"/>
  <c r="P178" i="16" s="1"/>
  <c r="K168" i="16"/>
  <c r="K167" i="16" s="1"/>
  <c r="K166" i="16" s="1"/>
  <c r="L168" i="16"/>
  <c r="L167" i="16" s="1"/>
  <c r="L166" i="16" s="1"/>
  <c r="M168" i="16"/>
  <c r="M167" i="16" s="1"/>
  <c r="M166" i="16" s="1"/>
  <c r="N168" i="16"/>
  <c r="N167" i="16" s="1"/>
  <c r="N166" i="16" s="1"/>
  <c r="O168" i="16"/>
  <c r="O167" i="16" s="1"/>
  <c r="O166" i="16" s="1"/>
  <c r="P168" i="16"/>
  <c r="P167" i="16" s="1"/>
  <c r="P166" i="16" s="1"/>
  <c r="K169" i="16"/>
  <c r="L169" i="16"/>
  <c r="M169" i="16"/>
  <c r="N169" i="16"/>
  <c r="O169" i="16"/>
  <c r="P169" i="16"/>
  <c r="K157" i="16"/>
  <c r="L157" i="16"/>
  <c r="M157" i="16"/>
  <c r="N157" i="16"/>
  <c r="O157" i="16"/>
  <c r="P157" i="16"/>
  <c r="K150" i="16"/>
  <c r="L150" i="16"/>
  <c r="M150" i="16"/>
  <c r="N150" i="16"/>
  <c r="O150" i="16"/>
  <c r="P150" i="16"/>
  <c r="K143" i="16"/>
  <c r="L143" i="16"/>
  <c r="M143" i="16"/>
  <c r="N143" i="16"/>
  <c r="O143" i="16"/>
  <c r="P143" i="16"/>
  <c r="K136" i="16"/>
  <c r="L136" i="16"/>
  <c r="M136" i="16"/>
  <c r="N136" i="16"/>
  <c r="O136" i="16"/>
  <c r="P136" i="16"/>
  <c r="K125" i="16"/>
  <c r="L125" i="16"/>
  <c r="M125" i="16"/>
  <c r="N125" i="16"/>
  <c r="O125" i="16"/>
  <c r="P125" i="16"/>
  <c r="K116" i="16"/>
  <c r="L116" i="16"/>
  <c r="M116" i="16"/>
  <c r="N116" i="16"/>
  <c r="O116" i="16"/>
  <c r="P116" i="16"/>
  <c r="K107" i="16"/>
  <c r="L107" i="16"/>
  <c r="M107" i="16"/>
  <c r="N107" i="16"/>
  <c r="O107" i="16"/>
  <c r="P107" i="16"/>
  <c r="K98" i="16"/>
  <c r="L98" i="16"/>
  <c r="M98" i="16"/>
  <c r="N98" i="16"/>
  <c r="O98" i="16"/>
  <c r="P98" i="16"/>
  <c r="K92" i="16"/>
  <c r="L92" i="16"/>
  <c r="M92" i="16"/>
  <c r="N92" i="16"/>
  <c r="O92" i="16"/>
  <c r="P92" i="16"/>
  <c r="K73" i="16"/>
  <c r="P73" i="16"/>
  <c r="K59" i="16"/>
  <c r="L59" i="16"/>
  <c r="M59" i="16"/>
  <c r="N59" i="16"/>
  <c r="O59" i="16"/>
  <c r="P59" i="16"/>
  <c r="K55" i="16"/>
  <c r="P55" i="16"/>
  <c r="P38" i="16"/>
  <c r="H1140" i="16"/>
  <c r="G1140" i="16"/>
  <c r="F1140" i="16"/>
  <c r="E1140" i="16"/>
  <c r="D1140" i="16"/>
  <c r="H1114" i="16"/>
  <c r="G1114" i="16"/>
  <c r="F1114" i="16"/>
  <c r="E1114" i="16"/>
  <c r="D1114" i="16"/>
  <c r="H1036" i="16"/>
  <c r="G1036" i="16"/>
  <c r="F1036" i="16"/>
  <c r="E1036" i="16"/>
  <c r="D1036" i="16"/>
  <c r="J978" i="16"/>
  <c r="I978" i="16"/>
  <c r="H978" i="16"/>
  <c r="G978" i="16"/>
  <c r="F978" i="16"/>
  <c r="E978" i="16"/>
  <c r="D978" i="16"/>
  <c r="J966" i="16"/>
  <c r="I966" i="16"/>
  <c r="H966" i="16"/>
  <c r="G966" i="16"/>
  <c r="F966" i="16"/>
  <c r="E966" i="16"/>
  <c r="J965" i="16"/>
  <c r="I965" i="16"/>
  <c r="H965" i="16"/>
  <c r="G965" i="16"/>
  <c r="F965" i="16"/>
  <c r="E965" i="16"/>
  <c r="D965" i="16"/>
  <c r="J964" i="16"/>
  <c r="I964" i="16"/>
  <c r="H964" i="16"/>
  <c r="G964" i="16"/>
  <c r="F964" i="16"/>
  <c r="E964" i="16"/>
  <c r="D964" i="16"/>
  <c r="J963" i="16"/>
  <c r="I963" i="16"/>
  <c r="H963" i="16"/>
  <c r="G963" i="16"/>
  <c r="F963" i="16"/>
  <c r="E963" i="16"/>
  <c r="D963" i="16"/>
  <c r="J962" i="16"/>
  <c r="I962" i="16"/>
  <c r="H962" i="16"/>
  <c r="G962" i="16"/>
  <c r="F962" i="16"/>
  <c r="E962" i="16"/>
  <c r="D962" i="16"/>
  <c r="J961" i="16"/>
  <c r="I961" i="16"/>
  <c r="H961" i="16"/>
  <c r="G961" i="16"/>
  <c r="F961" i="16"/>
  <c r="E961" i="16"/>
  <c r="D961" i="16"/>
  <c r="J960" i="16"/>
  <c r="I960" i="16"/>
  <c r="H960" i="16"/>
  <c r="G960" i="16"/>
  <c r="F960" i="16"/>
  <c r="E960" i="16"/>
  <c r="D960" i="16"/>
  <c r="D955" i="16"/>
  <c r="D954" i="16" s="1"/>
  <c r="D931" i="16" s="1"/>
  <c r="D930" i="16" s="1"/>
  <c r="J951" i="16"/>
  <c r="J950" i="16" s="1"/>
  <c r="J949" i="16" s="1"/>
  <c r="J948" i="16" s="1"/>
  <c r="J947" i="16" s="1"/>
  <c r="I951" i="16"/>
  <c r="I950" i="16" s="1"/>
  <c r="I949" i="16" s="1"/>
  <c r="I948" i="16" s="1"/>
  <c r="I947" i="16" s="1"/>
  <c r="H951" i="16"/>
  <c r="H950" i="16" s="1"/>
  <c r="H949" i="16" s="1"/>
  <c r="H948" i="16" s="1"/>
  <c r="H947" i="16" s="1"/>
  <c r="G951" i="16"/>
  <c r="G950" i="16" s="1"/>
  <c r="G949" i="16" s="1"/>
  <c r="G948" i="16" s="1"/>
  <c r="G947" i="16" s="1"/>
  <c r="F951" i="16"/>
  <c r="F950" i="16" s="1"/>
  <c r="F949" i="16" s="1"/>
  <c r="F948" i="16" s="1"/>
  <c r="F947" i="16" s="1"/>
  <c r="E951" i="16"/>
  <c r="E950" i="16" s="1"/>
  <c r="E949" i="16" s="1"/>
  <c r="E948" i="16" s="1"/>
  <c r="E947" i="16" s="1"/>
  <c r="J943" i="16"/>
  <c r="J942" i="16" s="1"/>
  <c r="J941" i="16" s="1"/>
  <c r="J940" i="16" s="1"/>
  <c r="J939" i="16" s="1"/>
  <c r="I943" i="16"/>
  <c r="I942" i="16" s="1"/>
  <c r="I941" i="16" s="1"/>
  <c r="I940" i="16" s="1"/>
  <c r="I939" i="16" s="1"/>
  <c r="H943" i="16"/>
  <c r="H942" i="16" s="1"/>
  <c r="H941" i="16" s="1"/>
  <c r="H940" i="16" s="1"/>
  <c r="H939" i="16" s="1"/>
  <c r="G943" i="16"/>
  <c r="G942" i="16" s="1"/>
  <c r="G941" i="16" s="1"/>
  <c r="G940" i="16" s="1"/>
  <c r="G939" i="16" s="1"/>
  <c r="F943" i="16"/>
  <c r="F942" i="16" s="1"/>
  <c r="F941" i="16" s="1"/>
  <c r="F940" i="16" s="1"/>
  <c r="F939" i="16" s="1"/>
  <c r="E943" i="16"/>
  <c r="E942" i="16" s="1"/>
  <c r="E941" i="16" s="1"/>
  <c r="E940" i="16" s="1"/>
  <c r="E939" i="16" s="1"/>
  <c r="J934" i="16"/>
  <c r="J933" i="16" s="1"/>
  <c r="J932" i="16" s="1"/>
  <c r="I934" i="16"/>
  <c r="I933" i="16" s="1"/>
  <c r="I932" i="16" s="1"/>
  <c r="H934" i="16"/>
  <c r="H933" i="16" s="1"/>
  <c r="H932" i="16" s="1"/>
  <c r="G934" i="16"/>
  <c r="G933" i="16" s="1"/>
  <c r="G932" i="16" s="1"/>
  <c r="F934" i="16"/>
  <c r="F933" i="16" s="1"/>
  <c r="F932" i="16" s="1"/>
  <c r="E934" i="16"/>
  <c r="E933" i="16" s="1"/>
  <c r="E932" i="16" s="1"/>
  <c r="J931" i="16"/>
  <c r="I931" i="16"/>
  <c r="H931" i="16"/>
  <c r="G931" i="16"/>
  <c r="F931" i="16"/>
  <c r="E931" i="16"/>
  <c r="J926" i="16"/>
  <c r="J925" i="16" s="1"/>
  <c r="J924" i="16" s="1"/>
  <c r="I926" i="16"/>
  <c r="I925" i="16" s="1"/>
  <c r="I924" i="16" s="1"/>
  <c r="H926" i="16"/>
  <c r="H925" i="16" s="1"/>
  <c r="H924" i="16" s="1"/>
  <c r="G926" i="16"/>
  <c r="G925" i="16" s="1"/>
  <c r="G924" i="16" s="1"/>
  <c r="F926" i="16"/>
  <c r="F925" i="16" s="1"/>
  <c r="F924" i="16" s="1"/>
  <c r="E926" i="16"/>
  <c r="E925" i="16" s="1"/>
  <c r="E924" i="16" s="1"/>
  <c r="D926" i="16"/>
  <c r="D925" i="16" s="1"/>
  <c r="D924" i="16" s="1"/>
  <c r="J919" i="16"/>
  <c r="I919" i="16"/>
  <c r="H919" i="16"/>
  <c r="G919" i="16"/>
  <c r="F919" i="16"/>
  <c r="E919" i="16"/>
  <c r="D919" i="16"/>
  <c r="J918" i="16"/>
  <c r="J917" i="16" s="1"/>
  <c r="I918" i="16"/>
  <c r="I917" i="16" s="1"/>
  <c r="H918" i="16"/>
  <c r="H917" i="16" s="1"/>
  <c r="G918" i="16"/>
  <c r="G917" i="16" s="1"/>
  <c r="F918" i="16"/>
  <c r="F917" i="16" s="1"/>
  <c r="E918" i="16"/>
  <c r="E917" i="16" s="1"/>
  <c r="D918" i="16"/>
  <c r="D917" i="16" s="1"/>
  <c r="J910" i="16"/>
  <c r="J909" i="16" s="1"/>
  <c r="J908" i="16" s="1"/>
  <c r="J907" i="16" s="1"/>
  <c r="J906" i="16" s="1"/>
  <c r="I910" i="16"/>
  <c r="I909" i="16" s="1"/>
  <c r="I908" i="16" s="1"/>
  <c r="I907" i="16" s="1"/>
  <c r="I906" i="16" s="1"/>
  <c r="H910" i="16"/>
  <c r="H909" i="16" s="1"/>
  <c r="H908" i="16" s="1"/>
  <c r="H907" i="16" s="1"/>
  <c r="H906" i="16" s="1"/>
  <c r="G910" i="16"/>
  <c r="G909" i="16" s="1"/>
  <c r="G908" i="16" s="1"/>
  <c r="G907" i="16" s="1"/>
  <c r="G906" i="16" s="1"/>
  <c r="F910" i="16"/>
  <c r="F909" i="16" s="1"/>
  <c r="F908" i="16" s="1"/>
  <c r="F907" i="16" s="1"/>
  <c r="F906" i="16" s="1"/>
  <c r="E910" i="16"/>
  <c r="E909" i="16" s="1"/>
  <c r="E908" i="16" s="1"/>
  <c r="E907" i="16" s="1"/>
  <c r="E906" i="16" s="1"/>
  <c r="D910" i="16"/>
  <c r="D909" i="16" s="1"/>
  <c r="D908" i="16" s="1"/>
  <c r="D907" i="16" s="1"/>
  <c r="D906" i="16" s="1"/>
  <c r="J902" i="16"/>
  <c r="J901" i="16" s="1"/>
  <c r="I902" i="16"/>
  <c r="I901" i="16" s="1"/>
  <c r="G903" i="16"/>
  <c r="G902" i="16" s="1"/>
  <c r="G901" i="16" s="1"/>
  <c r="F903" i="16"/>
  <c r="F902" i="16" s="1"/>
  <c r="F901" i="16" s="1"/>
  <c r="E903" i="16"/>
  <c r="E902" i="16" s="1"/>
  <c r="E901" i="16" s="1"/>
  <c r="H902" i="16"/>
  <c r="H901" i="16" s="1"/>
  <c r="J896" i="16"/>
  <c r="J895" i="16" s="1"/>
  <c r="J894" i="16" s="1"/>
  <c r="I896" i="16"/>
  <c r="I895" i="16" s="1"/>
  <c r="I894" i="16" s="1"/>
  <c r="H896" i="16"/>
  <c r="H895" i="16" s="1"/>
  <c r="H894" i="16" s="1"/>
  <c r="G896" i="16"/>
  <c r="G895" i="16" s="1"/>
  <c r="G894" i="16" s="1"/>
  <c r="F896" i="16"/>
  <c r="F895" i="16" s="1"/>
  <c r="F894" i="16" s="1"/>
  <c r="E896" i="16"/>
  <c r="E895" i="16" s="1"/>
  <c r="E894" i="16" s="1"/>
  <c r="J888" i="16"/>
  <c r="J887" i="16" s="1"/>
  <c r="I888" i="16"/>
  <c r="I887" i="16" s="1"/>
  <c r="H888" i="16"/>
  <c r="H887" i="16" s="1"/>
  <c r="G888" i="16"/>
  <c r="G887" i="16" s="1"/>
  <c r="F888" i="16"/>
  <c r="F887" i="16" s="1"/>
  <c r="E888" i="16"/>
  <c r="E887" i="16" s="1"/>
  <c r="D888" i="16"/>
  <c r="D887" i="16" s="1"/>
  <c r="D886" i="16" s="1"/>
  <c r="J837" i="16"/>
  <c r="J836" i="16" s="1"/>
  <c r="J835" i="16" s="1"/>
  <c r="I836" i="16"/>
  <c r="I835" i="16" s="1"/>
  <c r="H837" i="16"/>
  <c r="H836" i="16" s="1"/>
  <c r="H835" i="16" s="1"/>
  <c r="G837" i="16"/>
  <c r="G836" i="16" s="1"/>
  <c r="G835" i="16" s="1"/>
  <c r="F837" i="16"/>
  <c r="F836" i="16" s="1"/>
  <c r="F835" i="16" s="1"/>
  <c r="E837" i="16"/>
  <c r="E836" i="16" s="1"/>
  <c r="E835" i="16" s="1"/>
  <c r="D837" i="16"/>
  <c r="D836" i="16" s="1"/>
  <c r="D835" i="16" s="1"/>
  <c r="J826" i="16"/>
  <c r="J825" i="16" s="1"/>
  <c r="I826" i="16"/>
  <c r="I825" i="16" s="1"/>
  <c r="H826" i="16"/>
  <c r="H825" i="16" s="1"/>
  <c r="G826" i="16"/>
  <c r="G825" i="16" s="1"/>
  <c r="F826" i="16"/>
  <c r="F825" i="16" s="1"/>
  <c r="E826" i="16"/>
  <c r="E825" i="16" s="1"/>
  <c r="D826" i="16"/>
  <c r="D825" i="16" s="1"/>
  <c r="J820" i="16"/>
  <c r="J819" i="16" s="1"/>
  <c r="I820" i="16"/>
  <c r="I819" i="16" s="1"/>
  <c r="H820" i="16"/>
  <c r="H819" i="16" s="1"/>
  <c r="G820" i="16"/>
  <c r="G819" i="16" s="1"/>
  <c r="F820" i="16"/>
  <c r="F819" i="16" s="1"/>
  <c r="E820" i="16"/>
  <c r="E819" i="16" s="1"/>
  <c r="D820" i="16"/>
  <c r="D819" i="16" s="1"/>
  <c r="F816" i="16"/>
  <c r="F815" i="16" s="1"/>
  <c r="F814" i="16" s="1"/>
  <c r="D816" i="16"/>
  <c r="D815" i="16" s="1"/>
  <c r="D814" i="16" s="1"/>
  <c r="F812" i="16"/>
  <c r="F811" i="16" s="1"/>
  <c r="F809" i="16"/>
  <c r="F808" i="16" s="1"/>
  <c r="F807" i="16" s="1"/>
  <c r="J804" i="16"/>
  <c r="J803" i="16" s="1"/>
  <c r="J802" i="16" s="1"/>
  <c r="I804" i="16"/>
  <c r="I803" i="16" s="1"/>
  <c r="I802" i="16" s="1"/>
  <c r="H804" i="16"/>
  <c r="H803" i="16" s="1"/>
  <c r="H802" i="16" s="1"/>
  <c r="G804" i="16"/>
  <c r="G803" i="16" s="1"/>
  <c r="G802" i="16" s="1"/>
  <c r="F804" i="16"/>
  <c r="F803" i="16" s="1"/>
  <c r="F802" i="16" s="1"/>
  <c r="E804" i="16"/>
  <c r="E803" i="16" s="1"/>
  <c r="E802" i="16" s="1"/>
  <c r="D804" i="16"/>
  <c r="D803" i="16" s="1"/>
  <c r="D802" i="16" s="1"/>
  <c r="J797" i="16"/>
  <c r="I797" i="16"/>
  <c r="H797" i="16"/>
  <c r="G797" i="16"/>
  <c r="F797" i="16"/>
  <c r="E797" i="16"/>
  <c r="D797" i="16"/>
  <c r="J795" i="16"/>
  <c r="I795" i="16"/>
  <c r="H795" i="16"/>
  <c r="G795" i="16"/>
  <c r="F795" i="16"/>
  <c r="E795" i="16"/>
  <c r="D795" i="16"/>
  <c r="I793" i="16"/>
  <c r="H793" i="16"/>
  <c r="G793" i="16"/>
  <c r="F793" i="16"/>
  <c r="E793" i="16"/>
  <c r="D793" i="16"/>
  <c r="J791" i="16"/>
  <c r="I791" i="16"/>
  <c r="H791" i="16"/>
  <c r="G791" i="16"/>
  <c r="F791" i="16"/>
  <c r="E791" i="16"/>
  <c r="D791" i="16"/>
  <c r="J786" i="16"/>
  <c r="J785" i="16" s="1"/>
  <c r="I786" i="16"/>
  <c r="I785" i="16" s="1"/>
  <c r="H786" i="16"/>
  <c r="H785" i="16" s="1"/>
  <c r="G786" i="16"/>
  <c r="G785" i="16" s="1"/>
  <c r="F786" i="16"/>
  <c r="F785" i="16" s="1"/>
  <c r="E786" i="16"/>
  <c r="E785" i="16" s="1"/>
  <c r="D786" i="16"/>
  <c r="D785" i="16" s="1"/>
  <c r="J783" i="16"/>
  <c r="J782" i="16" s="1"/>
  <c r="I783" i="16"/>
  <c r="I782" i="16" s="1"/>
  <c r="H783" i="16"/>
  <c r="H782" i="16" s="1"/>
  <c r="G783" i="16"/>
  <c r="G782" i="16" s="1"/>
  <c r="F783" i="16"/>
  <c r="F782" i="16" s="1"/>
  <c r="E783" i="16"/>
  <c r="E782" i="16" s="1"/>
  <c r="D783" i="16"/>
  <c r="D782" i="16" s="1"/>
  <c r="J780" i="16"/>
  <c r="J779" i="16" s="1"/>
  <c r="I780" i="16"/>
  <c r="I779" i="16" s="1"/>
  <c r="H780" i="16"/>
  <c r="H779" i="16" s="1"/>
  <c r="G780" i="16"/>
  <c r="G779" i="16" s="1"/>
  <c r="F780" i="16"/>
  <c r="F779" i="16" s="1"/>
  <c r="D780" i="16"/>
  <c r="D779" i="16" s="1"/>
  <c r="J777" i="16"/>
  <c r="I777" i="16"/>
  <c r="H777" i="16"/>
  <c r="G777" i="16"/>
  <c r="F777" i="16"/>
  <c r="E777" i="16"/>
  <c r="D777" i="16"/>
  <c r="D775" i="16" s="1"/>
  <c r="J775" i="16"/>
  <c r="I775" i="16"/>
  <c r="H775" i="16"/>
  <c r="G775" i="16"/>
  <c r="F775" i="16"/>
  <c r="E775" i="16"/>
  <c r="J768" i="16"/>
  <c r="J767" i="16" s="1"/>
  <c r="J766" i="16" s="1"/>
  <c r="J765" i="16" s="1"/>
  <c r="I768" i="16"/>
  <c r="I767" i="16" s="1"/>
  <c r="I766" i="16" s="1"/>
  <c r="I765" i="16" s="1"/>
  <c r="J759" i="16"/>
  <c r="J758" i="16" s="1"/>
  <c r="J757" i="16" s="1"/>
  <c r="J751" i="16" s="1"/>
  <c r="J750" i="16" s="1"/>
  <c r="I759" i="16"/>
  <c r="I758" i="16" s="1"/>
  <c r="I757" i="16" s="1"/>
  <c r="I751" i="16" s="1"/>
  <c r="I750" i="16" s="1"/>
  <c r="H759" i="16"/>
  <c r="H758" i="16" s="1"/>
  <c r="H757" i="16" s="1"/>
  <c r="H751" i="16" s="1"/>
  <c r="H750" i="16" s="1"/>
  <c r="G759" i="16"/>
  <c r="G758" i="16" s="1"/>
  <c r="G757" i="16" s="1"/>
  <c r="G751" i="16" s="1"/>
  <c r="G750" i="16" s="1"/>
  <c r="F759" i="16"/>
  <c r="F758" i="16" s="1"/>
  <c r="F757" i="16" s="1"/>
  <c r="F751" i="16" s="1"/>
  <c r="F750" i="16" s="1"/>
  <c r="E759" i="16"/>
  <c r="E758" i="16" s="1"/>
  <c r="E757" i="16" s="1"/>
  <c r="E751" i="16" s="1"/>
  <c r="E750" i="16" s="1"/>
  <c r="D759" i="16"/>
  <c r="D758" i="16" s="1"/>
  <c r="D757" i="16" s="1"/>
  <c r="D751" i="16" s="1"/>
  <c r="D750" i="16" s="1"/>
  <c r="J746" i="16"/>
  <c r="J745" i="16" s="1"/>
  <c r="I746" i="16"/>
  <c r="I745" i="16" s="1"/>
  <c r="H746" i="16"/>
  <c r="H745" i="16" s="1"/>
  <c r="G746" i="16"/>
  <c r="G745" i="16" s="1"/>
  <c r="F746" i="16"/>
  <c r="F745" i="16" s="1"/>
  <c r="E746" i="16"/>
  <c r="E745" i="16" s="1"/>
  <c r="D746" i="16"/>
  <c r="D745" i="16" s="1"/>
  <c r="J737" i="16"/>
  <c r="I737" i="16"/>
  <c r="H737" i="16"/>
  <c r="G737" i="16"/>
  <c r="E737" i="16"/>
  <c r="D737" i="16"/>
  <c r="J734" i="16"/>
  <c r="I734" i="16"/>
  <c r="H734" i="16"/>
  <c r="G734" i="16"/>
  <c r="E734" i="16"/>
  <c r="D734" i="16"/>
  <c r="J729" i="16"/>
  <c r="I729" i="16"/>
  <c r="H729" i="16"/>
  <c r="G729" i="16"/>
  <c r="F729" i="16"/>
  <c r="E729" i="16"/>
  <c r="D729" i="16"/>
  <c r="J727" i="16"/>
  <c r="I727" i="16"/>
  <c r="H727" i="16"/>
  <c r="G727" i="16"/>
  <c r="F727" i="16"/>
  <c r="E727" i="16"/>
  <c r="D727" i="16"/>
  <c r="J723" i="16"/>
  <c r="J722" i="16" s="1"/>
  <c r="I723" i="16"/>
  <c r="I722" i="16" s="1"/>
  <c r="H723" i="16"/>
  <c r="H722" i="16" s="1"/>
  <c r="G723" i="16"/>
  <c r="G722" i="16" s="1"/>
  <c r="F723" i="16"/>
  <c r="F722" i="16" s="1"/>
  <c r="E723" i="16"/>
  <c r="E722" i="16" s="1"/>
  <c r="D723" i="16"/>
  <c r="D722" i="16" s="1"/>
  <c r="J674" i="16"/>
  <c r="I674" i="16"/>
  <c r="H674" i="16"/>
  <c r="G674" i="16"/>
  <c r="F674" i="16"/>
  <c r="G670" i="16"/>
  <c r="G669" i="16" s="1"/>
  <c r="F670" i="16"/>
  <c r="F669" i="16" s="1"/>
  <c r="E670" i="16"/>
  <c r="E669" i="16" s="1"/>
  <c r="E668" i="16" s="1"/>
  <c r="D670" i="16"/>
  <c r="D669" i="16" s="1"/>
  <c r="D668" i="16" s="1"/>
  <c r="I660" i="16"/>
  <c r="I659" i="16" s="1"/>
  <c r="J660" i="16"/>
  <c r="J659" i="16" s="1"/>
  <c r="G660" i="16"/>
  <c r="F660" i="16"/>
  <c r="F659" i="16" s="1"/>
  <c r="E660" i="16"/>
  <c r="E659" i="16" s="1"/>
  <c r="D660" i="16"/>
  <c r="D659" i="16" s="1"/>
  <c r="G659" i="16"/>
  <c r="J652" i="16"/>
  <c r="J649" i="16" s="1"/>
  <c r="I652" i="16"/>
  <c r="I649" i="16" s="1"/>
  <c r="H652" i="16"/>
  <c r="H649" i="16" s="1"/>
  <c r="G652" i="16"/>
  <c r="G649" i="16" s="1"/>
  <c r="F652" i="16"/>
  <c r="F649" i="16" s="1"/>
  <c r="E649" i="16"/>
  <c r="D652" i="16"/>
  <c r="D649" i="16" s="1"/>
  <c r="J642" i="16"/>
  <c r="J639" i="16" s="1"/>
  <c r="I642" i="16"/>
  <c r="I639" i="16" s="1"/>
  <c r="H642" i="16"/>
  <c r="H639" i="16" s="1"/>
  <c r="G642" i="16"/>
  <c r="G639" i="16" s="1"/>
  <c r="F642" i="16"/>
  <c r="F639" i="16" s="1"/>
  <c r="D642" i="16"/>
  <c r="D639" i="16" s="1"/>
  <c r="G632" i="16"/>
  <c r="G629" i="16" s="1"/>
  <c r="F632" i="16"/>
  <c r="F629" i="16" s="1"/>
  <c r="E632" i="16"/>
  <c r="E629" i="16" s="1"/>
  <c r="D629" i="16"/>
  <c r="J627" i="16"/>
  <c r="J616" i="16" s="1"/>
  <c r="I627" i="16"/>
  <c r="I616" i="16" s="1"/>
  <c r="H627" i="16"/>
  <c r="H616" i="16" s="1"/>
  <c r="G627" i="16"/>
  <c r="G616" i="16" s="1"/>
  <c r="F627" i="16"/>
  <c r="F616" i="16" s="1"/>
  <c r="E627" i="16"/>
  <c r="E616" i="16" s="1"/>
  <c r="D627" i="16"/>
  <c r="D616" i="16" s="1"/>
  <c r="J608" i="16"/>
  <c r="I608" i="16"/>
  <c r="H608" i="16"/>
  <c r="H607" i="16" s="1"/>
  <c r="H606" i="16" s="1"/>
  <c r="G608" i="16"/>
  <c r="F608" i="16"/>
  <c r="E608" i="16"/>
  <c r="D608" i="16"/>
  <c r="J602" i="16"/>
  <c r="J601" i="16" s="1"/>
  <c r="J600" i="16" s="1"/>
  <c r="J599" i="16" s="1"/>
  <c r="I602" i="16"/>
  <c r="I601" i="16" s="1"/>
  <c r="I600" i="16" s="1"/>
  <c r="I599" i="16" s="1"/>
  <c r="H602" i="16"/>
  <c r="H601" i="16" s="1"/>
  <c r="H600" i="16" s="1"/>
  <c r="H599" i="16" s="1"/>
  <c r="G602" i="16"/>
  <c r="G601" i="16" s="1"/>
  <c r="G600" i="16" s="1"/>
  <c r="G599" i="16" s="1"/>
  <c r="F602" i="16"/>
  <c r="F601" i="16" s="1"/>
  <c r="F600" i="16" s="1"/>
  <c r="F599" i="16" s="1"/>
  <c r="E602" i="16"/>
  <c r="E601" i="16" s="1"/>
  <c r="E600" i="16" s="1"/>
  <c r="E599" i="16" s="1"/>
  <c r="D602" i="16"/>
  <c r="D601" i="16" s="1"/>
  <c r="D600" i="16" s="1"/>
  <c r="D599" i="16" s="1"/>
  <c r="J595" i="16"/>
  <c r="J592" i="16" s="1"/>
  <c r="J591" i="16" s="1"/>
  <c r="I595" i="16"/>
  <c r="I594" i="16" s="1"/>
  <c r="I593" i="16" s="1"/>
  <c r="H595" i="16"/>
  <c r="H594" i="16" s="1"/>
  <c r="H593" i="16" s="1"/>
  <c r="G595" i="16"/>
  <c r="G594" i="16" s="1"/>
  <c r="G593" i="16" s="1"/>
  <c r="F595" i="16"/>
  <c r="F592" i="16" s="1"/>
  <c r="F591" i="16" s="1"/>
  <c r="E595" i="16"/>
  <c r="E594" i="16" s="1"/>
  <c r="E593" i="16" s="1"/>
  <c r="D595" i="16"/>
  <c r="D594" i="16" s="1"/>
  <c r="D593" i="16" s="1"/>
  <c r="J589" i="16"/>
  <c r="J588" i="16" s="1"/>
  <c r="J587" i="16" s="1"/>
  <c r="J585" i="16"/>
  <c r="J584" i="16" s="1"/>
  <c r="J583" i="16" s="1"/>
  <c r="I585" i="16"/>
  <c r="I584" i="16" s="1"/>
  <c r="I583" i="16" s="1"/>
  <c r="H585" i="16"/>
  <c r="H584" i="16" s="1"/>
  <c r="H583" i="16" s="1"/>
  <c r="G585" i="16"/>
  <c r="G584" i="16" s="1"/>
  <c r="G583" i="16" s="1"/>
  <c r="F585" i="16"/>
  <c r="F584" i="16" s="1"/>
  <c r="F583" i="16" s="1"/>
  <c r="E585" i="16"/>
  <c r="E584" i="16" s="1"/>
  <c r="E583" i="16" s="1"/>
  <c r="D585" i="16"/>
  <c r="D584" i="16" s="1"/>
  <c r="D583" i="16" s="1"/>
  <c r="F578" i="16"/>
  <c r="F577" i="16" s="1"/>
  <c r="E579" i="16"/>
  <c r="E578" i="16" s="1"/>
  <c r="E577" i="16" s="1"/>
  <c r="D579" i="16"/>
  <c r="D578" i="16" s="1"/>
  <c r="D577" i="16" s="1"/>
  <c r="J574" i="16"/>
  <c r="J573" i="16" s="1"/>
  <c r="J572" i="16" s="1"/>
  <c r="I574" i="16"/>
  <c r="I573" i="16" s="1"/>
  <c r="I572" i="16" s="1"/>
  <c r="H574" i="16"/>
  <c r="H573" i="16" s="1"/>
  <c r="H572" i="16" s="1"/>
  <c r="G574" i="16"/>
  <c r="G573" i="16" s="1"/>
  <c r="G572" i="16" s="1"/>
  <c r="F574" i="16"/>
  <c r="F573" i="16" s="1"/>
  <c r="F572" i="16" s="1"/>
  <c r="E574" i="16"/>
  <c r="E573" i="16" s="1"/>
  <c r="E572" i="16" s="1"/>
  <c r="D574" i="16"/>
  <c r="D573" i="16" s="1"/>
  <c r="D572" i="16" s="1"/>
  <c r="I552" i="16"/>
  <c r="I551" i="16" s="1"/>
  <c r="J552" i="16"/>
  <c r="J551" i="16" s="1"/>
  <c r="G552" i="16"/>
  <c r="G551" i="16" s="1"/>
  <c r="F553" i="16"/>
  <c r="F552" i="16" s="1"/>
  <c r="F551" i="16" s="1"/>
  <c r="E553" i="16"/>
  <c r="E552" i="16" s="1"/>
  <c r="E551" i="16" s="1"/>
  <c r="D552" i="16"/>
  <c r="D551" i="16" s="1"/>
  <c r="J549" i="16"/>
  <c r="I549" i="16"/>
  <c r="H549" i="16"/>
  <c r="G549" i="16"/>
  <c r="F549" i="16"/>
  <c r="E549" i="16"/>
  <c r="D549" i="16"/>
  <c r="J544" i="16"/>
  <c r="J543" i="16" s="1"/>
  <c r="I544" i="16"/>
  <c r="I543" i="16" s="1"/>
  <c r="H544" i="16"/>
  <c r="H543" i="16" s="1"/>
  <c r="G544" i="16"/>
  <c r="F544" i="16"/>
  <c r="F543" i="16" s="1"/>
  <c r="E544" i="16"/>
  <c r="E543" i="16" s="1"/>
  <c r="D544" i="16"/>
  <c r="D543" i="16" s="1"/>
  <c r="J538" i="16"/>
  <c r="J537" i="16" s="1"/>
  <c r="I538" i="16"/>
  <c r="I537" i="16" s="1"/>
  <c r="H538" i="16"/>
  <c r="H537" i="16" s="1"/>
  <c r="G538" i="16"/>
  <c r="G537" i="16" s="1"/>
  <c r="F538" i="16"/>
  <c r="F537" i="16" s="1"/>
  <c r="E538" i="16"/>
  <c r="E537" i="16" s="1"/>
  <c r="D538" i="16"/>
  <c r="D537" i="16" s="1"/>
  <c r="J532" i="16"/>
  <c r="J531" i="16" s="1"/>
  <c r="I532" i="16"/>
  <c r="I531" i="16" s="1"/>
  <c r="H532" i="16"/>
  <c r="G532" i="16"/>
  <c r="G531" i="16" s="1"/>
  <c r="F532" i="16"/>
  <c r="F531" i="16" s="1"/>
  <c r="E532" i="16"/>
  <c r="E531" i="16" s="1"/>
  <c r="D532" i="16"/>
  <c r="J526" i="16"/>
  <c r="J525" i="16" s="1"/>
  <c r="I526" i="16"/>
  <c r="I525" i="16" s="1"/>
  <c r="H526" i="16"/>
  <c r="H525" i="16" s="1"/>
  <c r="G526" i="16"/>
  <c r="G525" i="16" s="1"/>
  <c r="F526" i="16"/>
  <c r="F525" i="16" s="1"/>
  <c r="E526" i="16"/>
  <c r="E525" i="16" s="1"/>
  <c r="D526" i="16"/>
  <c r="D525" i="16" s="1"/>
  <c r="J508" i="16"/>
  <c r="J507" i="16" s="1"/>
  <c r="I508" i="16"/>
  <c r="I507" i="16" s="1"/>
  <c r="H508" i="16"/>
  <c r="H507" i="16" s="1"/>
  <c r="G508" i="16"/>
  <c r="G507" i="16" s="1"/>
  <c r="F508" i="16"/>
  <c r="F507" i="16" s="1"/>
  <c r="E508" i="16"/>
  <c r="E507" i="16" s="1"/>
  <c r="D508" i="16"/>
  <c r="D507" i="16" s="1"/>
  <c r="G494" i="16"/>
  <c r="G493" i="16" s="1"/>
  <c r="G492" i="16" s="1"/>
  <c r="F494" i="16"/>
  <c r="F493" i="16" s="1"/>
  <c r="F492" i="16" s="1"/>
  <c r="E494" i="16"/>
  <c r="E493" i="16" s="1"/>
  <c r="E492" i="16" s="1"/>
  <c r="D494" i="16"/>
  <c r="D493" i="16" s="1"/>
  <c r="D492" i="16" s="1"/>
  <c r="J487" i="16"/>
  <c r="J486" i="16" s="1"/>
  <c r="J485" i="16" s="1"/>
  <c r="I487" i="16"/>
  <c r="I486" i="16" s="1"/>
  <c r="I485" i="16" s="1"/>
  <c r="H487" i="16"/>
  <c r="H486" i="16" s="1"/>
  <c r="H485" i="16" s="1"/>
  <c r="G487" i="16"/>
  <c r="G486" i="16" s="1"/>
  <c r="G485" i="16" s="1"/>
  <c r="F487" i="16"/>
  <c r="F486" i="16" s="1"/>
  <c r="F485" i="16" s="1"/>
  <c r="E487" i="16"/>
  <c r="E486" i="16" s="1"/>
  <c r="E485" i="16" s="1"/>
  <c r="D487" i="16"/>
  <c r="D486" i="16" s="1"/>
  <c r="D485" i="16" s="1"/>
  <c r="J478" i="16"/>
  <c r="J477" i="16" s="1"/>
  <c r="I478" i="16"/>
  <c r="I477" i="16" s="1"/>
  <c r="H478" i="16"/>
  <c r="H477" i="16" s="1"/>
  <c r="G478" i="16"/>
  <c r="G477" i="16" s="1"/>
  <c r="F478" i="16"/>
  <c r="F477" i="16" s="1"/>
  <c r="E478" i="16"/>
  <c r="E477" i="16" s="1"/>
  <c r="D478" i="16"/>
  <c r="D477" i="16" s="1"/>
  <c r="G475" i="16"/>
  <c r="F475" i="16"/>
  <c r="E475" i="16"/>
  <c r="D475" i="16"/>
  <c r="I473" i="16"/>
  <c r="J473" i="16"/>
  <c r="G473" i="16"/>
  <c r="F473" i="16"/>
  <c r="E473" i="16"/>
  <c r="D473" i="16"/>
  <c r="J471" i="16"/>
  <c r="I471" i="16"/>
  <c r="H471" i="16"/>
  <c r="G471" i="16"/>
  <c r="F471" i="16"/>
  <c r="E471" i="16"/>
  <c r="D471" i="16"/>
  <c r="J469" i="16"/>
  <c r="I469" i="16"/>
  <c r="H469" i="16"/>
  <c r="G469" i="16"/>
  <c r="F469" i="16"/>
  <c r="E469" i="16"/>
  <c r="D469" i="16"/>
  <c r="J466" i="16"/>
  <c r="J465" i="16" s="1"/>
  <c r="I466" i="16"/>
  <c r="I465" i="16" s="1"/>
  <c r="H466" i="16"/>
  <c r="H465" i="16" s="1"/>
  <c r="G466" i="16"/>
  <c r="G465" i="16" s="1"/>
  <c r="F466" i="16"/>
  <c r="F465" i="16" s="1"/>
  <c r="J463" i="16"/>
  <c r="J462" i="16" s="1"/>
  <c r="J447" i="16"/>
  <c r="J446" i="16" s="1"/>
  <c r="G447" i="16"/>
  <c r="G446" i="16" s="1"/>
  <c r="F447" i="16"/>
  <c r="F446" i="16" s="1"/>
  <c r="E447" i="16"/>
  <c r="E446" i="16" s="1"/>
  <c r="E435" i="16" s="1"/>
  <c r="J436" i="16"/>
  <c r="J433" i="16"/>
  <c r="J432" i="16" s="1"/>
  <c r="I433" i="16"/>
  <c r="I432" i="16" s="1"/>
  <c r="H433" i="16"/>
  <c r="H432" i="16" s="1"/>
  <c r="G433" i="16"/>
  <c r="G432" i="16" s="1"/>
  <c r="F433" i="16"/>
  <c r="F432" i="16" s="1"/>
  <c r="E433" i="16"/>
  <c r="E432" i="16" s="1"/>
  <c r="D433" i="16"/>
  <c r="D432" i="16" s="1"/>
  <c r="J427" i="16"/>
  <c r="J426" i="16" s="1"/>
  <c r="I427" i="16"/>
  <c r="I426" i="16" s="1"/>
  <c r="H427" i="16"/>
  <c r="H426" i="16" s="1"/>
  <c r="G427" i="16"/>
  <c r="G426" i="16" s="1"/>
  <c r="F427" i="16"/>
  <c r="F426" i="16" s="1"/>
  <c r="E427" i="16"/>
  <c r="E426" i="16" s="1"/>
  <c r="D427" i="16"/>
  <c r="D426" i="16" s="1"/>
  <c r="J422" i="16"/>
  <c r="J421" i="16" s="1"/>
  <c r="I422" i="16"/>
  <c r="I421" i="16" s="1"/>
  <c r="H422" i="16"/>
  <c r="H421" i="16" s="1"/>
  <c r="G422" i="16"/>
  <c r="G421" i="16" s="1"/>
  <c r="F422" i="16"/>
  <c r="F421" i="16" s="1"/>
  <c r="E422" i="16"/>
  <c r="E421" i="16" s="1"/>
  <c r="D422" i="16"/>
  <c r="D421" i="16" s="1"/>
  <c r="J417" i="16"/>
  <c r="J416" i="16" s="1"/>
  <c r="I417" i="16"/>
  <c r="I416" i="16" s="1"/>
  <c r="H417" i="16"/>
  <c r="H416" i="16" s="1"/>
  <c r="G417" i="16"/>
  <c r="G416" i="16" s="1"/>
  <c r="F417" i="16"/>
  <c r="F416" i="16" s="1"/>
  <c r="E417" i="16"/>
  <c r="E416" i="16" s="1"/>
  <c r="D417" i="16"/>
  <c r="D416" i="16" s="1"/>
  <c r="J411" i="16"/>
  <c r="J410" i="16" s="1"/>
  <c r="I411" i="16"/>
  <c r="I410" i="16" s="1"/>
  <c r="H411" i="16"/>
  <c r="H410" i="16" s="1"/>
  <c r="G411" i="16"/>
  <c r="G410" i="16" s="1"/>
  <c r="F411" i="16"/>
  <c r="F410" i="16" s="1"/>
  <c r="E411" i="16"/>
  <c r="E410" i="16" s="1"/>
  <c r="D411" i="16"/>
  <c r="D410" i="16" s="1"/>
  <c r="I404" i="16"/>
  <c r="H404" i="16"/>
  <c r="G404" i="16"/>
  <c r="F404" i="16"/>
  <c r="E404" i="16"/>
  <c r="D404" i="16"/>
  <c r="J404" i="16"/>
  <c r="E400" i="16"/>
  <c r="D400" i="16"/>
  <c r="J398" i="16"/>
  <c r="I398" i="16"/>
  <c r="H398" i="16"/>
  <c r="G398" i="16"/>
  <c r="F398" i="16"/>
  <c r="E398" i="16"/>
  <c r="D398" i="16"/>
  <c r="J396" i="16"/>
  <c r="I396" i="16"/>
  <c r="H396" i="16"/>
  <c r="G396" i="16"/>
  <c r="F396" i="16"/>
  <c r="E396" i="16"/>
  <c r="D396" i="16"/>
  <c r="J393" i="16"/>
  <c r="I393" i="16"/>
  <c r="H393" i="16"/>
  <c r="G393" i="16"/>
  <c r="F393" i="16"/>
  <c r="E393" i="16"/>
  <c r="D393" i="16"/>
  <c r="J385" i="16"/>
  <c r="J384" i="16" s="1"/>
  <c r="J383" i="16" s="1"/>
  <c r="J382" i="16" s="1"/>
  <c r="I385" i="16"/>
  <c r="I384" i="16" s="1"/>
  <c r="I383" i="16" s="1"/>
  <c r="I382" i="16" s="1"/>
  <c r="H385" i="16"/>
  <c r="H384" i="16" s="1"/>
  <c r="H383" i="16" s="1"/>
  <c r="H382" i="16" s="1"/>
  <c r="G385" i="16"/>
  <c r="G384" i="16" s="1"/>
  <c r="G383" i="16" s="1"/>
  <c r="G382" i="16" s="1"/>
  <c r="F385" i="16"/>
  <c r="F384" i="16" s="1"/>
  <c r="F383" i="16" s="1"/>
  <c r="F382" i="16" s="1"/>
  <c r="E385" i="16"/>
  <c r="E384" i="16" s="1"/>
  <c r="E383" i="16" s="1"/>
  <c r="E382" i="16" s="1"/>
  <c r="J380" i="16"/>
  <c r="J379" i="16" s="1"/>
  <c r="J378" i="16" s="1"/>
  <c r="J377" i="16" s="1"/>
  <c r="I380" i="16"/>
  <c r="I379" i="16" s="1"/>
  <c r="I378" i="16" s="1"/>
  <c r="I377" i="16" s="1"/>
  <c r="H380" i="16"/>
  <c r="H379" i="16" s="1"/>
  <c r="H378" i="16" s="1"/>
  <c r="H377" i="16" s="1"/>
  <c r="G380" i="16"/>
  <c r="G379" i="16" s="1"/>
  <c r="G378" i="16" s="1"/>
  <c r="G377" i="16" s="1"/>
  <c r="F380" i="16"/>
  <c r="F379" i="16" s="1"/>
  <c r="E380" i="16"/>
  <c r="E379" i="16" s="1"/>
  <c r="E378" i="16" s="1"/>
  <c r="E377" i="16" s="1"/>
  <c r="D380" i="16"/>
  <c r="D379" i="16" s="1"/>
  <c r="D378" i="16" s="1"/>
  <c r="D377" i="16" s="1"/>
  <c r="J375" i="16"/>
  <c r="J374" i="16" s="1"/>
  <c r="J373" i="16" s="1"/>
  <c r="I375" i="16"/>
  <c r="I374" i="16" s="1"/>
  <c r="I373" i="16" s="1"/>
  <c r="H375" i="16"/>
  <c r="H374" i="16" s="1"/>
  <c r="H373" i="16" s="1"/>
  <c r="G375" i="16"/>
  <c r="G374" i="16" s="1"/>
  <c r="G373" i="16" s="1"/>
  <c r="F375" i="16"/>
  <c r="F374" i="16" s="1"/>
  <c r="F373" i="16" s="1"/>
  <c r="J370" i="16"/>
  <c r="J369" i="16" s="1"/>
  <c r="J368" i="16" s="1"/>
  <c r="J367" i="16" s="1"/>
  <c r="I370" i="16"/>
  <c r="I369" i="16" s="1"/>
  <c r="I368" i="16" s="1"/>
  <c r="I367" i="16" s="1"/>
  <c r="H370" i="16"/>
  <c r="H369" i="16" s="1"/>
  <c r="H368" i="16" s="1"/>
  <c r="H367" i="16" s="1"/>
  <c r="G370" i="16"/>
  <c r="G369" i="16" s="1"/>
  <c r="G368" i="16" s="1"/>
  <c r="G367" i="16" s="1"/>
  <c r="F370" i="16"/>
  <c r="F369" i="16" s="1"/>
  <c r="F368" i="16" s="1"/>
  <c r="F367" i="16" s="1"/>
  <c r="E370" i="16"/>
  <c r="E369" i="16" s="1"/>
  <c r="E368" i="16" s="1"/>
  <c r="E367" i="16" s="1"/>
  <c r="D370" i="16"/>
  <c r="D369" i="16" s="1"/>
  <c r="D368" i="16" s="1"/>
  <c r="D367" i="16" s="1"/>
  <c r="D365" i="16"/>
  <c r="D364" i="16" s="1"/>
  <c r="J357" i="16"/>
  <c r="J356" i="16" s="1"/>
  <c r="I357" i="16"/>
  <c r="I356" i="16" s="1"/>
  <c r="H357" i="16"/>
  <c r="H356" i="16" s="1"/>
  <c r="G357" i="16"/>
  <c r="G356" i="16" s="1"/>
  <c r="F357" i="16"/>
  <c r="F356" i="16" s="1"/>
  <c r="E357" i="16"/>
  <c r="E356" i="16" s="1"/>
  <c r="D357" i="16"/>
  <c r="D356" i="16" s="1"/>
  <c r="J353" i="16"/>
  <c r="I353" i="16"/>
  <c r="H353" i="16"/>
  <c r="G353" i="16"/>
  <c r="F353" i="16"/>
  <c r="E353" i="16"/>
  <c r="D353" i="16"/>
  <c r="J351" i="16"/>
  <c r="I351" i="16"/>
  <c r="H351" i="16"/>
  <c r="G351" i="16"/>
  <c r="F351" i="16"/>
  <c r="E351" i="16"/>
  <c r="D351" i="16"/>
  <c r="I279" i="16"/>
  <c r="H279" i="16"/>
  <c r="G279" i="16"/>
  <c r="F279" i="16"/>
  <c r="E279" i="16"/>
  <c r="J233" i="16"/>
  <c r="I233" i="16"/>
  <c r="H233" i="16"/>
  <c r="G233" i="16"/>
  <c r="F233" i="16"/>
  <c r="E233" i="16"/>
  <c r="D233" i="16"/>
  <c r="F225" i="16"/>
  <c r="F223" i="16"/>
  <c r="F221" i="16"/>
  <c r="J218" i="16"/>
  <c r="J217" i="16" s="1"/>
  <c r="J216" i="16" s="1"/>
  <c r="I218" i="16"/>
  <c r="I217" i="16" s="1"/>
  <c r="I216" i="16" s="1"/>
  <c r="H218" i="16"/>
  <c r="H217" i="16" s="1"/>
  <c r="H216" i="16" s="1"/>
  <c r="G218" i="16"/>
  <c r="G217" i="16" s="1"/>
  <c r="G216" i="16" s="1"/>
  <c r="F218" i="16"/>
  <c r="E218" i="16"/>
  <c r="E217" i="16" s="1"/>
  <c r="E216" i="16" s="1"/>
  <c r="D218" i="16"/>
  <c r="D217" i="16" s="1"/>
  <c r="D216" i="16" s="1"/>
  <c r="J214" i="16"/>
  <c r="I214" i="16"/>
  <c r="H214" i="16"/>
  <c r="G214" i="16"/>
  <c r="F214" i="16"/>
  <c r="E214" i="16"/>
  <c r="D214" i="16"/>
  <c r="J212" i="16"/>
  <c r="I212" i="16"/>
  <c r="H212" i="16"/>
  <c r="G212" i="16"/>
  <c r="F212" i="16"/>
  <c r="E212" i="16"/>
  <c r="D212" i="16"/>
  <c r="J203" i="16"/>
  <c r="J202" i="16" s="1"/>
  <c r="I203" i="16"/>
  <c r="I202" i="16" s="1"/>
  <c r="H203" i="16"/>
  <c r="H202" i="16" s="1"/>
  <c r="G203" i="16"/>
  <c r="G202" i="16" s="1"/>
  <c r="F203" i="16"/>
  <c r="F202" i="16" s="1"/>
  <c r="E203" i="16"/>
  <c r="E202" i="16" s="1"/>
  <c r="D203" i="16"/>
  <c r="D202" i="16" s="1"/>
  <c r="J195" i="16"/>
  <c r="J194" i="16" s="1"/>
  <c r="I195" i="16"/>
  <c r="I194" i="16" s="1"/>
  <c r="H195" i="16"/>
  <c r="H194" i="16" s="1"/>
  <c r="G195" i="16"/>
  <c r="G194" i="16" s="1"/>
  <c r="F195" i="16"/>
  <c r="F194" i="16" s="1"/>
  <c r="E195" i="16"/>
  <c r="E194" i="16" s="1"/>
  <c r="D195" i="16"/>
  <c r="J193" i="16"/>
  <c r="J192" i="16" s="1"/>
  <c r="J191" i="16" s="1"/>
  <c r="I193" i="16"/>
  <c r="I192" i="16" s="1"/>
  <c r="I191" i="16" s="1"/>
  <c r="H193" i="16"/>
  <c r="H192" i="16" s="1"/>
  <c r="H191" i="16" s="1"/>
  <c r="G193" i="16"/>
  <c r="G192" i="16" s="1"/>
  <c r="G191" i="16" s="1"/>
  <c r="F193" i="16"/>
  <c r="F192" i="16" s="1"/>
  <c r="F191" i="16" s="1"/>
  <c r="E193" i="16"/>
  <c r="E192" i="16" s="1"/>
  <c r="E191" i="16" s="1"/>
  <c r="D193" i="16"/>
  <c r="D192" i="16" s="1"/>
  <c r="D191" i="16" s="1"/>
  <c r="J189" i="16"/>
  <c r="I189" i="16"/>
  <c r="H189" i="16"/>
  <c r="G189" i="16"/>
  <c r="F189" i="16"/>
  <c r="E189" i="16"/>
  <c r="D189" i="16"/>
  <c r="J187" i="16"/>
  <c r="I187" i="16"/>
  <c r="H187" i="16"/>
  <c r="G187" i="16"/>
  <c r="F187" i="16"/>
  <c r="E187" i="16"/>
  <c r="D187" i="16"/>
  <c r="J185" i="16"/>
  <c r="I185" i="16"/>
  <c r="H185" i="16"/>
  <c r="G185" i="16"/>
  <c r="F185" i="16"/>
  <c r="E185" i="16"/>
  <c r="D185" i="16"/>
  <c r="J179" i="16"/>
  <c r="J178" i="16" s="1"/>
  <c r="I179" i="16"/>
  <c r="I178" i="16" s="1"/>
  <c r="H179" i="16"/>
  <c r="H178" i="16" s="1"/>
  <c r="G179" i="16"/>
  <c r="G178" i="16" s="1"/>
  <c r="F179" i="16"/>
  <c r="F178" i="16" s="1"/>
  <c r="E179" i="16"/>
  <c r="E178" i="16" s="1"/>
  <c r="D179" i="16"/>
  <c r="D178" i="16" s="1"/>
  <c r="J169" i="16"/>
  <c r="I169" i="16"/>
  <c r="H169" i="16"/>
  <c r="G169" i="16"/>
  <c r="F169" i="16"/>
  <c r="E169" i="16"/>
  <c r="D169" i="16"/>
  <c r="J168" i="16"/>
  <c r="J167" i="16" s="1"/>
  <c r="J166" i="16" s="1"/>
  <c r="I168" i="16"/>
  <c r="I167" i="16" s="1"/>
  <c r="I166" i="16" s="1"/>
  <c r="H168" i="16"/>
  <c r="H167" i="16" s="1"/>
  <c r="H166" i="16" s="1"/>
  <c r="G168" i="16"/>
  <c r="G167" i="16" s="1"/>
  <c r="G166" i="16" s="1"/>
  <c r="F168" i="16"/>
  <c r="F167" i="16" s="1"/>
  <c r="F166" i="16" s="1"/>
  <c r="E168" i="16"/>
  <c r="E167" i="16" s="1"/>
  <c r="E166" i="16" s="1"/>
  <c r="D168" i="16"/>
  <c r="D167" i="16" s="1"/>
  <c r="D166" i="16" s="1"/>
  <c r="G157" i="16"/>
  <c r="E157" i="16"/>
  <c r="D157" i="16"/>
  <c r="H150" i="16"/>
  <c r="G150" i="16"/>
  <c r="E150" i="16"/>
  <c r="D150" i="16"/>
  <c r="G143" i="16"/>
  <c r="E143" i="16"/>
  <c r="D143" i="16"/>
  <c r="J136" i="16"/>
  <c r="I136" i="16"/>
  <c r="H136" i="16"/>
  <c r="G136" i="16"/>
  <c r="F136" i="16"/>
  <c r="E136" i="16"/>
  <c r="D136" i="16"/>
  <c r="F125" i="16"/>
  <c r="H125" i="16"/>
  <c r="G125" i="16"/>
  <c r="E125" i="16"/>
  <c r="D125" i="16"/>
  <c r="I116" i="16"/>
  <c r="J116" i="16"/>
  <c r="H116" i="16"/>
  <c r="G116" i="16"/>
  <c r="F116" i="16"/>
  <c r="E116" i="16"/>
  <c r="D116" i="16"/>
  <c r="F107" i="16"/>
  <c r="G107" i="16"/>
  <c r="E107" i="16"/>
  <c r="D107" i="16"/>
  <c r="J98" i="16"/>
  <c r="H98" i="16"/>
  <c r="G98" i="16"/>
  <c r="F98" i="16"/>
  <c r="E98" i="16"/>
  <c r="D98" i="16"/>
  <c r="J92" i="16"/>
  <c r="I92" i="16"/>
  <c r="H92" i="16"/>
  <c r="G92" i="16"/>
  <c r="F92" i="16"/>
  <c r="E92" i="16"/>
  <c r="D92" i="16"/>
  <c r="H85" i="16"/>
  <c r="G85" i="16"/>
  <c r="F85" i="16"/>
  <c r="E85" i="16"/>
  <c r="D85" i="16"/>
  <c r="H81" i="16"/>
  <c r="G81" i="16"/>
  <c r="F81" i="16"/>
  <c r="E81" i="16"/>
  <c r="D81" i="16"/>
  <c r="H77" i="16"/>
  <c r="F77" i="16"/>
  <c r="E77" i="16"/>
  <c r="D77" i="16"/>
  <c r="J73" i="16"/>
  <c r="I73" i="16"/>
  <c r="H73" i="16"/>
  <c r="G73" i="16"/>
  <c r="F73" i="16"/>
  <c r="E73" i="16"/>
  <c r="D73" i="16"/>
  <c r="H67" i="16"/>
  <c r="G67" i="16"/>
  <c r="F67" i="16"/>
  <c r="E67" i="16"/>
  <c r="D67" i="16"/>
  <c r="H63" i="16"/>
  <c r="G63" i="16"/>
  <c r="F63" i="16"/>
  <c r="E63" i="16"/>
  <c r="D63" i="16"/>
  <c r="J59" i="16"/>
  <c r="I59" i="16"/>
  <c r="H59" i="16"/>
  <c r="G59" i="16"/>
  <c r="F59" i="16"/>
  <c r="E59" i="16"/>
  <c r="D59" i="16"/>
  <c r="J55" i="16"/>
  <c r="I55" i="16"/>
  <c r="H55" i="16"/>
  <c r="G55" i="16"/>
  <c r="F55" i="16"/>
  <c r="E55" i="16"/>
  <c r="D55" i="16"/>
  <c r="H50" i="16"/>
  <c r="G50" i="16"/>
  <c r="F50" i="16"/>
  <c r="E50" i="16"/>
  <c r="D50" i="16"/>
  <c r="H46" i="16"/>
  <c r="G46" i="16"/>
  <c r="E46" i="16"/>
  <c r="D46" i="16"/>
  <c r="H42" i="16"/>
  <c r="G42" i="16"/>
  <c r="F42" i="16"/>
  <c r="E42" i="16"/>
  <c r="D42" i="16"/>
  <c r="J38" i="16"/>
  <c r="H38" i="16"/>
  <c r="G38" i="16"/>
  <c r="F38" i="16"/>
  <c r="E38" i="16"/>
  <c r="D38" i="16"/>
  <c r="G31" i="16"/>
  <c r="F31" i="16"/>
  <c r="E31" i="16"/>
  <c r="H27" i="16"/>
  <c r="G27" i="16"/>
  <c r="F27" i="16"/>
  <c r="E27" i="16"/>
  <c r="D27" i="16"/>
  <c r="D26" i="16" s="1"/>
  <c r="D25" i="16" s="1"/>
  <c r="H21" i="16"/>
  <c r="G21" i="16"/>
  <c r="F21" i="16"/>
  <c r="E21" i="16"/>
  <c r="D21" i="16"/>
  <c r="H17" i="16"/>
  <c r="G17" i="16"/>
  <c r="F17" i="16"/>
  <c r="E17" i="16"/>
  <c r="D17" i="16"/>
  <c r="H13" i="16"/>
  <c r="G13" i="16"/>
  <c r="F13" i="16"/>
  <c r="E13" i="16"/>
  <c r="D13" i="16"/>
  <c r="H9" i="16"/>
  <c r="G9" i="16"/>
  <c r="F9" i="16"/>
  <c r="D9" i="16"/>
  <c r="J818" i="16" l="1"/>
  <c r="P296" i="16"/>
  <c r="P231" i="16" s="1"/>
  <c r="O296" i="16"/>
  <c r="O231" i="16" s="1"/>
  <c r="P1140" i="16"/>
  <c r="P961" i="16"/>
  <c r="P965" i="16"/>
  <c r="P962" i="16"/>
  <c r="P960" i="16"/>
  <c r="P964" i="16"/>
  <c r="P963" i="16"/>
  <c r="J605" i="16"/>
  <c r="J604" i="16" s="1"/>
  <c r="J607" i="16"/>
  <c r="J606" i="16" s="1"/>
  <c r="I605" i="16"/>
  <c r="I604" i="16" s="1"/>
  <c r="I607" i="16"/>
  <c r="I606" i="16" s="1"/>
  <c r="N605" i="16"/>
  <c r="N604" i="16" s="1"/>
  <c r="N607" i="16"/>
  <c r="N606" i="16" s="1"/>
  <c r="M605" i="16"/>
  <c r="M604" i="16" s="1"/>
  <c r="M607" i="16"/>
  <c r="M606" i="16" s="1"/>
  <c r="P605" i="16"/>
  <c r="P604" i="16" s="1"/>
  <c r="P607" i="16"/>
  <c r="P606" i="16" s="1"/>
  <c r="L605" i="16"/>
  <c r="L604" i="16" s="1"/>
  <c r="L607" i="16"/>
  <c r="L606" i="16" s="1"/>
  <c r="O605" i="16"/>
  <c r="O604" i="16" s="1"/>
  <c r="O607" i="16"/>
  <c r="O606" i="16" s="1"/>
  <c r="K605" i="16"/>
  <c r="K604" i="16" s="1"/>
  <c r="K607" i="16"/>
  <c r="K606" i="16" s="1"/>
  <c r="K31" i="16"/>
  <c r="F435" i="16"/>
  <c r="O733" i="16"/>
  <c r="O732" i="16" s="1"/>
  <c r="O731" i="16" s="1"/>
  <c r="K733" i="16"/>
  <c r="K732" i="16" s="1"/>
  <c r="K731" i="16" s="1"/>
  <c r="J733" i="16"/>
  <c r="J732" i="16" s="1"/>
  <c r="J731" i="16" s="1"/>
  <c r="N733" i="16"/>
  <c r="N732" i="16" s="1"/>
  <c r="N731" i="16" s="1"/>
  <c r="J350" i="16"/>
  <c r="E615" i="16"/>
  <c r="E614" i="16" s="1"/>
  <c r="E613" i="16" s="1"/>
  <c r="D733" i="16"/>
  <c r="D732" i="16" s="1"/>
  <c r="D731" i="16" s="1"/>
  <c r="I733" i="16"/>
  <c r="I732" i="16" s="1"/>
  <c r="I731" i="16" s="1"/>
  <c r="H733" i="16"/>
  <c r="H732" i="16" s="1"/>
  <c r="H731" i="16" s="1"/>
  <c r="P733" i="16"/>
  <c r="P732" i="16" s="1"/>
  <c r="P731" i="16" s="1"/>
  <c r="L733" i="16"/>
  <c r="L732" i="16" s="1"/>
  <c r="L731" i="16" s="1"/>
  <c r="F615" i="16"/>
  <c r="F614" i="16" s="1"/>
  <c r="G615" i="16"/>
  <c r="G614" i="16" s="1"/>
  <c r="G733" i="16"/>
  <c r="G732" i="16" s="1"/>
  <c r="G731" i="16" s="1"/>
  <c r="M733" i="16"/>
  <c r="M732" i="16" s="1"/>
  <c r="M731" i="16" s="1"/>
  <c r="L790" i="16"/>
  <c r="L789" i="16" s="1"/>
  <c r="L788" i="16" s="1"/>
  <c r="E231" i="16"/>
  <c r="H774" i="16"/>
  <c r="H773" i="16" s="1"/>
  <c r="H764" i="16" s="1"/>
  <c r="E733" i="16"/>
  <c r="E732" i="16" s="1"/>
  <c r="E731" i="16" s="1"/>
  <c r="J774" i="16"/>
  <c r="J773" i="16" s="1"/>
  <c r="J764" i="16" s="1"/>
  <c r="H893" i="16"/>
  <c r="H886" i="16" s="1"/>
  <c r="F774" i="16"/>
  <c r="F605" i="16"/>
  <c r="F604" i="16" s="1"/>
  <c r="F607" i="16"/>
  <c r="F606" i="16" s="1"/>
  <c r="H605" i="16"/>
  <c r="H604" i="16" s="1"/>
  <c r="G605" i="16"/>
  <c r="G604" i="16" s="1"/>
  <c r="G607" i="16"/>
  <c r="G606" i="16" s="1"/>
  <c r="K177" i="16"/>
  <c r="K176" i="16" s="1"/>
  <c r="K165" i="16" s="1"/>
  <c r="K164" i="16" s="1"/>
  <c r="O350" i="16"/>
  <c r="K350" i="16"/>
  <c r="N616" i="16"/>
  <c r="N615" i="16" s="1"/>
  <c r="N614" i="16" s="1"/>
  <c r="N613" i="16" s="1"/>
  <c r="D605" i="16"/>
  <c r="D604" i="16" s="1"/>
  <c r="D607" i="16"/>
  <c r="D606" i="16" s="1"/>
  <c r="E605" i="16"/>
  <c r="E604" i="16" s="1"/>
  <c r="E607" i="16"/>
  <c r="E606" i="16" s="1"/>
  <c r="E893" i="16"/>
  <c r="E886" i="16" s="1"/>
  <c r="F678" i="16"/>
  <c r="F677" i="16" s="1"/>
  <c r="F676" i="16" s="1"/>
  <c r="D676" i="16"/>
  <c r="D678" i="16"/>
  <c r="E677" i="16"/>
  <c r="E676" i="16" s="1"/>
  <c r="E678" i="16"/>
  <c r="I893" i="16"/>
  <c r="I886" i="16" s="1"/>
  <c r="F893" i="16"/>
  <c r="F886" i="16" s="1"/>
  <c r="M97" i="16"/>
  <c r="M91" i="16" s="1"/>
  <c r="M135" i="16"/>
  <c r="M134" i="16" s="1"/>
  <c r="N211" i="16"/>
  <c r="N210" i="16" s="1"/>
  <c r="N209" i="16" s="1"/>
  <c r="L231" i="16"/>
  <c r="L616" i="16"/>
  <c r="L615" i="16" s="1"/>
  <c r="L614" i="16" s="1"/>
  <c r="L613" i="16" s="1"/>
  <c r="G893" i="16"/>
  <c r="G886" i="16" s="1"/>
  <c r="G930" i="16"/>
  <c r="G916" i="16" s="1"/>
  <c r="G915" i="16" s="1"/>
  <c r="G914" i="16" s="1"/>
  <c r="D54" i="16"/>
  <c r="H54" i="16"/>
  <c r="D177" i="16"/>
  <c r="D176" i="16" s="1"/>
  <c r="D165" i="16" s="1"/>
  <c r="D164" i="16" s="1"/>
  <c r="H350" i="16"/>
  <c r="O616" i="16"/>
  <c r="O615" i="16" s="1"/>
  <c r="O614" i="16" s="1"/>
  <c r="O613" i="16" s="1"/>
  <c r="K616" i="16"/>
  <c r="K615" i="16" s="1"/>
  <c r="K614" i="16" s="1"/>
  <c r="K613" i="16" s="1"/>
  <c r="M616" i="16"/>
  <c r="M615" i="16" s="1"/>
  <c r="M614" i="16" s="1"/>
  <c r="M613" i="16" s="1"/>
  <c r="F773" i="16"/>
  <c r="G774" i="16"/>
  <c r="G773" i="16" s="1"/>
  <c r="G764" i="16" s="1"/>
  <c r="N774" i="16"/>
  <c r="N773" i="16" s="1"/>
  <c r="N764" i="16" s="1"/>
  <c r="N790" i="16"/>
  <c r="N789" i="16" s="1"/>
  <c r="N788" i="16" s="1"/>
  <c r="M790" i="16"/>
  <c r="M789" i="16" s="1"/>
  <c r="M788" i="16" s="1"/>
  <c r="H726" i="16"/>
  <c r="H725" i="16" s="1"/>
  <c r="N135" i="16"/>
  <c r="N134" i="16" s="1"/>
  <c r="N177" i="16"/>
  <c r="N176" i="16" s="1"/>
  <c r="N165" i="16" s="1"/>
  <c r="N164" i="16" s="1"/>
  <c r="M530" i="16"/>
  <c r="M529" i="16" s="1"/>
  <c r="M524" i="16" s="1"/>
  <c r="P616" i="16"/>
  <c r="P615" i="16" s="1"/>
  <c r="P614" i="16" s="1"/>
  <c r="P613" i="16" s="1"/>
  <c r="O790" i="16"/>
  <c r="O789" i="16" s="1"/>
  <c r="O788" i="16" s="1"/>
  <c r="K790" i="16"/>
  <c r="K789" i="16" s="1"/>
  <c r="K788" i="16" s="1"/>
  <c r="E97" i="16"/>
  <c r="E91" i="16" s="1"/>
  <c r="F54" i="16"/>
  <c r="G54" i="16"/>
  <c r="F350" i="16"/>
  <c r="G435" i="16"/>
  <c r="I592" i="16"/>
  <c r="I591" i="16" s="1"/>
  <c r="G668" i="16"/>
  <c r="E726" i="16"/>
  <c r="E725" i="16" s="1"/>
  <c r="I726" i="16"/>
  <c r="I725" i="16" s="1"/>
  <c r="P774" i="16"/>
  <c r="P773" i="16" s="1"/>
  <c r="P764" i="16" s="1"/>
  <c r="L774" i="16"/>
  <c r="L773" i="16" s="1"/>
  <c r="L764" i="16" s="1"/>
  <c r="P790" i="16"/>
  <c r="P789" i="16" s="1"/>
  <c r="P788" i="16" s="1"/>
  <c r="P930" i="16"/>
  <c r="P916" i="16" s="1"/>
  <c r="P915" i="16" s="1"/>
  <c r="P914" i="16" s="1"/>
  <c r="L930" i="16"/>
  <c r="L916" i="16" s="1"/>
  <c r="L915" i="16" s="1"/>
  <c r="L914" i="16" s="1"/>
  <c r="O930" i="16"/>
  <c r="O916" i="16" s="1"/>
  <c r="O915" i="16" s="1"/>
  <c r="O914" i="16" s="1"/>
  <c r="K930" i="16"/>
  <c r="K916" i="16" s="1"/>
  <c r="K915" i="16" s="1"/>
  <c r="K914" i="16" s="1"/>
  <c r="H930" i="16"/>
  <c r="H916" i="16" s="1"/>
  <c r="H915" i="16" s="1"/>
  <c r="H914" i="16" s="1"/>
  <c r="N721" i="16"/>
  <c r="G790" i="16"/>
  <c r="G789" i="16" s="1"/>
  <c r="G788" i="16" s="1"/>
  <c r="E54" i="16"/>
  <c r="H592" i="16"/>
  <c r="H591" i="16" s="1"/>
  <c r="M177" i="16"/>
  <c r="M176" i="16" s="1"/>
  <c r="M165" i="16" s="1"/>
  <c r="M164" i="16" s="1"/>
  <c r="M774" i="16"/>
  <c r="M773" i="16" s="1"/>
  <c r="M764" i="16" s="1"/>
  <c r="O392" i="16"/>
  <c r="O391" i="16" s="1"/>
  <c r="O390" i="16" s="1"/>
  <c r="O372" i="16" s="1"/>
  <c r="K392" i="16"/>
  <c r="K391" i="16" s="1"/>
  <c r="K390" i="16" s="1"/>
  <c r="K372" i="16" s="1"/>
  <c r="N683" i="16"/>
  <c r="N682" i="16" s="1"/>
  <c r="N677" i="16" s="1"/>
  <c r="N676" i="16" s="1"/>
  <c r="I392" i="16"/>
  <c r="I391" i="16" s="1"/>
  <c r="I390" i="16" s="1"/>
  <c r="I372" i="16" s="1"/>
  <c r="D615" i="16"/>
  <c r="D614" i="16" s="1"/>
  <c r="D613" i="16" s="1"/>
  <c r="D350" i="16"/>
  <c r="N594" i="16"/>
  <c r="N593" i="16" s="1"/>
  <c r="P530" i="16"/>
  <c r="P529" i="16" s="1"/>
  <c r="P524" i="16" s="1"/>
  <c r="L530" i="16"/>
  <c r="L529" i="16" s="1"/>
  <c r="L524" i="16" s="1"/>
  <c r="P531" i="16"/>
  <c r="L531" i="16"/>
  <c r="L959" i="16"/>
  <c r="L1158" i="16" s="1"/>
  <c r="N959" i="16"/>
  <c r="N1158" i="16" s="1"/>
  <c r="L468" i="16"/>
  <c r="O959" i="16"/>
  <c r="O1158" i="16" s="1"/>
  <c r="K959" i="16"/>
  <c r="K1158" i="16" s="1"/>
  <c r="M959" i="16"/>
  <c r="M1158" i="16" s="1"/>
  <c r="P350" i="16"/>
  <c r="M231" i="16"/>
  <c r="F818" i="16"/>
  <c r="F801" i="16" s="1"/>
  <c r="F800" i="16" s="1"/>
  <c r="D790" i="16"/>
  <c r="D789" i="16" s="1"/>
  <c r="D788" i="16" s="1"/>
  <c r="F732" i="16"/>
  <c r="F731" i="16" s="1"/>
  <c r="H959" i="16"/>
  <c r="H1158" i="16" s="1"/>
  <c r="F959" i="16"/>
  <c r="F1158" i="16" s="1"/>
  <c r="G959" i="16"/>
  <c r="G1158" i="16" s="1"/>
  <c r="F530" i="16"/>
  <c r="F529" i="16" s="1"/>
  <c r="F524" i="16" s="1"/>
  <c r="D959" i="16"/>
  <c r="D1158" i="16" s="1"/>
  <c r="G468" i="16"/>
  <c r="F409" i="16"/>
  <c r="F378" i="16"/>
  <c r="F377" i="16" s="1"/>
  <c r="G231" i="16"/>
  <c r="D135" i="16"/>
  <c r="D134" i="16" s="1"/>
  <c r="E135" i="16"/>
  <c r="E134" i="16" s="1"/>
  <c r="E72" i="16"/>
  <c r="E71" i="16" s="1"/>
  <c r="H26" i="16"/>
  <c r="H25" i="16" s="1"/>
  <c r="G26" i="16"/>
  <c r="G25" i="16" s="1"/>
  <c r="E8" i="16"/>
  <c r="N930" i="16"/>
  <c r="N916" i="16" s="1"/>
  <c r="N915" i="16" s="1"/>
  <c r="N914" i="16" s="1"/>
  <c r="M930" i="16"/>
  <c r="M916" i="16" s="1"/>
  <c r="M915" i="16" s="1"/>
  <c r="M914" i="16" s="1"/>
  <c r="N893" i="16"/>
  <c r="N886" i="16" s="1"/>
  <c r="N799" i="16" s="1"/>
  <c r="P893" i="16"/>
  <c r="P886" i="16" s="1"/>
  <c r="P799" i="16" s="1"/>
  <c r="M893" i="16"/>
  <c r="M886" i="16" s="1"/>
  <c r="M799" i="16" s="1"/>
  <c r="L893" i="16"/>
  <c r="L886" i="16" s="1"/>
  <c r="L799" i="16" s="1"/>
  <c r="O893" i="16"/>
  <c r="O886" i="16" s="1"/>
  <c r="O799" i="16" s="1"/>
  <c r="K893" i="16"/>
  <c r="K886" i="16" s="1"/>
  <c r="K799" i="16" s="1"/>
  <c r="O774" i="16"/>
  <c r="O773" i="16" s="1"/>
  <c r="O764" i="16" s="1"/>
  <c r="K774" i="16"/>
  <c r="K773" i="16" s="1"/>
  <c r="K764" i="16" s="1"/>
  <c r="N751" i="16"/>
  <c r="N750" i="16" s="1"/>
  <c r="M751" i="16"/>
  <c r="M750" i="16" s="1"/>
  <c r="O751" i="16"/>
  <c r="O750" i="16" s="1"/>
  <c r="K751" i="16"/>
  <c r="K750" i="16" s="1"/>
  <c r="L751" i="16"/>
  <c r="L750" i="16" s="1"/>
  <c r="P751" i="16"/>
  <c r="P750" i="16" s="1"/>
  <c r="L721" i="16"/>
  <c r="K721" i="16"/>
  <c r="P721" i="16"/>
  <c r="M721" i="16"/>
  <c r="M720" i="16" s="1"/>
  <c r="O721" i="16"/>
  <c r="M683" i="16"/>
  <c r="M682" i="16" s="1"/>
  <c r="M677" i="16" s="1"/>
  <c r="M676" i="16" s="1"/>
  <c r="P683" i="16"/>
  <c r="P682" i="16" s="1"/>
  <c r="P677" i="16" s="1"/>
  <c r="P676" i="16" s="1"/>
  <c r="L683" i="16"/>
  <c r="L682" i="16" s="1"/>
  <c r="L677" i="16" s="1"/>
  <c r="L676" i="16" s="1"/>
  <c r="O683" i="16"/>
  <c r="O682" i="16" s="1"/>
  <c r="O677" i="16" s="1"/>
  <c r="O676" i="16" s="1"/>
  <c r="K683" i="16"/>
  <c r="K682" i="16" s="1"/>
  <c r="K677" i="16" s="1"/>
  <c r="K676" i="16" s="1"/>
  <c r="P594" i="16"/>
  <c r="P593" i="16" s="1"/>
  <c r="L594" i="16"/>
  <c r="L593" i="16" s="1"/>
  <c r="O594" i="16"/>
  <c r="O593" i="16" s="1"/>
  <c r="K594" i="16"/>
  <c r="K593" i="16" s="1"/>
  <c r="M594" i="16"/>
  <c r="M593" i="16" s="1"/>
  <c r="N530" i="16"/>
  <c r="N529" i="16" s="1"/>
  <c r="N524" i="16" s="1"/>
  <c r="N531" i="16"/>
  <c r="M531" i="16"/>
  <c r="O530" i="16"/>
  <c r="O529" i="16" s="1"/>
  <c r="O524" i="16" s="1"/>
  <c r="K530" i="16"/>
  <c r="K529" i="16" s="1"/>
  <c r="K524" i="16" s="1"/>
  <c r="N468" i="16"/>
  <c r="O468" i="16"/>
  <c r="K468" i="16"/>
  <c r="M468" i="16"/>
  <c r="P468" i="16"/>
  <c r="O435" i="16"/>
  <c r="K435" i="16"/>
  <c r="N435" i="16"/>
  <c r="M435" i="16"/>
  <c r="P435" i="16"/>
  <c r="L435" i="16"/>
  <c r="P409" i="16"/>
  <c r="L409" i="16"/>
  <c r="O409" i="16"/>
  <c r="K409" i="16"/>
  <c r="N409" i="16"/>
  <c r="M409" i="16"/>
  <c r="H632" i="16"/>
  <c r="H629" i="16" s="1"/>
  <c r="H615" i="16" s="1"/>
  <c r="H614" i="16" s="1"/>
  <c r="J107" i="16"/>
  <c r="I107" i="16"/>
  <c r="F8" i="16"/>
  <c r="F7" i="16" s="1"/>
  <c r="G37" i="16"/>
  <c r="E37" i="16"/>
  <c r="F37" i="16"/>
  <c r="H107" i="16"/>
  <c r="H97" i="16" s="1"/>
  <c r="H91" i="16" s="1"/>
  <c r="F143" i="16"/>
  <c r="F157" i="16"/>
  <c r="E177" i="16"/>
  <c r="E176" i="16" s="1"/>
  <c r="E165" i="16" s="1"/>
  <c r="E164" i="16" s="1"/>
  <c r="I177" i="16"/>
  <c r="I176" i="16" s="1"/>
  <c r="I165" i="16" s="1"/>
  <c r="I164" i="16" s="1"/>
  <c r="F392" i="16"/>
  <c r="F391" i="16" s="1"/>
  <c r="F390" i="16" s="1"/>
  <c r="J392" i="16"/>
  <c r="J391" i="16" s="1"/>
  <c r="J390" i="16" s="1"/>
  <c r="J372" i="16" s="1"/>
  <c r="E392" i="16"/>
  <c r="E391" i="16" s="1"/>
  <c r="E390" i="16" s="1"/>
  <c r="E372" i="16" s="1"/>
  <c r="E409" i="16"/>
  <c r="F468" i="16"/>
  <c r="G530" i="16"/>
  <c r="G529" i="16" s="1"/>
  <c r="G524" i="16" s="1"/>
  <c r="H552" i="16"/>
  <c r="H551" i="16" s="1"/>
  <c r="G592" i="16"/>
  <c r="G591" i="16" s="1"/>
  <c r="H790" i="16"/>
  <c r="H789" i="16" s="1"/>
  <c r="H788" i="16" s="1"/>
  <c r="J959" i="16"/>
  <c r="J1158" i="16" s="1"/>
  <c r="O97" i="16"/>
  <c r="O91" i="16" s="1"/>
  <c r="K97" i="16"/>
  <c r="K91" i="16" s="1"/>
  <c r="O135" i="16"/>
  <c r="O134" i="16" s="1"/>
  <c r="K135" i="16"/>
  <c r="K134" i="16" s="1"/>
  <c r="P211" i="16"/>
  <c r="P210" i="16" s="1"/>
  <c r="P209" i="16" s="1"/>
  <c r="L211" i="16"/>
  <c r="L210" i="16" s="1"/>
  <c r="L209" i="16" s="1"/>
  <c r="K231" i="16"/>
  <c r="L350" i="16"/>
  <c r="N392" i="16"/>
  <c r="N391" i="16" s="1"/>
  <c r="N390" i="16" s="1"/>
  <c r="N372" i="16" s="1"/>
  <c r="J409" i="16"/>
  <c r="G726" i="16"/>
  <c r="G725" i="16" s="1"/>
  <c r="D726" i="16"/>
  <c r="D725" i="16" s="1"/>
  <c r="N97" i="16"/>
  <c r="N91" i="16" s="1"/>
  <c r="N231" i="16"/>
  <c r="N350" i="16"/>
  <c r="M392" i="16"/>
  <c r="M391" i="16" s="1"/>
  <c r="M390" i="16" s="1"/>
  <c r="M372" i="16" s="1"/>
  <c r="G97" i="16"/>
  <c r="G91" i="16" s="1"/>
  <c r="G211" i="16"/>
  <c r="G210" i="16" s="1"/>
  <c r="G209" i="16" s="1"/>
  <c r="F217" i="16"/>
  <c r="F216" i="16" s="1"/>
  <c r="M350" i="16"/>
  <c r="H177" i="16"/>
  <c r="H176" i="16" s="1"/>
  <c r="H165" i="16" s="1"/>
  <c r="H164" i="16" s="1"/>
  <c r="D211" i="16"/>
  <c r="D210" i="16" s="1"/>
  <c r="D209" i="16" s="1"/>
  <c r="H211" i="16"/>
  <c r="H210" i="16" s="1"/>
  <c r="H209" i="16" s="1"/>
  <c r="G350" i="16"/>
  <c r="F668" i="16"/>
  <c r="I721" i="16"/>
  <c r="D818" i="16"/>
  <c r="D801" i="16" s="1"/>
  <c r="D800" i="16" s="1"/>
  <c r="D799" i="16" s="1"/>
  <c r="E959" i="16"/>
  <c r="E1158" i="16" s="1"/>
  <c r="P392" i="16"/>
  <c r="P391" i="16" s="1"/>
  <c r="P390" i="16" s="1"/>
  <c r="P372" i="16" s="1"/>
  <c r="L392" i="16"/>
  <c r="L391" i="16" s="1"/>
  <c r="L390" i="16" s="1"/>
  <c r="L372" i="16" s="1"/>
  <c r="O211" i="16"/>
  <c r="O210" i="16" s="1"/>
  <c r="O209" i="16" s="1"/>
  <c r="K211" i="16"/>
  <c r="K210" i="16" s="1"/>
  <c r="K209" i="16" s="1"/>
  <c r="M211" i="16"/>
  <c r="M210" i="16" s="1"/>
  <c r="M209" i="16" s="1"/>
  <c r="P177" i="16"/>
  <c r="P176" i="16" s="1"/>
  <c r="P165" i="16" s="1"/>
  <c r="P164" i="16" s="1"/>
  <c r="O177" i="16"/>
  <c r="O176" i="16" s="1"/>
  <c r="O165" i="16" s="1"/>
  <c r="O164" i="16" s="1"/>
  <c r="L177" i="16"/>
  <c r="L176" i="16" s="1"/>
  <c r="L165" i="16" s="1"/>
  <c r="L164" i="16" s="1"/>
  <c r="P135" i="16"/>
  <c r="P134" i="16" s="1"/>
  <c r="L135" i="16"/>
  <c r="L134" i="16" s="1"/>
  <c r="P97" i="16"/>
  <c r="P91" i="16" s="1"/>
  <c r="L97" i="16"/>
  <c r="L91" i="16" s="1"/>
  <c r="D37" i="16"/>
  <c r="F97" i="16"/>
  <c r="F91" i="16" s="1"/>
  <c r="H143" i="16"/>
  <c r="F150" i="16"/>
  <c r="H157" i="16"/>
  <c r="F177" i="16"/>
  <c r="F176" i="16" s="1"/>
  <c r="F165" i="16" s="1"/>
  <c r="F164" i="16" s="1"/>
  <c r="J177" i="16"/>
  <c r="J176" i="16" s="1"/>
  <c r="J165" i="16" s="1"/>
  <c r="J164" i="16" s="1"/>
  <c r="H8" i="16"/>
  <c r="H7" i="16" s="1"/>
  <c r="H37" i="16"/>
  <c r="E26" i="16"/>
  <c r="E6" i="16" s="1"/>
  <c r="F26" i="16"/>
  <c r="F25" i="16" s="1"/>
  <c r="G135" i="16"/>
  <c r="G134" i="16" s="1"/>
  <c r="I150" i="16"/>
  <c r="J150" i="16"/>
  <c r="G177" i="16"/>
  <c r="G176" i="16" s="1"/>
  <c r="G165" i="16" s="1"/>
  <c r="G164" i="16" s="1"/>
  <c r="D8" i="16"/>
  <c r="D7" i="16" s="1"/>
  <c r="D6" i="16" s="1"/>
  <c r="D5" i="16" s="1"/>
  <c r="D409" i="16"/>
  <c r="E468" i="16"/>
  <c r="E530" i="16"/>
  <c r="E529" i="16" s="1"/>
  <c r="E524" i="16" s="1"/>
  <c r="I530" i="16"/>
  <c r="I529" i="16" s="1"/>
  <c r="I524" i="16" s="1"/>
  <c r="G543" i="16"/>
  <c r="F726" i="16"/>
  <c r="F725" i="16" s="1"/>
  <c r="J726" i="16"/>
  <c r="J725" i="16" s="1"/>
  <c r="E774" i="16"/>
  <c r="E773" i="16" s="1"/>
  <c r="I774" i="16"/>
  <c r="I773" i="16" s="1"/>
  <c r="I764" i="16" s="1"/>
  <c r="E790" i="16"/>
  <c r="E789" i="16" s="1"/>
  <c r="E788" i="16" s="1"/>
  <c r="I790" i="16"/>
  <c r="I789" i="16" s="1"/>
  <c r="I788" i="16" s="1"/>
  <c r="F790" i="16"/>
  <c r="F789" i="16" s="1"/>
  <c r="F788" i="16" s="1"/>
  <c r="J790" i="16"/>
  <c r="J789" i="16" s="1"/>
  <c r="J788" i="16" s="1"/>
  <c r="E818" i="16"/>
  <c r="E801" i="16" s="1"/>
  <c r="E800" i="16" s="1"/>
  <c r="I818" i="16"/>
  <c r="E930" i="16"/>
  <c r="E916" i="16" s="1"/>
  <c r="E915" i="16" s="1"/>
  <c r="E914" i="16" s="1"/>
  <c r="I930" i="16"/>
  <c r="I916" i="16" s="1"/>
  <c r="I915" i="16" s="1"/>
  <c r="I914" i="16" s="1"/>
  <c r="I409" i="16"/>
  <c r="J632" i="16"/>
  <c r="J629" i="16" s="1"/>
  <c r="J615" i="16" s="1"/>
  <c r="J614" i="16" s="1"/>
  <c r="J801" i="16"/>
  <c r="J930" i="16"/>
  <c r="J916" i="16" s="1"/>
  <c r="J915" i="16" s="1"/>
  <c r="J914" i="16" s="1"/>
  <c r="E211" i="16"/>
  <c r="E210" i="16" s="1"/>
  <c r="E209" i="16" s="1"/>
  <c r="I211" i="16"/>
  <c r="I210" i="16" s="1"/>
  <c r="I209" i="16" s="1"/>
  <c r="D231" i="16"/>
  <c r="H231" i="16"/>
  <c r="F231" i="16"/>
  <c r="E350" i="16"/>
  <c r="I350" i="16"/>
  <c r="G392" i="16"/>
  <c r="G391" i="16" s="1"/>
  <c r="G390" i="16" s="1"/>
  <c r="G372" i="16" s="1"/>
  <c r="D592" i="16"/>
  <c r="D591" i="16" s="1"/>
  <c r="I632" i="16"/>
  <c r="I629" i="16" s="1"/>
  <c r="I615" i="16" s="1"/>
  <c r="I614" i="16" s="1"/>
  <c r="D774" i="16"/>
  <c r="D773" i="16" s="1"/>
  <c r="D764" i="16" s="1"/>
  <c r="H818" i="16"/>
  <c r="F930" i="16"/>
  <c r="F916" i="16" s="1"/>
  <c r="F915" i="16" s="1"/>
  <c r="F914" i="16" s="1"/>
  <c r="I959" i="16"/>
  <c r="I1158" i="16" s="1"/>
  <c r="F72" i="16"/>
  <c r="F71" i="16" s="1"/>
  <c r="D72" i="16"/>
  <c r="D71" i="16" s="1"/>
  <c r="H72" i="16"/>
  <c r="H71" i="16" s="1"/>
  <c r="I72" i="16"/>
  <c r="I71" i="16" s="1"/>
  <c r="D97" i="16"/>
  <c r="D91" i="16" s="1"/>
  <c r="F211" i="16"/>
  <c r="F210" i="16" s="1"/>
  <c r="J211" i="16"/>
  <c r="J210" i="16" s="1"/>
  <c r="J209" i="16" s="1"/>
  <c r="I231" i="16"/>
  <c r="I447" i="16"/>
  <c r="I446" i="16" s="1"/>
  <c r="J530" i="16"/>
  <c r="J529" i="16" s="1"/>
  <c r="J524" i="16" s="1"/>
  <c r="D530" i="16"/>
  <c r="D529" i="16" s="1"/>
  <c r="D524" i="16" s="1"/>
  <c r="H530" i="16"/>
  <c r="E592" i="16"/>
  <c r="E591" i="16" s="1"/>
  <c r="H660" i="16"/>
  <c r="H659" i="16" s="1"/>
  <c r="G818" i="16"/>
  <c r="G72" i="16"/>
  <c r="G71" i="16" s="1"/>
  <c r="I157" i="16"/>
  <c r="J157" i="16"/>
  <c r="J231" i="16"/>
  <c r="H409" i="16"/>
  <c r="G8" i="16"/>
  <c r="G7" i="16" s="1"/>
  <c r="J125" i="16"/>
  <c r="I125" i="16"/>
  <c r="J143" i="16"/>
  <c r="G409" i="16"/>
  <c r="I143" i="16"/>
  <c r="H494" i="16"/>
  <c r="H493" i="16" s="1"/>
  <c r="H492" i="16" s="1"/>
  <c r="D392" i="16"/>
  <c r="D391" i="16" s="1"/>
  <c r="D390" i="16" s="1"/>
  <c r="D372" i="16" s="1"/>
  <c r="H392" i="16"/>
  <c r="H391" i="16" s="1"/>
  <c r="H390" i="16" s="1"/>
  <c r="H372" i="16" s="1"/>
  <c r="D468" i="16"/>
  <c r="J475" i="16"/>
  <c r="J468" i="16" s="1"/>
  <c r="I475" i="16"/>
  <c r="I468" i="16" s="1"/>
  <c r="D531" i="16"/>
  <c r="H531" i="16"/>
  <c r="F594" i="16"/>
  <c r="F593" i="16" s="1"/>
  <c r="J594" i="16"/>
  <c r="J593" i="16" s="1"/>
  <c r="H473" i="16"/>
  <c r="H447" i="16"/>
  <c r="H446" i="16" s="1"/>
  <c r="H435" i="16" s="1"/>
  <c r="H475" i="16"/>
  <c r="J683" i="16"/>
  <c r="J682" i="16" s="1"/>
  <c r="J677" i="16" s="1"/>
  <c r="J676" i="16" s="1"/>
  <c r="J893" i="16"/>
  <c r="J886" i="16" s="1"/>
  <c r="D916" i="16"/>
  <c r="D915" i="16" s="1"/>
  <c r="D914" i="16" s="1"/>
  <c r="K230" i="16" l="1"/>
  <c r="K229" i="16" s="1"/>
  <c r="K228" i="16" s="1"/>
  <c r="K227" i="16" s="1"/>
  <c r="K208" i="16" s="1"/>
  <c r="F613" i="16"/>
  <c r="E721" i="16"/>
  <c r="E720" i="16" s="1"/>
  <c r="E612" i="16" s="1"/>
  <c r="H230" i="16"/>
  <c r="H229" i="16" s="1"/>
  <c r="H228" i="16" s="1"/>
  <c r="H227" i="16" s="1"/>
  <c r="H208" i="16" s="1"/>
  <c r="D90" i="16"/>
  <c r="D89" i="16" s="1"/>
  <c r="D408" i="16"/>
  <c r="D403" i="16" s="1"/>
  <c r="D402" i="16" s="1"/>
  <c r="I54" i="16"/>
  <c r="O408" i="16"/>
  <c r="O403" i="16" s="1"/>
  <c r="O402" i="16" s="1"/>
  <c r="L720" i="16"/>
  <c r="L612" i="16" s="1"/>
  <c r="J26" i="16"/>
  <c r="J25" i="16" s="1"/>
  <c r="I26" i="16"/>
  <c r="I25" i="16" s="1"/>
  <c r="I6" i="16" s="1"/>
  <c r="I5" i="16" s="1"/>
  <c r="I97" i="16"/>
  <c r="I91" i="16" s="1"/>
  <c r="J230" i="16"/>
  <c r="J229" i="16" s="1"/>
  <c r="J228" i="16" s="1"/>
  <c r="J227" i="16" s="1"/>
  <c r="J208" i="16" s="1"/>
  <c r="F230" i="16"/>
  <c r="F229" i="16" s="1"/>
  <c r="F228" i="16" s="1"/>
  <c r="F227" i="16" s="1"/>
  <c r="I37" i="16"/>
  <c r="K26" i="16"/>
  <c r="K25" i="16" s="1"/>
  <c r="O720" i="16"/>
  <c r="O612" i="16" s="1"/>
  <c r="L85" i="16"/>
  <c r="L13" i="16"/>
  <c r="N720" i="16"/>
  <c r="N612" i="16" s="1"/>
  <c r="J54" i="16"/>
  <c r="L9" i="16"/>
  <c r="L21" i="16"/>
  <c r="L77" i="16"/>
  <c r="L63" i="16"/>
  <c r="L31" i="16"/>
  <c r="J97" i="16"/>
  <c r="J91" i="16" s="1"/>
  <c r="D230" i="16"/>
  <c r="D229" i="16" s="1"/>
  <c r="D228" i="16" s="1"/>
  <c r="D227" i="16" s="1"/>
  <c r="D208" i="16" s="1"/>
  <c r="M90" i="16"/>
  <c r="M89" i="16" s="1"/>
  <c r="P230" i="16"/>
  <c r="P229" i="16" s="1"/>
  <c r="P228" i="16" s="1"/>
  <c r="P227" i="16" s="1"/>
  <c r="P208" i="16" s="1"/>
  <c r="O230" i="16"/>
  <c r="O229" i="16" s="1"/>
  <c r="O228" i="16" s="1"/>
  <c r="O227" i="16" s="1"/>
  <c r="O208" i="16" s="1"/>
  <c r="F721" i="16"/>
  <c r="F720" i="16" s="1"/>
  <c r="G613" i="16"/>
  <c r="H721" i="16"/>
  <c r="H720" i="16" s="1"/>
  <c r="L230" i="16"/>
  <c r="L229" i="16" s="1"/>
  <c r="L228" i="16" s="1"/>
  <c r="L227" i="16" s="1"/>
  <c r="L208" i="16" s="1"/>
  <c r="G90" i="16"/>
  <c r="G89" i="16" s="1"/>
  <c r="N90" i="16"/>
  <c r="N89" i="16" s="1"/>
  <c r="M408" i="16"/>
  <c r="M403" i="16" s="1"/>
  <c r="M402" i="16" s="1"/>
  <c r="K720" i="16"/>
  <c r="K612" i="16" s="1"/>
  <c r="D749" i="16"/>
  <c r="H6" i="16"/>
  <c r="H5" i="16" s="1"/>
  <c r="F764" i="16"/>
  <c r="E764" i="16"/>
  <c r="I720" i="16"/>
  <c r="P720" i="16"/>
  <c r="P612" i="16" s="1"/>
  <c r="E230" i="16"/>
  <c r="E229" i="16" s="1"/>
  <c r="E228" i="16" s="1"/>
  <c r="E227" i="16" s="1"/>
  <c r="E208" i="16" s="1"/>
  <c r="G721" i="16"/>
  <c r="G720" i="16" s="1"/>
  <c r="H135" i="16"/>
  <c r="H134" i="16" s="1"/>
  <c r="H90" i="16" s="1"/>
  <c r="H89" i="16" s="1"/>
  <c r="M230" i="16"/>
  <c r="M229" i="16" s="1"/>
  <c r="M228" i="16" s="1"/>
  <c r="M227" i="16" s="1"/>
  <c r="M208" i="16" s="1"/>
  <c r="H801" i="16"/>
  <c r="H800" i="16" s="1"/>
  <c r="H799" i="16" s="1"/>
  <c r="H749" i="16" s="1"/>
  <c r="I230" i="16"/>
  <c r="I229" i="16" s="1"/>
  <c r="I228" i="16" s="1"/>
  <c r="I227" i="16" s="1"/>
  <c r="I208" i="16" s="1"/>
  <c r="E36" i="16"/>
  <c r="E35" i="16" s="1"/>
  <c r="E4" i="16" s="1"/>
  <c r="G230" i="16"/>
  <c r="G229" i="16" s="1"/>
  <c r="G228" i="16" s="1"/>
  <c r="G227" i="16" s="1"/>
  <c r="G208" i="16" s="1"/>
  <c r="O90" i="16"/>
  <c r="O89" i="16" s="1"/>
  <c r="K408" i="16"/>
  <c r="K403" i="16" s="1"/>
  <c r="K402" i="16" s="1"/>
  <c r="N230" i="16"/>
  <c r="N229" i="16" s="1"/>
  <c r="N228" i="16" s="1"/>
  <c r="N227" i="16" s="1"/>
  <c r="N208" i="16" s="1"/>
  <c r="K90" i="16"/>
  <c r="K89" i="16" s="1"/>
  <c r="E799" i="16"/>
  <c r="G801" i="16"/>
  <c r="G800" i="16" s="1"/>
  <c r="G799" i="16" s="1"/>
  <c r="G749" i="16" s="1"/>
  <c r="D721" i="16"/>
  <c r="D720" i="16" s="1"/>
  <c r="D612" i="16" s="1"/>
  <c r="H529" i="16"/>
  <c r="H524" i="16" s="1"/>
  <c r="F408" i="16"/>
  <c r="F403" i="16" s="1"/>
  <c r="F402" i="16" s="1"/>
  <c r="E408" i="16"/>
  <c r="E403" i="16" s="1"/>
  <c r="E402" i="16" s="1"/>
  <c r="F372" i="16"/>
  <c r="F209" i="16"/>
  <c r="F135" i="16"/>
  <c r="F134" i="16" s="1"/>
  <c r="F90" i="16" s="1"/>
  <c r="F89" i="16" s="1"/>
  <c r="E90" i="16"/>
  <c r="E89" i="16" s="1"/>
  <c r="G36" i="16"/>
  <c r="G35" i="16" s="1"/>
  <c r="F36" i="16"/>
  <c r="F35" i="16" s="1"/>
  <c r="G6" i="16"/>
  <c r="G5" i="16" s="1"/>
  <c r="F6" i="16"/>
  <c r="F5" i="16" s="1"/>
  <c r="L749" i="16"/>
  <c r="N749" i="16"/>
  <c r="O749" i="16"/>
  <c r="M749" i="16"/>
  <c r="P749" i="16"/>
  <c r="K749" i="16"/>
  <c r="M612" i="16"/>
  <c r="P408" i="16"/>
  <c r="P403" i="16" s="1"/>
  <c r="P402" i="16" s="1"/>
  <c r="N408" i="16"/>
  <c r="N403" i="16" s="1"/>
  <c r="N402" i="16" s="1"/>
  <c r="L408" i="16"/>
  <c r="L403" i="16" s="1"/>
  <c r="L402" i="16" s="1"/>
  <c r="G408" i="16"/>
  <c r="G403" i="16" s="1"/>
  <c r="G402" i="16" s="1"/>
  <c r="P90" i="16"/>
  <c r="P89" i="16" s="1"/>
  <c r="F799" i="16"/>
  <c r="L90" i="16"/>
  <c r="L89" i="16" s="1"/>
  <c r="H468" i="16"/>
  <c r="H408" i="16" s="1"/>
  <c r="H403" i="16" s="1"/>
  <c r="J800" i="16"/>
  <c r="J799" i="16" s="1"/>
  <c r="J749" i="16" s="1"/>
  <c r="J721" i="16"/>
  <c r="J720" i="16" s="1"/>
  <c r="I801" i="16"/>
  <c r="I800" i="16" s="1"/>
  <c r="I799" i="16" s="1"/>
  <c r="I749" i="16" s="1"/>
  <c r="H36" i="16"/>
  <c r="H35" i="16" s="1"/>
  <c r="D36" i="16"/>
  <c r="D35" i="16" s="1"/>
  <c r="D4" i="16" s="1"/>
  <c r="H670" i="16"/>
  <c r="H669" i="16" s="1"/>
  <c r="H668" i="16" s="1"/>
  <c r="H613" i="16" s="1"/>
  <c r="I493" i="16"/>
  <c r="I492" i="16" s="1"/>
  <c r="J493" i="16"/>
  <c r="J492" i="16" s="1"/>
  <c r="I458" i="16"/>
  <c r="I457" i="16" s="1"/>
  <c r="I456" i="16" s="1"/>
  <c r="I435" i="16" s="1"/>
  <c r="J458" i="16"/>
  <c r="J457" i="16" s="1"/>
  <c r="J456" i="16" s="1"/>
  <c r="J435" i="16" s="1"/>
  <c r="J135" i="16"/>
  <c r="J134" i="16" s="1"/>
  <c r="I135" i="16"/>
  <c r="I134" i="16" s="1"/>
  <c r="M9" i="16" l="1"/>
  <c r="N9" i="16" s="1"/>
  <c r="F612" i="16"/>
  <c r="D3" i="16"/>
  <c r="D2" i="16" s="1"/>
  <c r="D1159" i="16" s="1"/>
  <c r="I36" i="16"/>
  <c r="I35" i="16" s="1"/>
  <c r="I90" i="16"/>
  <c r="I89" i="16" s="1"/>
  <c r="F208" i="16"/>
  <c r="K54" i="16"/>
  <c r="J90" i="16"/>
  <c r="J89" i="16" s="1"/>
  <c r="K8" i="16"/>
  <c r="K7" i="16" s="1"/>
  <c r="K6" i="16" s="1"/>
  <c r="K5" i="16" s="1"/>
  <c r="L17" i="16"/>
  <c r="M17" i="16" s="1"/>
  <c r="N17" i="16" s="1"/>
  <c r="J37" i="16"/>
  <c r="J72" i="16"/>
  <c r="J71" i="16" s="1"/>
  <c r="L81" i="16"/>
  <c r="M81" i="16" s="1"/>
  <c r="M77" i="16"/>
  <c r="K72" i="16"/>
  <c r="K71" i="16" s="1"/>
  <c r="M13" i="16"/>
  <c r="N13" i="16" s="1"/>
  <c r="O13" i="16" s="1"/>
  <c r="M21" i="16"/>
  <c r="N21" i="16" s="1"/>
  <c r="M31" i="16"/>
  <c r="N31" i="16" s="1"/>
  <c r="J8" i="16"/>
  <c r="J7" i="16" s="1"/>
  <c r="J6" i="16" s="1"/>
  <c r="J5" i="16" s="1"/>
  <c r="M85" i="16"/>
  <c r="N85" i="16" s="1"/>
  <c r="M63" i="16"/>
  <c r="N63" i="16" s="1"/>
  <c r="M46" i="16"/>
  <c r="N46" i="16" s="1"/>
  <c r="O46" i="16" s="1"/>
  <c r="L50" i="16"/>
  <c r="M50" i="16" s="1"/>
  <c r="G612" i="16"/>
  <c r="H402" i="16"/>
  <c r="J408" i="16"/>
  <c r="J403" i="16" s="1"/>
  <c r="J402" i="16" s="1"/>
  <c r="E749" i="16"/>
  <c r="F749" i="16"/>
  <c r="H4" i="16"/>
  <c r="H3" i="16" s="1"/>
  <c r="H612" i="16"/>
  <c r="G4" i="16"/>
  <c r="G3" i="16" s="1"/>
  <c r="E3" i="16"/>
  <c r="E2" i="16" s="1"/>
  <c r="F4" i="16"/>
  <c r="F3" i="16" s="1"/>
  <c r="I408" i="16"/>
  <c r="I403" i="16" s="1"/>
  <c r="I402" i="16" s="1"/>
  <c r="J670" i="16"/>
  <c r="J669" i="16" s="1"/>
  <c r="J668" i="16" s="1"/>
  <c r="J613" i="16" s="1"/>
  <c r="J612" i="16" s="1"/>
  <c r="I670" i="16"/>
  <c r="I669" i="16" s="1"/>
  <c r="I668" i="16" s="1"/>
  <c r="I613" i="16" s="1"/>
  <c r="I612" i="16" s="1"/>
  <c r="E382" i="14"/>
  <c r="C27" i="10" s="1"/>
  <c r="E475" i="14"/>
  <c r="O9" i="16" l="1"/>
  <c r="P9" i="16" s="1"/>
  <c r="L8" i="16"/>
  <c r="L7" i="16" s="1"/>
  <c r="L26" i="16"/>
  <c r="L25" i="16" s="1"/>
  <c r="I4" i="16"/>
  <c r="I3" i="16" s="1"/>
  <c r="I2" i="16" s="1"/>
  <c r="I1159" i="16" s="1"/>
  <c r="I1161" i="16" s="1"/>
  <c r="O21" i="16"/>
  <c r="P21" i="16" s="1"/>
  <c r="M26" i="16"/>
  <c r="M25" i="16" s="1"/>
  <c r="P13" i="16"/>
  <c r="L67" i="16"/>
  <c r="L54" i="16" s="1"/>
  <c r="O17" i="16"/>
  <c r="P17" i="16" s="1"/>
  <c r="N8" i="16"/>
  <c r="N7" i="16" s="1"/>
  <c r="O31" i="16"/>
  <c r="P31" i="16" s="1"/>
  <c r="O85" i="16"/>
  <c r="L72" i="16"/>
  <c r="L71" i="16" s="1"/>
  <c r="N81" i="16"/>
  <c r="O81" i="16" s="1"/>
  <c r="N50" i="16"/>
  <c r="O50" i="16" s="1"/>
  <c r="M72" i="16"/>
  <c r="M71" i="16" s="1"/>
  <c r="N77" i="16"/>
  <c r="K37" i="16"/>
  <c r="K36" i="16" s="1"/>
  <c r="K35" i="16" s="1"/>
  <c r="K4" i="16" s="1"/>
  <c r="K3" i="16" s="1"/>
  <c r="K2" i="16" s="1"/>
  <c r="K1159" i="16" s="1"/>
  <c r="L42" i="16"/>
  <c r="M8" i="16"/>
  <c r="M7" i="16" s="1"/>
  <c r="J36" i="16"/>
  <c r="J35" i="16" s="1"/>
  <c r="J4" i="16" s="1"/>
  <c r="J3" i="16" s="1"/>
  <c r="J2" i="16" s="1"/>
  <c r="J1159" i="16" s="1"/>
  <c r="J1161" i="16" s="1"/>
  <c r="O63" i="16"/>
  <c r="F2" i="16"/>
  <c r="F1159" i="16" s="1"/>
  <c r="E1159" i="16"/>
  <c r="G2" i="16"/>
  <c r="G1159" i="16" s="1"/>
  <c r="G1161" i="16" s="1"/>
  <c r="H2" i="16"/>
  <c r="H1159" i="16" s="1"/>
  <c r="H1161" i="16" s="1"/>
  <c r="G30" i="10"/>
  <c r="G29" i="10"/>
  <c r="I304" i="14"/>
  <c r="I295" i="14" s="1"/>
  <c r="J304" i="14" l="1"/>
  <c r="L6" i="16"/>
  <c r="L5" i="16" s="1"/>
  <c r="N26" i="16"/>
  <c r="N25" i="16" s="1"/>
  <c r="N6" i="16" s="1"/>
  <c r="N5" i="16" s="1"/>
  <c r="P27" i="16"/>
  <c r="P26" i="16" s="1"/>
  <c r="P25" i="16" s="1"/>
  <c r="O26" i="16"/>
  <c r="O25" i="16" s="1"/>
  <c r="O8" i="16"/>
  <c r="O7" i="16" s="1"/>
  <c r="M6" i="16"/>
  <c r="M5" i="16" s="1"/>
  <c r="P8" i="16"/>
  <c r="P7" i="16" s="1"/>
  <c r="M67" i="16"/>
  <c r="N67" i="16" s="1"/>
  <c r="M42" i="16"/>
  <c r="M37" i="16" s="1"/>
  <c r="L37" i="16"/>
  <c r="L36" i="16" s="1"/>
  <c r="L35" i="16" s="1"/>
  <c r="O77" i="16"/>
  <c r="N72" i="16"/>
  <c r="N71" i="16" s="1"/>
  <c r="J295" i="14" l="1"/>
  <c r="J224" i="14" s="1"/>
  <c r="J223" i="14" s="1"/>
  <c r="J222" i="14" s="1"/>
  <c r="J221" i="14" s="1"/>
  <c r="J220" i="14" s="1"/>
  <c r="J201" i="14" s="1"/>
  <c r="H6" i="10" s="1"/>
  <c r="L4" i="16"/>
  <c r="L3" i="16" s="1"/>
  <c r="L2" i="16" s="1"/>
  <c r="L1159" i="16" s="1"/>
  <c r="N42" i="16"/>
  <c r="N37" i="16" s="1"/>
  <c r="O6" i="16"/>
  <c r="O5" i="16" s="1"/>
  <c r="O67" i="16"/>
  <c r="N54" i="16"/>
  <c r="M54" i="16"/>
  <c r="M36" i="16" s="1"/>
  <c r="M35" i="16" s="1"/>
  <c r="M4" i="16" s="1"/>
  <c r="M3" i="16" s="1"/>
  <c r="M2" i="16" s="1"/>
  <c r="M1159" i="16" s="1"/>
  <c r="P6" i="16"/>
  <c r="P5" i="16" s="1"/>
  <c r="O72" i="16"/>
  <c r="O71" i="16" s="1"/>
  <c r="P72" i="16"/>
  <c r="P71" i="16" s="1"/>
  <c r="N36" i="16" l="1"/>
  <c r="N35" i="16" s="1"/>
  <c r="N4" i="16" s="1"/>
  <c r="N3" i="16" s="1"/>
  <c r="N2" i="16" s="1"/>
  <c r="N1159" i="16" s="1"/>
  <c r="O42" i="16"/>
  <c r="O37" i="16" s="1"/>
  <c r="P54" i="16"/>
  <c r="O54" i="16"/>
  <c r="E915" i="14"/>
  <c r="E871" i="14"/>
  <c r="E788" i="14"/>
  <c r="E784" i="14"/>
  <c r="E652" i="14"/>
  <c r="F700" i="14"/>
  <c r="G700" i="14"/>
  <c r="H700" i="14"/>
  <c r="I700" i="14"/>
  <c r="E700" i="14"/>
  <c r="E536" i="14"/>
  <c r="F493" i="14"/>
  <c r="F492" i="14" s="1"/>
  <c r="G493" i="14"/>
  <c r="G492" i="14" s="1"/>
  <c r="H493" i="14"/>
  <c r="H492" i="14" s="1"/>
  <c r="I493" i="14"/>
  <c r="I492" i="14" s="1"/>
  <c r="E493" i="14"/>
  <c r="E492" i="14" s="1"/>
  <c r="F420" i="14"/>
  <c r="G420" i="14"/>
  <c r="H420" i="14"/>
  <c r="I420" i="14"/>
  <c r="E420" i="14"/>
  <c r="O36" i="16" l="1"/>
  <c r="O35" i="16" s="1"/>
  <c r="O4" i="16" s="1"/>
  <c r="O3" i="16" s="1"/>
  <c r="O2" i="16" s="1"/>
  <c r="O1159" i="16" s="1"/>
  <c r="P37" i="16"/>
  <c r="P36" i="16" s="1"/>
  <c r="P35" i="16" s="1"/>
  <c r="P4" i="16" s="1"/>
  <c r="P3" i="16" s="1"/>
  <c r="P2" i="16" s="1"/>
  <c r="E295" i="14"/>
  <c r="E214" i="14"/>
  <c r="E216" i="14"/>
  <c r="E218" i="14"/>
  <c r="I995" i="14"/>
  <c r="G26" i="10" s="1"/>
  <c r="I994" i="14"/>
  <c r="I993" i="14"/>
  <c r="I992" i="14"/>
  <c r="I991" i="14"/>
  <c r="I990" i="14"/>
  <c r="I989" i="14"/>
  <c r="I981" i="14"/>
  <c r="I980" i="14" s="1"/>
  <c r="I979" i="14" s="1"/>
  <c r="I978" i="14" s="1"/>
  <c r="I977" i="14" s="1"/>
  <c r="I973" i="14"/>
  <c r="I972" i="14" s="1"/>
  <c r="I971" i="14" s="1"/>
  <c r="I970" i="14" s="1"/>
  <c r="I969" i="14" s="1"/>
  <c r="I964" i="14"/>
  <c r="I963" i="14" s="1"/>
  <c r="I962" i="14" s="1"/>
  <c r="I961" i="14"/>
  <c r="I956" i="14"/>
  <c r="I955" i="14" s="1"/>
  <c r="I954" i="14" s="1"/>
  <c r="I949" i="14"/>
  <c r="I948" i="14"/>
  <c r="I947" i="14" s="1"/>
  <c r="I940" i="14"/>
  <c r="I939" i="14" s="1"/>
  <c r="I938" i="14" s="1"/>
  <c r="I937" i="14" s="1"/>
  <c r="I936" i="14" s="1"/>
  <c r="I933" i="14"/>
  <c r="I932" i="14" s="1"/>
  <c r="I931" i="14" s="1"/>
  <c r="I923" i="14"/>
  <c r="I922" i="14" s="1"/>
  <c r="I921" i="14" s="1"/>
  <c r="I920" i="14" s="1"/>
  <c r="I915" i="14"/>
  <c r="I914" i="14" s="1"/>
  <c r="I871" i="14"/>
  <c r="I870" i="14" s="1"/>
  <c r="I869" i="14" s="1"/>
  <c r="I852" i="14"/>
  <c r="I851" i="14" s="1"/>
  <c r="I829" i="14"/>
  <c r="I827" i="14"/>
  <c r="I825" i="14"/>
  <c r="I823" i="14"/>
  <c r="I818" i="14"/>
  <c r="I817" i="14" s="1"/>
  <c r="I815" i="14"/>
  <c r="I814" i="14" s="1"/>
  <c r="I812" i="14"/>
  <c r="I811" i="14" s="1"/>
  <c r="I807" i="14"/>
  <c r="I798" i="14"/>
  <c r="I797" i="14" s="1"/>
  <c r="I796" i="14" s="1"/>
  <c r="I795" i="14" s="1"/>
  <c r="I787" i="14"/>
  <c r="I786" i="14" s="1"/>
  <c r="I783" i="14"/>
  <c r="I782" i="14" s="1"/>
  <c r="I781" i="14" s="1"/>
  <c r="I775" i="14"/>
  <c r="I774" i="14" s="1"/>
  <c r="I764" i="14"/>
  <c r="I760" i="14" s="1"/>
  <c r="I759" i="14" s="1"/>
  <c r="I756" i="14"/>
  <c r="I754" i="14"/>
  <c r="I750" i="14"/>
  <c r="I749" i="14" s="1"/>
  <c r="I741" i="14"/>
  <c r="I735" i="14"/>
  <c r="I730" i="14"/>
  <c r="I677" i="14"/>
  <c r="I674" i="14" s="1"/>
  <c r="I667" i="14"/>
  <c r="I664" i="14" s="1"/>
  <c r="I652" i="14"/>
  <c r="I633" i="14"/>
  <c r="I630" i="14" s="1"/>
  <c r="I629" i="14" s="1"/>
  <c r="I627" i="14"/>
  <c r="I626" i="14" s="1"/>
  <c r="I625" i="14" s="1"/>
  <c r="I624" i="14" s="1"/>
  <c r="I620" i="14"/>
  <c r="I617" i="14" s="1"/>
  <c r="I616" i="14" s="1"/>
  <c r="I614" i="14"/>
  <c r="I613" i="14" s="1"/>
  <c r="I612" i="14" s="1"/>
  <c r="I607" i="14"/>
  <c r="I606" i="14" s="1"/>
  <c r="I597" i="14"/>
  <c r="I596" i="14" s="1"/>
  <c r="I595" i="14" s="1"/>
  <c r="I572" i="14"/>
  <c r="I554" i="14"/>
  <c r="I549" i="14"/>
  <c r="I548" i="14" s="1"/>
  <c r="I535" i="14"/>
  <c r="I534" i="14" s="1"/>
  <c r="I514" i="14"/>
  <c r="I513" i="14" s="1"/>
  <c r="I512" i="14" s="1"/>
  <c r="I505" i="14"/>
  <c r="I504" i="14" s="1"/>
  <c r="I498" i="14"/>
  <c r="I490" i="14"/>
  <c r="I489" i="14" s="1"/>
  <c r="I460" i="14"/>
  <c r="I459" i="14" s="1"/>
  <c r="I453" i="14"/>
  <c r="I448" i="14"/>
  <c r="I437" i="14"/>
  <c r="I432" i="14"/>
  <c r="I431" i="14" s="1"/>
  <c r="I425" i="14"/>
  <c r="I423" i="14"/>
  <c r="I414" i="14"/>
  <c r="I412" i="14"/>
  <c r="I407" i="14"/>
  <c r="I406" i="14" s="1"/>
  <c r="I405" i="14" s="1"/>
  <c r="I404" i="14" s="1"/>
  <c r="I395" i="14"/>
  <c r="I394" i="14" s="1"/>
  <c r="I393" i="14" s="1"/>
  <c r="I392" i="14" s="1"/>
  <c r="I382" i="14"/>
  <c r="I378" i="14"/>
  <c r="I376" i="14"/>
  <c r="I272" i="14"/>
  <c r="I226" i="14"/>
  <c r="I211" i="14"/>
  <c r="I210" i="14" s="1"/>
  <c r="I207" i="14"/>
  <c r="I205" i="14"/>
  <c r="I196" i="14"/>
  <c r="I195" i="14" s="1"/>
  <c r="I188" i="14"/>
  <c r="I187" i="14" s="1"/>
  <c r="I186" i="14"/>
  <c r="I185" i="14" s="1"/>
  <c r="I184" i="14" s="1"/>
  <c r="I182" i="14"/>
  <c r="I180" i="14"/>
  <c r="I178" i="14"/>
  <c r="I172" i="14"/>
  <c r="I171" i="14" s="1"/>
  <c r="I162" i="14"/>
  <c r="I161" i="14"/>
  <c r="I160" i="14" s="1"/>
  <c r="I159" i="14" s="1"/>
  <c r="I131" i="14"/>
  <c r="I758" i="14" l="1"/>
  <c r="G28" i="10"/>
  <c r="I411" i="14"/>
  <c r="I410" i="14" s="1"/>
  <c r="I409" i="14" s="1"/>
  <c r="I381" i="14"/>
  <c r="G27" i="10"/>
  <c r="I806" i="14"/>
  <c r="I209" i="14"/>
  <c r="I753" i="14"/>
  <c r="I752" i="14" s="1"/>
  <c r="I960" i="14"/>
  <c r="I946" i="14" s="1"/>
  <c r="I945" i="14" s="1"/>
  <c r="I944" i="14" s="1"/>
  <c r="G17" i="10" s="1"/>
  <c r="I436" i="14"/>
  <c r="I780" i="14"/>
  <c r="I224" i="14"/>
  <c r="I170" i="14"/>
  <c r="I169" i="14" s="1"/>
  <c r="I158" i="14" s="1"/>
  <c r="I157" i="14" s="1"/>
  <c r="G5" i="10" s="1"/>
  <c r="I822" i="14"/>
  <c r="I821" i="14" s="1"/>
  <c r="I820" i="14" s="1"/>
  <c r="G14" i="10" s="1"/>
  <c r="I850" i="14"/>
  <c r="I988" i="14"/>
  <c r="I375" i="14"/>
  <c r="I419" i="14"/>
  <c r="I418" i="14" s="1"/>
  <c r="I417" i="14" s="1"/>
  <c r="I204" i="14"/>
  <c r="I203" i="14" s="1"/>
  <c r="I913" i="14"/>
  <c r="I553" i="14"/>
  <c r="I619" i="14"/>
  <c r="I618" i="14" s="1"/>
  <c r="I805" i="14" l="1"/>
  <c r="I794" i="14" s="1"/>
  <c r="G13" i="10" s="1"/>
  <c r="I779" i="14"/>
  <c r="G12" i="10" s="1"/>
  <c r="I397" i="14"/>
  <c r="G8" i="10" s="1"/>
  <c r="I1313" i="14"/>
  <c r="G18" i="10" s="1"/>
  <c r="G19" i="10"/>
  <c r="G25" i="10" s="1"/>
  <c r="G24" i="10"/>
  <c r="I748" i="14"/>
  <c r="I747" i="14" s="1"/>
  <c r="I202" i="14"/>
  <c r="I223" i="14"/>
  <c r="I222" i="14" s="1"/>
  <c r="I221" i="14" s="1"/>
  <c r="I220" i="14" s="1"/>
  <c r="I848" i="14"/>
  <c r="I847" i="14" s="1"/>
  <c r="I846" i="14" s="1"/>
  <c r="I833" i="14" s="1"/>
  <c r="I832" i="14" s="1"/>
  <c r="I831" i="14" s="1"/>
  <c r="I778" i="14" l="1"/>
  <c r="G15" i="10"/>
  <c r="G11" i="10" s="1"/>
  <c r="I201" i="14"/>
  <c r="G6" i="10" s="1"/>
  <c r="F784" i="14" l="1"/>
  <c r="H272" i="14"/>
  <c r="H226" i="14"/>
  <c r="H224" i="14" l="1"/>
  <c r="B30" i="10"/>
  <c r="D30" i="10"/>
  <c r="E30" i="10"/>
  <c r="F30" i="10"/>
  <c r="C29" i="10"/>
  <c r="D29" i="10"/>
  <c r="E29" i="10"/>
  <c r="F29" i="10"/>
  <c r="I464" i="14" l="1"/>
  <c r="I463" i="14" s="1"/>
  <c r="I576" i="14"/>
  <c r="I575" i="14" s="1"/>
  <c r="I574" i="14" s="1"/>
  <c r="I552" i="14" s="1"/>
  <c r="I547" i="14" s="1"/>
  <c r="D28" i="10"/>
  <c r="I485" i="14" l="1"/>
  <c r="I484" i="14" s="1"/>
  <c r="I483" i="14" s="1"/>
  <c r="F475" i="14"/>
  <c r="F783" i="14"/>
  <c r="E783" i="14"/>
  <c r="E782" i="14" s="1"/>
  <c r="E781" i="14" s="1"/>
  <c r="G721" i="14"/>
  <c r="H721" i="14" s="1"/>
  <c r="I721" i="14" s="1"/>
  <c r="J721" i="14" s="1"/>
  <c r="F724" i="14"/>
  <c r="G724" i="14" s="1"/>
  <c r="H724" i="14" s="1"/>
  <c r="I724" i="14" s="1"/>
  <c r="J724" i="14" s="1"/>
  <c r="F712" i="14"/>
  <c r="G712" i="14" s="1"/>
  <c r="H712" i="14" s="1"/>
  <c r="F714" i="14"/>
  <c r="G714" i="14" s="1"/>
  <c r="H714" i="14" s="1"/>
  <c r="I714" i="14" s="1"/>
  <c r="J714" i="14" s="1"/>
  <c r="F711" i="14"/>
  <c r="F658" i="14"/>
  <c r="G658" i="14" s="1"/>
  <c r="F710" i="14" l="1"/>
  <c r="J710" i="14"/>
  <c r="J709" i="14" s="1"/>
  <c r="J708" i="14" s="1"/>
  <c r="J703" i="14" s="1"/>
  <c r="J702" i="14" s="1"/>
  <c r="H658" i="14"/>
  <c r="I658" i="14" s="1"/>
  <c r="G657" i="14"/>
  <c r="G711" i="14"/>
  <c r="H711" i="14" s="1"/>
  <c r="I521" i="14"/>
  <c r="I520" i="14" s="1"/>
  <c r="I519" i="14" s="1"/>
  <c r="G521" i="14"/>
  <c r="I496" i="14"/>
  <c r="I500" i="14"/>
  <c r="I685" i="14"/>
  <c r="I684" i="14" s="1"/>
  <c r="I710" i="14"/>
  <c r="I709" i="14" s="1"/>
  <c r="I708" i="14" s="1"/>
  <c r="I703" i="14" s="1"/>
  <c r="I702" i="14" s="1"/>
  <c r="I502" i="14"/>
  <c r="G475" i="14"/>
  <c r="F444" i="14"/>
  <c r="F449" i="14"/>
  <c r="H448" i="14"/>
  <c r="G382" i="14"/>
  <c r="E27" i="10" s="1"/>
  <c r="H382" i="14"/>
  <c r="F27" i="10" s="1"/>
  <c r="F382" i="14"/>
  <c r="D27" i="10" s="1"/>
  <c r="F448" i="14" l="1"/>
  <c r="F443" i="14"/>
  <c r="I657" i="14"/>
  <c r="I654" i="14" s="1"/>
  <c r="J658" i="14"/>
  <c r="J657" i="14" s="1"/>
  <c r="J654" i="14" s="1"/>
  <c r="J640" i="14" s="1"/>
  <c r="J639" i="14" s="1"/>
  <c r="I495" i="14"/>
  <c r="H475" i="14"/>
  <c r="E1271" i="14"/>
  <c r="E1007" i="14"/>
  <c r="G448" i="14" l="1"/>
  <c r="I475" i="14"/>
  <c r="I474" i="14" s="1"/>
  <c r="I473" i="14" s="1"/>
  <c r="E994" i="14"/>
  <c r="E993" i="14"/>
  <c r="E992" i="14"/>
  <c r="E990" i="14"/>
  <c r="E989" i="14"/>
  <c r="E841" i="14"/>
  <c r="E840" i="14" s="1"/>
  <c r="E848" i="14"/>
  <c r="E844" i="14"/>
  <c r="E843" i="14" s="1"/>
  <c r="F807" i="14"/>
  <c r="G807" i="14"/>
  <c r="H807" i="14"/>
  <c r="E809" i="14"/>
  <c r="E764" i="14"/>
  <c r="F741" i="14"/>
  <c r="G741" i="14"/>
  <c r="H741" i="14"/>
  <c r="E741" i="14"/>
  <c r="E710" i="14"/>
  <c r="F730" i="14"/>
  <c r="G730" i="14"/>
  <c r="H730" i="14"/>
  <c r="E730" i="14"/>
  <c r="F735" i="14"/>
  <c r="G735" i="14"/>
  <c r="H735" i="14"/>
  <c r="E735" i="14"/>
  <c r="E620" i="14"/>
  <c r="E619" i="14" s="1"/>
  <c r="E618" i="14" s="1"/>
  <c r="F597" i="14"/>
  <c r="G597" i="14"/>
  <c r="H597" i="14"/>
  <c r="E597" i="14"/>
  <c r="E521" i="14"/>
  <c r="F414" i="14"/>
  <c r="G414" i="14"/>
  <c r="H414" i="14"/>
  <c r="E414" i="14"/>
  <c r="F399" i="14"/>
  <c r="F398" i="14" s="1"/>
  <c r="E400" i="14"/>
  <c r="E399" i="14" s="1"/>
  <c r="E398" i="14" s="1"/>
  <c r="E839" i="14" l="1"/>
  <c r="I462" i="14"/>
  <c r="I435" i="14" s="1"/>
  <c r="I430" i="14" s="1"/>
  <c r="I429" i="14" s="1"/>
  <c r="G9" i="10" s="1"/>
  <c r="E272" i="14"/>
  <c r="G272" i="14"/>
  <c r="E253" i="14"/>
  <c r="G1300" i="14" l="1"/>
  <c r="F1300" i="14"/>
  <c r="E1300" i="14"/>
  <c r="G1271" i="14"/>
  <c r="G1141" i="14"/>
  <c r="E1141" i="14"/>
  <c r="H995" i="14"/>
  <c r="F26" i="10" s="1"/>
  <c r="G995" i="14"/>
  <c r="E26" i="10" s="1"/>
  <c r="F995" i="14"/>
  <c r="D26" i="10" s="1"/>
  <c r="E995" i="14"/>
  <c r="C26" i="10" s="1"/>
  <c r="B26" i="10"/>
  <c r="H994" i="14"/>
  <c r="G994" i="14"/>
  <c r="F994" i="14"/>
  <c r="H993" i="14"/>
  <c r="G993" i="14"/>
  <c r="F993" i="14"/>
  <c r="H992" i="14"/>
  <c r="G992" i="14"/>
  <c r="F992" i="14"/>
  <c r="H991" i="14"/>
  <c r="G991" i="14"/>
  <c r="F991" i="14"/>
  <c r="E991" i="14"/>
  <c r="H990" i="14"/>
  <c r="G990" i="14"/>
  <c r="F990" i="14"/>
  <c r="H989" i="14"/>
  <c r="G989" i="14"/>
  <c r="F989" i="14"/>
  <c r="H981" i="14"/>
  <c r="H980" i="14" s="1"/>
  <c r="H979" i="14" s="1"/>
  <c r="H978" i="14" s="1"/>
  <c r="H977" i="14" s="1"/>
  <c r="G981" i="14"/>
  <c r="G980" i="14" s="1"/>
  <c r="G979" i="14" s="1"/>
  <c r="G978" i="14" s="1"/>
  <c r="G977" i="14" s="1"/>
  <c r="F981" i="14"/>
  <c r="F980" i="14" s="1"/>
  <c r="F979" i="14" s="1"/>
  <c r="F978" i="14" s="1"/>
  <c r="F977" i="14" s="1"/>
  <c r="E981" i="14"/>
  <c r="E980" i="14" s="1"/>
  <c r="E979" i="14" s="1"/>
  <c r="E978" i="14" s="1"/>
  <c r="E977" i="14" s="1"/>
  <c r="H973" i="14"/>
  <c r="H972" i="14" s="1"/>
  <c r="H971" i="14" s="1"/>
  <c r="H970" i="14" s="1"/>
  <c r="H969" i="14" s="1"/>
  <c r="G973" i="14"/>
  <c r="G972" i="14" s="1"/>
  <c r="G971" i="14" s="1"/>
  <c r="G970" i="14" s="1"/>
  <c r="G969" i="14" s="1"/>
  <c r="F973" i="14"/>
  <c r="F972" i="14" s="1"/>
  <c r="F971" i="14" s="1"/>
  <c r="F970" i="14" s="1"/>
  <c r="F969" i="14" s="1"/>
  <c r="E973" i="14"/>
  <c r="E972" i="14" s="1"/>
  <c r="E971" i="14" s="1"/>
  <c r="E970" i="14" s="1"/>
  <c r="E969" i="14" s="1"/>
  <c r="H964" i="14"/>
  <c r="H963" i="14" s="1"/>
  <c r="H962" i="14" s="1"/>
  <c r="G964" i="14"/>
  <c r="G963" i="14" s="1"/>
  <c r="G962" i="14" s="1"/>
  <c r="F964" i="14"/>
  <c r="F963" i="14" s="1"/>
  <c r="F962" i="14" s="1"/>
  <c r="E964" i="14"/>
  <c r="E963" i="14" s="1"/>
  <c r="E962" i="14" s="1"/>
  <c r="H961" i="14"/>
  <c r="G961" i="14"/>
  <c r="F961" i="14"/>
  <c r="E961" i="14"/>
  <c r="H956" i="14"/>
  <c r="H955" i="14" s="1"/>
  <c r="H954" i="14" s="1"/>
  <c r="G956" i="14"/>
  <c r="G955" i="14" s="1"/>
  <c r="G954" i="14" s="1"/>
  <c r="F956" i="14"/>
  <c r="F955" i="14" s="1"/>
  <c r="F954" i="14" s="1"/>
  <c r="E956" i="14"/>
  <c r="E955" i="14" s="1"/>
  <c r="E954" i="14" s="1"/>
  <c r="H949" i="14"/>
  <c r="G949" i="14"/>
  <c r="F949" i="14"/>
  <c r="E949" i="14"/>
  <c r="H948" i="14"/>
  <c r="H947" i="14" s="1"/>
  <c r="G948" i="14"/>
  <c r="G947" i="14" s="1"/>
  <c r="F948" i="14"/>
  <c r="F947" i="14" s="1"/>
  <c r="E948" i="14"/>
  <c r="E947" i="14" s="1"/>
  <c r="H940" i="14"/>
  <c r="H939" i="14" s="1"/>
  <c r="H938" i="14" s="1"/>
  <c r="H937" i="14" s="1"/>
  <c r="H936" i="14" s="1"/>
  <c r="G940" i="14"/>
  <c r="G939" i="14" s="1"/>
  <c r="G938" i="14" s="1"/>
  <c r="G937" i="14" s="1"/>
  <c r="G936" i="14" s="1"/>
  <c r="F940" i="14"/>
  <c r="F939" i="14" s="1"/>
  <c r="F938" i="14" s="1"/>
  <c r="F937" i="14" s="1"/>
  <c r="F936" i="14" s="1"/>
  <c r="E940" i="14"/>
  <c r="E939" i="14" s="1"/>
  <c r="E938" i="14" s="1"/>
  <c r="E937" i="14" s="1"/>
  <c r="E936" i="14" s="1"/>
  <c r="H933" i="14"/>
  <c r="H932" i="14" s="1"/>
  <c r="H931" i="14" s="1"/>
  <c r="G933" i="14"/>
  <c r="G932" i="14" s="1"/>
  <c r="G931" i="14" s="1"/>
  <c r="F932" i="14"/>
  <c r="F931" i="14" s="1"/>
  <c r="E933" i="14"/>
  <c r="E932" i="14" s="1"/>
  <c r="E931" i="14" s="1"/>
  <c r="H923" i="14"/>
  <c r="H922" i="14" s="1"/>
  <c r="H921" i="14" s="1"/>
  <c r="G923" i="14"/>
  <c r="G922" i="14" s="1"/>
  <c r="G921" i="14" s="1"/>
  <c r="G920" i="14" s="1"/>
  <c r="F923" i="14"/>
  <c r="F922" i="14" s="1"/>
  <c r="F921" i="14" s="1"/>
  <c r="E923" i="14"/>
  <c r="E922" i="14" s="1"/>
  <c r="E921" i="14" s="1"/>
  <c r="H915" i="14"/>
  <c r="H914" i="14" s="1"/>
  <c r="G914" i="14"/>
  <c r="F915" i="14"/>
  <c r="F914" i="14" s="1"/>
  <c r="E914" i="14"/>
  <c r="H870" i="14"/>
  <c r="H869" i="14" s="1"/>
  <c r="G870" i="14"/>
  <c r="G869" i="14" s="1"/>
  <c r="F870" i="14"/>
  <c r="F869" i="14" s="1"/>
  <c r="E870" i="14"/>
  <c r="E869" i="14" s="1"/>
  <c r="H852" i="14"/>
  <c r="H851" i="14" s="1"/>
  <c r="G852" i="14"/>
  <c r="G851" i="14" s="1"/>
  <c r="F852" i="14"/>
  <c r="F851" i="14" s="1"/>
  <c r="F850" i="14" s="1"/>
  <c r="E852" i="14"/>
  <c r="E851" i="14" s="1"/>
  <c r="F836" i="14"/>
  <c r="F835" i="14" s="1"/>
  <c r="F834" i="14" s="1"/>
  <c r="E836" i="14"/>
  <c r="E835" i="14" s="1"/>
  <c r="E834" i="14" s="1"/>
  <c r="H829" i="14"/>
  <c r="G829" i="14"/>
  <c r="F829" i="14"/>
  <c r="E829" i="14"/>
  <c r="H827" i="14"/>
  <c r="G827" i="14"/>
  <c r="F827" i="14"/>
  <c r="E827" i="14"/>
  <c r="H825" i="14"/>
  <c r="G825" i="14"/>
  <c r="F825" i="14"/>
  <c r="E825" i="14"/>
  <c r="H823" i="14"/>
  <c r="G823" i="14"/>
  <c r="F823" i="14"/>
  <c r="E823" i="14"/>
  <c r="H818" i="14"/>
  <c r="H817" i="14" s="1"/>
  <c r="G818" i="14"/>
  <c r="G817" i="14" s="1"/>
  <c r="F818" i="14"/>
  <c r="F817" i="14" s="1"/>
  <c r="E818" i="14"/>
  <c r="E817" i="14" s="1"/>
  <c r="H815" i="14"/>
  <c r="H814" i="14" s="1"/>
  <c r="G815" i="14"/>
  <c r="G814" i="14" s="1"/>
  <c r="F815" i="14"/>
  <c r="F814" i="14" s="1"/>
  <c r="E815" i="14"/>
  <c r="E814" i="14" s="1"/>
  <c r="H812" i="14"/>
  <c r="H811" i="14" s="1"/>
  <c r="G812" i="14"/>
  <c r="G811" i="14" s="1"/>
  <c r="F812" i="14"/>
  <c r="F811" i="14" s="1"/>
  <c r="E812" i="14"/>
  <c r="E811" i="14" s="1"/>
  <c r="G806" i="14"/>
  <c r="F806" i="14"/>
  <c r="E807" i="14"/>
  <c r="E806" i="14" s="1"/>
  <c r="H798" i="14"/>
  <c r="H797" i="14" s="1"/>
  <c r="H796" i="14" s="1"/>
  <c r="H795" i="14" s="1"/>
  <c r="G798" i="14"/>
  <c r="G797" i="14" s="1"/>
  <c r="G796" i="14" s="1"/>
  <c r="G795" i="14" s="1"/>
  <c r="F798" i="14"/>
  <c r="F797" i="14" s="1"/>
  <c r="F796" i="14" s="1"/>
  <c r="F795" i="14" s="1"/>
  <c r="E799" i="14"/>
  <c r="E798" i="14" s="1"/>
  <c r="E797" i="14" s="1"/>
  <c r="E796" i="14" s="1"/>
  <c r="E795" i="14" s="1"/>
  <c r="H787" i="14"/>
  <c r="H786" i="14" s="1"/>
  <c r="G787" i="14"/>
  <c r="G786" i="14" s="1"/>
  <c r="G780" i="14" s="1"/>
  <c r="G779" i="14" s="1"/>
  <c r="F787" i="14"/>
  <c r="F786" i="14" s="1"/>
  <c r="E787" i="14"/>
  <c r="E786" i="14" s="1"/>
  <c r="E780" i="14" s="1"/>
  <c r="H783" i="14"/>
  <c r="H782" i="14" s="1"/>
  <c r="H781" i="14" s="1"/>
  <c r="F782" i="14"/>
  <c r="F781" i="14" s="1"/>
  <c r="H775" i="14"/>
  <c r="H774" i="14" s="1"/>
  <c r="G775" i="14"/>
  <c r="G774" i="14" s="1"/>
  <c r="F775" i="14"/>
  <c r="F774" i="14" s="1"/>
  <c r="E775" i="14"/>
  <c r="E774" i="14" s="1"/>
  <c r="H764" i="14"/>
  <c r="H760" i="14" s="1"/>
  <c r="H759" i="14" s="1"/>
  <c r="H758" i="14" s="1"/>
  <c r="G764" i="14"/>
  <c r="G760" i="14" s="1"/>
  <c r="G759" i="14" s="1"/>
  <c r="G758" i="14" s="1"/>
  <c r="F764" i="14"/>
  <c r="F760" i="14" s="1"/>
  <c r="E28" i="10"/>
  <c r="E761" i="14"/>
  <c r="C28" i="10" s="1"/>
  <c r="B28" i="10"/>
  <c r="H756" i="14"/>
  <c r="G756" i="14"/>
  <c r="F756" i="14"/>
  <c r="E756" i="14"/>
  <c r="H754" i="14"/>
  <c r="G754" i="14"/>
  <c r="F754" i="14"/>
  <c r="E754" i="14"/>
  <c r="H750" i="14"/>
  <c r="H749" i="14" s="1"/>
  <c r="G750" i="14"/>
  <c r="G749" i="14" s="1"/>
  <c r="G748" i="14" s="1"/>
  <c r="F750" i="14"/>
  <c r="F749" i="14" s="1"/>
  <c r="E750" i="14"/>
  <c r="E749" i="14" s="1"/>
  <c r="E709" i="14"/>
  <c r="E708" i="14" s="1"/>
  <c r="E703" i="14" s="1"/>
  <c r="E702" i="14" s="1"/>
  <c r="E697" i="14"/>
  <c r="F697" i="14" s="1"/>
  <c r="H685" i="14"/>
  <c r="H684" i="14" s="1"/>
  <c r="G685" i="14"/>
  <c r="G684" i="14" s="1"/>
  <c r="F685" i="14"/>
  <c r="F684" i="14" s="1"/>
  <c r="E685" i="14"/>
  <c r="E684" i="14" s="1"/>
  <c r="H677" i="14"/>
  <c r="H674" i="14" s="1"/>
  <c r="G677" i="14"/>
  <c r="G674" i="14" s="1"/>
  <c r="F677" i="14"/>
  <c r="F674" i="14" s="1"/>
  <c r="E677" i="14"/>
  <c r="E674" i="14" s="1"/>
  <c r="H667" i="14"/>
  <c r="H664" i="14" s="1"/>
  <c r="G664" i="14"/>
  <c r="F667" i="14"/>
  <c r="F664" i="14" s="1"/>
  <c r="E667" i="14"/>
  <c r="E664" i="14" s="1"/>
  <c r="E657" i="14"/>
  <c r="E654" i="14" s="1"/>
  <c r="H652" i="14"/>
  <c r="G652" i="14"/>
  <c r="F652" i="14"/>
  <c r="E645" i="14"/>
  <c r="H633" i="14"/>
  <c r="H630" i="14" s="1"/>
  <c r="H629" i="14" s="1"/>
  <c r="G633" i="14"/>
  <c r="G630" i="14" s="1"/>
  <c r="G629" i="14" s="1"/>
  <c r="F633" i="14"/>
  <c r="F630" i="14" s="1"/>
  <c r="F629" i="14" s="1"/>
  <c r="E633" i="14"/>
  <c r="E630" i="14" s="1"/>
  <c r="E629" i="14" s="1"/>
  <c r="H627" i="14"/>
  <c r="H626" i="14" s="1"/>
  <c r="H625" i="14" s="1"/>
  <c r="H624" i="14" s="1"/>
  <c r="G627" i="14"/>
  <c r="G626" i="14" s="1"/>
  <c r="G625" i="14" s="1"/>
  <c r="G624" i="14" s="1"/>
  <c r="F627" i="14"/>
  <c r="F626" i="14" s="1"/>
  <c r="F625" i="14" s="1"/>
  <c r="F624" i="14" s="1"/>
  <c r="E627" i="14"/>
  <c r="E626" i="14" s="1"/>
  <c r="E625" i="14" s="1"/>
  <c r="E624" i="14" s="1"/>
  <c r="H620" i="14"/>
  <c r="G620" i="14"/>
  <c r="F620" i="14"/>
  <c r="E617" i="14"/>
  <c r="E616" i="14" s="1"/>
  <c r="H614" i="14"/>
  <c r="H613" i="14" s="1"/>
  <c r="H612" i="14" s="1"/>
  <c r="G614" i="14"/>
  <c r="G613" i="14" s="1"/>
  <c r="G612" i="14" s="1"/>
  <c r="F614" i="14"/>
  <c r="F613" i="14" s="1"/>
  <c r="F612" i="14" s="1"/>
  <c r="E614" i="14"/>
  <c r="E613" i="14" s="1"/>
  <c r="E612" i="14" s="1"/>
  <c r="H607" i="14"/>
  <c r="H606" i="14" s="1"/>
  <c r="G607" i="14"/>
  <c r="G606" i="14" s="1"/>
  <c r="F607" i="14"/>
  <c r="F606" i="14" s="1"/>
  <c r="E608" i="14"/>
  <c r="E607" i="14" s="1"/>
  <c r="E606" i="14" s="1"/>
  <c r="E601" i="14"/>
  <c r="E600" i="14" s="1"/>
  <c r="G596" i="14"/>
  <c r="G595" i="14" s="1"/>
  <c r="F596" i="14"/>
  <c r="F595" i="14" s="1"/>
  <c r="E596" i="14"/>
  <c r="E595" i="14" s="1"/>
  <c r="H596" i="14"/>
  <c r="H595" i="14" s="1"/>
  <c r="H576" i="14"/>
  <c r="H575" i="14" s="1"/>
  <c r="H574" i="14" s="1"/>
  <c r="G575" i="14"/>
  <c r="G574" i="14" s="1"/>
  <c r="F575" i="14"/>
  <c r="F574" i="14" s="1"/>
  <c r="E575" i="14"/>
  <c r="E574" i="14" s="1"/>
  <c r="H572" i="14"/>
  <c r="G572" i="14"/>
  <c r="F572" i="14"/>
  <c r="E572" i="14"/>
  <c r="F566" i="14"/>
  <c r="E567" i="14"/>
  <c r="F560" i="14"/>
  <c r="E561" i="14"/>
  <c r="E560" i="14" s="1"/>
  <c r="H554" i="14"/>
  <c r="F554" i="14"/>
  <c r="E555" i="14"/>
  <c r="E554" i="14" s="1"/>
  <c r="H549" i="14"/>
  <c r="H548" i="14" s="1"/>
  <c r="G549" i="14"/>
  <c r="G548" i="14" s="1"/>
  <c r="F549" i="14"/>
  <c r="F548" i="14" s="1"/>
  <c r="E549" i="14"/>
  <c r="E548" i="14" s="1"/>
  <c r="G535" i="14"/>
  <c r="G534" i="14" s="1"/>
  <c r="F535" i="14"/>
  <c r="F534" i="14" s="1"/>
  <c r="H535" i="14"/>
  <c r="H534" i="14" s="1"/>
  <c r="E535" i="14"/>
  <c r="E534" i="14" s="1"/>
  <c r="H521" i="14"/>
  <c r="H520" i="14" s="1"/>
  <c r="H519" i="14" s="1"/>
  <c r="G520" i="14"/>
  <c r="G519" i="14" s="1"/>
  <c r="F520" i="14"/>
  <c r="F519" i="14" s="1"/>
  <c r="E520" i="14"/>
  <c r="E519" i="14" s="1"/>
  <c r="H514" i="14"/>
  <c r="H513" i="14" s="1"/>
  <c r="H512" i="14" s="1"/>
  <c r="G514" i="14"/>
  <c r="G513" i="14" s="1"/>
  <c r="G512" i="14" s="1"/>
  <c r="F514" i="14"/>
  <c r="F513" i="14" s="1"/>
  <c r="F512" i="14" s="1"/>
  <c r="E514" i="14"/>
  <c r="E513" i="14" s="1"/>
  <c r="E512" i="14" s="1"/>
  <c r="H505" i="14"/>
  <c r="H504" i="14" s="1"/>
  <c r="G505" i="14"/>
  <c r="G504" i="14" s="1"/>
  <c r="F505" i="14"/>
  <c r="F504" i="14" s="1"/>
  <c r="E505" i="14"/>
  <c r="E504" i="14" s="1"/>
  <c r="H502" i="14"/>
  <c r="G502" i="14"/>
  <c r="F502" i="14"/>
  <c r="E502" i="14"/>
  <c r="H500" i="14"/>
  <c r="G500" i="14"/>
  <c r="F500" i="14"/>
  <c r="E500" i="14"/>
  <c r="H498" i="14"/>
  <c r="G498" i="14"/>
  <c r="F498" i="14"/>
  <c r="E498" i="14"/>
  <c r="H496" i="14"/>
  <c r="G496" i="14"/>
  <c r="F496" i="14"/>
  <c r="E496" i="14"/>
  <c r="H490" i="14"/>
  <c r="H489" i="14" s="1"/>
  <c r="G490" i="14"/>
  <c r="G489" i="14" s="1"/>
  <c r="F490" i="14"/>
  <c r="F489" i="14" s="1"/>
  <c r="E490" i="14"/>
  <c r="E489" i="14" s="1"/>
  <c r="H485" i="14"/>
  <c r="H484" i="14" s="1"/>
  <c r="H483" i="14" s="1"/>
  <c r="G485" i="14"/>
  <c r="G484" i="14" s="1"/>
  <c r="G483" i="14" s="1"/>
  <c r="F485" i="14"/>
  <c r="F484" i="14" s="1"/>
  <c r="F483" i="14" s="1"/>
  <c r="E485" i="14"/>
  <c r="E484" i="14" s="1"/>
  <c r="E483" i="14" s="1"/>
  <c r="H474" i="14"/>
  <c r="H473" i="14" s="1"/>
  <c r="G474" i="14"/>
  <c r="G473" i="14" s="1"/>
  <c r="F474" i="14"/>
  <c r="F473" i="14" s="1"/>
  <c r="E474" i="14"/>
  <c r="E473" i="14" s="1"/>
  <c r="F464" i="14"/>
  <c r="F463" i="14" s="1"/>
  <c r="H464" i="14"/>
  <c r="H463" i="14" s="1"/>
  <c r="G464" i="14"/>
  <c r="G463" i="14" s="1"/>
  <c r="E464" i="14"/>
  <c r="E463" i="14" s="1"/>
  <c r="H460" i="14"/>
  <c r="H459" i="14" s="1"/>
  <c r="G460" i="14"/>
  <c r="G459" i="14" s="1"/>
  <c r="F460" i="14"/>
  <c r="F459" i="14" s="1"/>
  <c r="E460" i="14"/>
  <c r="E459" i="14" s="1"/>
  <c r="H453" i="14"/>
  <c r="G453" i="14"/>
  <c r="F453" i="14"/>
  <c r="E454" i="14"/>
  <c r="E453" i="14" s="1"/>
  <c r="E449" i="14"/>
  <c r="E448" i="14" s="1"/>
  <c r="E444" i="14"/>
  <c r="E443" i="14" s="1"/>
  <c r="H437" i="14"/>
  <c r="G437" i="14"/>
  <c r="F437" i="14"/>
  <c r="E438" i="14"/>
  <c r="E437" i="14" s="1"/>
  <c r="H432" i="14"/>
  <c r="H431" i="14" s="1"/>
  <c r="G432" i="14"/>
  <c r="G431" i="14" s="1"/>
  <c r="F432" i="14"/>
  <c r="F431" i="14" s="1"/>
  <c r="E432" i="14"/>
  <c r="E431" i="14" s="1"/>
  <c r="H425" i="14"/>
  <c r="G425" i="14"/>
  <c r="F425" i="14"/>
  <c r="E425" i="14"/>
  <c r="H423" i="14"/>
  <c r="G423" i="14"/>
  <c r="F423" i="14"/>
  <c r="E423" i="14"/>
  <c r="H412" i="14"/>
  <c r="G412" i="14"/>
  <c r="F412" i="14"/>
  <c r="E412" i="14"/>
  <c r="E411" i="14" s="1"/>
  <c r="H407" i="14"/>
  <c r="H406" i="14" s="1"/>
  <c r="H405" i="14" s="1"/>
  <c r="H404" i="14" s="1"/>
  <c r="G407" i="14"/>
  <c r="G406" i="14" s="1"/>
  <c r="G405" i="14" s="1"/>
  <c r="G404" i="14" s="1"/>
  <c r="F407" i="14"/>
  <c r="F406" i="14" s="1"/>
  <c r="F405" i="14" s="1"/>
  <c r="F404" i="14" s="1"/>
  <c r="E407" i="14"/>
  <c r="E406" i="14" s="1"/>
  <c r="H395" i="14"/>
  <c r="H394" i="14" s="1"/>
  <c r="H393" i="14" s="1"/>
  <c r="H392" i="14" s="1"/>
  <c r="G395" i="14"/>
  <c r="G394" i="14" s="1"/>
  <c r="G393" i="14" s="1"/>
  <c r="G392" i="14" s="1"/>
  <c r="F395" i="14"/>
  <c r="F394" i="14" s="1"/>
  <c r="F393" i="14" s="1"/>
  <c r="F392" i="14" s="1"/>
  <c r="E395" i="14"/>
  <c r="E394" i="14" s="1"/>
  <c r="E393" i="14" s="1"/>
  <c r="E392" i="14" s="1"/>
  <c r="H381" i="14"/>
  <c r="G381" i="14"/>
  <c r="F381" i="14"/>
  <c r="H378" i="14"/>
  <c r="G378" i="14"/>
  <c r="F378" i="14"/>
  <c r="E378" i="14"/>
  <c r="H376" i="14"/>
  <c r="G376" i="14"/>
  <c r="F376" i="14"/>
  <c r="E376" i="14"/>
  <c r="G226" i="14"/>
  <c r="G224" i="14" s="1"/>
  <c r="E226" i="14"/>
  <c r="H211" i="14"/>
  <c r="G211" i="14"/>
  <c r="F211" i="14"/>
  <c r="E211" i="14"/>
  <c r="E210" i="14" s="1"/>
  <c r="H207" i="14"/>
  <c r="G207" i="14"/>
  <c r="F207" i="14"/>
  <c r="E207" i="14"/>
  <c r="H205" i="14"/>
  <c r="G205" i="14"/>
  <c r="F205" i="14"/>
  <c r="E205" i="14"/>
  <c r="H196" i="14"/>
  <c r="H195" i="14" s="1"/>
  <c r="G196" i="14"/>
  <c r="G195" i="14" s="1"/>
  <c r="F196" i="14"/>
  <c r="F195" i="14" s="1"/>
  <c r="E196" i="14"/>
  <c r="E195" i="14" s="1"/>
  <c r="H188" i="14"/>
  <c r="H187" i="14" s="1"/>
  <c r="G188" i="14"/>
  <c r="G187" i="14" s="1"/>
  <c r="F188" i="14"/>
  <c r="F187" i="14" s="1"/>
  <c r="E188" i="14"/>
  <c r="E187" i="14" s="1"/>
  <c r="H186" i="14"/>
  <c r="H185" i="14" s="1"/>
  <c r="H184" i="14" s="1"/>
  <c r="G186" i="14"/>
  <c r="G185" i="14" s="1"/>
  <c r="G184" i="14" s="1"/>
  <c r="F186" i="14"/>
  <c r="F185" i="14" s="1"/>
  <c r="F184" i="14" s="1"/>
  <c r="E186" i="14"/>
  <c r="E185" i="14" s="1"/>
  <c r="E184" i="14" s="1"/>
  <c r="H182" i="14"/>
  <c r="G182" i="14"/>
  <c r="F182" i="14"/>
  <c r="E182" i="14"/>
  <c r="H180" i="14"/>
  <c r="G180" i="14"/>
  <c r="F180" i="14"/>
  <c r="E180" i="14"/>
  <c r="E178" i="14"/>
  <c r="H172" i="14"/>
  <c r="H171" i="14" s="1"/>
  <c r="G172" i="14"/>
  <c r="G171" i="14" s="1"/>
  <c r="F172" i="14"/>
  <c r="F171" i="14" s="1"/>
  <c r="E172" i="14"/>
  <c r="E171" i="14" s="1"/>
  <c r="H162" i="14"/>
  <c r="G162" i="14"/>
  <c r="F162" i="14"/>
  <c r="E162" i="14"/>
  <c r="H161" i="14"/>
  <c r="H160" i="14" s="1"/>
  <c r="H159" i="14" s="1"/>
  <c r="G161" i="14"/>
  <c r="G160" i="14" s="1"/>
  <c r="G159" i="14" s="1"/>
  <c r="F161" i="14"/>
  <c r="F160" i="14" s="1"/>
  <c r="F159" i="14" s="1"/>
  <c r="E161" i="14"/>
  <c r="E160" i="14" s="1"/>
  <c r="E159" i="14" s="1"/>
  <c r="E151" i="14"/>
  <c r="E145" i="14" s="1"/>
  <c r="E144" i="14"/>
  <c r="E143" i="14"/>
  <c r="H131" i="14"/>
  <c r="G131" i="14"/>
  <c r="E131" i="14"/>
  <c r="E126" i="14"/>
  <c r="E117" i="14"/>
  <c r="E94" i="14"/>
  <c r="F88" i="14"/>
  <c r="J87" i="14" s="1"/>
  <c r="J86" i="14" s="1"/>
  <c r="J85" i="14" s="1"/>
  <c r="E88" i="14"/>
  <c r="E81" i="14"/>
  <c r="E77" i="14"/>
  <c r="E73" i="14"/>
  <c r="E69" i="14"/>
  <c r="E63" i="14"/>
  <c r="E59" i="14"/>
  <c r="E55" i="14"/>
  <c r="E50" i="14"/>
  <c r="E46" i="14"/>
  <c r="E42" i="14"/>
  <c r="E38" i="14"/>
  <c r="E31" i="14"/>
  <c r="E27" i="14"/>
  <c r="F26" i="14"/>
  <c r="F25" i="14" s="1"/>
  <c r="E21" i="14"/>
  <c r="E17" i="14"/>
  <c r="E13" i="14"/>
  <c r="E9" i="14"/>
  <c r="H920" i="14" l="1"/>
  <c r="G436" i="14"/>
  <c r="F805" i="14"/>
  <c r="F794" i="14" s="1"/>
  <c r="D13" i="10" s="1"/>
  <c r="G805" i="14"/>
  <c r="G794" i="14" s="1"/>
  <c r="F28" i="10"/>
  <c r="C31" i="10"/>
  <c r="E54" i="14"/>
  <c r="E850" i="14"/>
  <c r="H411" i="14"/>
  <c r="H410" i="14" s="1"/>
  <c r="H409" i="14" s="1"/>
  <c r="G411" i="14"/>
  <c r="G410" i="14" s="1"/>
  <c r="G409" i="14" s="1"/>
  <c r="F411" i="14"/>
  <c r="F410" i="14" s="1"/>
  <c r="F409" i="14" s="1"/>
  <c r="E462" i="14"/>
  <c r="G495" i="14"/>
  <c r="E779" i="14"/>
  <c r="C12" i="10" s="1"/>
  <c r="F462" i="14"/>
  <c r="G462" i="14"/>
  <c r="H462" i="14"/>
  <c r="H210" i="14"/>
  <c r="H209" i="14" s="1"/>
  <c r="E209" i="14"/>
  <c r="F210" i="14"/>
  <c r="F209" i="14" s="1"/>
  <c r="G210" i="14"/>
  <c r="G209" i="14" s="1"/>
  <c r="I103" i="14"/>
  <c r="I138" i="14"/>
  <c r="H120" i="14"/>
  <c r="I145" i="14"/>
  <c r="I152" i="14"/>
  <c r="F617" i="14"/>
  <c r="F616" i="14" s="1"/>
  <c r="F619" i="14"/>
  <c r="F618" i="14" s="1"/>
  <c r="F759" i="14"/>
  <c r="F758" i="14" s="1"/>
  <c r="G617" i="14"/>
  <c r="G616" i="14" s="1"/>
  <c r="G619" i="14"/>
  <c r="G618" i="14" s="1"/>
  <c r="H617" i="14"/>
  <c r="H616" i="14" s="1"/>
  <c r="H619" i="14"/>
  <c r="H618" i="14" s="1"/>
  <c r="E822" i="14"/>
  <c r="E821" i="14" s="1"/>
  <c r="E820" i="14" s="1"/>
  <c r="C14" i="10" s="1"/>
  <c r="E381" i="14"/>
  <c r="B27" i="10"/>
  <c r="G960" i="14"/>
  <c r="G946" i="14" s="1"/>
  <c r="G945" i="14" s="1"/>
  <c r="G944" i="14" s="1"/>
  <c r="E17" i="10" s="1"/>
  <c r="F920" i="14"/>
  <c r="F913" i="14" s="1"/>
  <c r="E120" i="14"/>
  <c r="H960" i="14"/>
  <c r="H946" i="14" s="1"/>
  <c r="H945" i="14" s="1"/>
  <c r="H944" i="14" s="1"/>
  <c r="F17" i="10" s="1"/>
  <c r="G120" i="14"/>
  <c r="F120" i="14"/>
  <c r="F224" i="14"/>
  <c r="F988" i="14"/>
  <c r="F1313" i="14" s="1"/>
  <c r="H204" i="14"/>
  <c r="H203" i="14" s="1"/>
  <c r="H988" i="14"/>
  <c r="G988" i="14"/>
  <c r="E19" i="10" s="1"/>
  <c r="H822" i="14"/>
  <c r="H821" i="14" s="1"/>
  <c r="H820" i="14" s="1"/>
  <c r="F14" i="10" s="1"/>
  <c r="F68" i="14"/>
  <c r="F67" i="14" s="1"/>
  <c r="E641" i="14"/>
  <c r="E640" i="14" s="1"/>
  <c r="E639" i="14" s="1"/>
  <c r="F436" i="14"/>
  <c r="G710" i="14"/>
  <c r="G709" i="14" s="1"/>
  <c r="G708" i="14" s="1"/>
  <c r="G703" i="14" s="1"/>
  <c r="G702" i="14" s="1"/>
  <c r="F709" i="14"/>
  <c r="F708" i="14" s="1"/>
  <c r="H419" i="14"/>
  <c r="H418" i="14" s="1"/>
  <c r="H417" i="14" s="1"/>
  <c r="E553" i="14"/>
  <c r="E552" i="14" s="1"/>
  <c r="E547" i="14" s="1"/>
  <c r="F822" i="14"/>
  <c r="F821" i="14" s="1"/>
  <c r="F820" i="14" s="1"/>
  <c r="D14" i="10" s="1"/>
  <c r="G850" i="14"/>
  <c r="E419" i="14"/>
  <c r="E418" i="14" s="1"/>
  <c r="E417" i="14" s="1"/>
  <c r="E805" i="14"/>
  <c r="E794" i="14" s="1"/>
  <c r="C13" i="10" s="1"/>
  <c r="H913" i="14"/>
  <c r="H806" i="14"/>
  <c r="E760" i="14"/>
  <c r="E759" i="14" s="1"/>
  <c r="E758" i="14" s="1"/>
  <c r="E410" i="14"/>
  <c r="E409" i="14" s="1"/>
  <c r="E405" i="14" s="1"/>
  <c r="E404" i="14" s="1"/>
  <c r="E375" i="14"/>
  <c r="H553" i="14"/>
  <c r="H552" i="14" s="1"/>
  <c r="H547" i="14" s="1"/>
  <c r="F780" i="14"/>
  <c r="F779" i="14" s="1"/>
  <c r="D12" i="10" s="1"/>
  <c r="G375" i="14"/>
  <c r="G913" i="14"/>
  <c r="H375" i="14"/>
  <c r="H223" i="14" s="1"/>
  <c r="F375" i="14"/>
  <c r="F419" i="14"/>
  <c r="F418" i="14" s="1"/>
  <c r="F417" i="14" s="1"/>
  <c r="G753" i="14"/>
  <c r="E753" i="14"/>
  <c r="E748" i="14" s="1"/>
  <c r="F753" i="14"/>
  <c r="H780" i="14"/>
  <c r="G822" i="14"/>
  <c r="G821" i="14" s="1"/>
  <c r="G820" i="14" s="1"/>
  <c r="E14" i="10" s="1"/>
  <c r="F960" i="14"/>
  <c r="F946" i="14" s="1"/>
  <c r="F945" i="14" s="1"/>
  <c r="F944" i="14" s="1"/>
  <c r="D17" i="10" s="1"/>
  <c r="E204" i="14"/>
  <c r="E203" i="14" s="1"/>
  <c r="E37" i="14"/>
  <c r="E8" i="14"/>
  <c r="E7" i="14" s="1"/>
  <c r="F37" i="14"/>
  <c r="F204" i="14"/>
  <c r="F203" i="14" s="1"/>
  <c r="E26" i="14"/>
  <c r="E25" i="14" s="1"/>
  <c r="E224" i="14"/>
  <c r="H850" i="14"/>
  <c r="H847" i="14" s="1"/>
  <c r="H846" i="14" s="1"/>
  <c r="H833" i="14" s="1"/>
  <c r="H832" i="14" s="1"/>
  <c r="E68" i="14"/>
  <c r="E67" i="14" s="1"/>
  <c r="G145" i="14"/>
  <c r="G204" i="14"/>
  <c r="G203" i="14" s="1"/>
  <c r="E436" i="14"/>
  <c r="G554" i="14"/>
  <c r="G553" i="14"/>
  <c r="G552" i="14" s="1"/>
  <c r="G547" i="14" s="1"/>
  <c r="E152" i="14"/>
  <c r="G419" i="14"/>
  <c r="G418" i="14" s="1"/>
  <c r="G417" i="14" s="1"/>
  <c r="E920" i="14"/>
  <c r="E913" i="14" s="1"/>
  <c r="H436" i="14"/>
  <c r="G697" i="14"/>
  <c r="G696" i="14" s="1"/>
  <c r="G695" i="14" s="1"/>
  <c r="G694" i="14" s="1"/>
  <c r="F696" i="14"/>
  <c r="F695" i="14" s="1"/>
  <c r="F694" i="14" s="1"/>
  <c r="F657" i="14"/>
  <c r="F654" i="14" s="1"/>
  <c r="E696" i="14"/>
  <c r="E695" i="14" s="1"/>
  <c r="E694" i="14" s="1"/>
  <c r="H753" i="14"/>
  <c r="E960" i="14"/>
  <c r="E946" i="14" s="1"/>
  <c r="E945" i="14" s="1"/>
  <c r="E944" i="14" s="1"/>
  <c r="C17" i="10" s="1"/>
  <c r="E988" i="14"/>
  <c r="C19" i="10" s="1"/>
  <c r="F847" i="14"/>
  <c r="F846" i="14" s="1"/>
  <c r="F833" i="14" s="1"/>
  <c r="E495" i="14"/>
  <c r="H495" i="14"/>
  <c r="F553" i="14"/>
  <c r="F552" i="14" s="1"/>
  <c r="F547" i="14" s="1"/>
  <c r="F645" i="14"/>
  <c r="F641" i="14" s="1"/>
  <c r="E170" i="14"/>
  <c r="E169" i="14" s="1"/>
  <c r="E158" i="14" s="1"/>
  <c r="E157" i="14" s="1"/>
  <c r="C5" i="10" s="1"/>
  <c r="F152" i="14"/>
  <c r="H145" i="14"/>
  <c r="E111" i="14"/>
  <c r="E138" i="14"/>
  <c r="G645" i="14"/>
  <c r="F138" i="14"/>
  <c r="F103" i="14"/>
  <c r="H152" i="14"/>
  <c r="G152" i="14"/>
  <c r="E566" i="14"/>
  <c r="E103" i="14"/>
  <c r="H178" i="14"/>
  <c r="H170" i="14" s="1"/>
  <c r="H169" i="14" s="1"/>
  <c r="H158" i="14" s="1"/>
  <c r="G178" i="14"/>
  <c r="H657" i="14"/>
  <c r="H654" i="14" s="1"/>
  <c r="G654" i="14"/>
  <c r="F178" i="14"/>
  <c r="F170" i="14" s="1"/>
  <c r="F169" i="14" s="1"/>
  <c r="F158" i="14" s="1"/>
  <c r="F157" i="14" s="1"/>
  <c r="F145" i="14"/>
  <c r="F495" i="14"/>
  <c r="H831" i="14" l="1"/>
  <c r="H805" i="14"/>
  <c r="H794" i="14" s="1"/>
  <c r="F13" i="10" s="1"/>
  <c r="H779" i="14"/>
  <c r="F12" i="10" s="1"/>
  <c r="E13" i="10"/>
  <c r="G435" i="14"/>
  <c r="G430" i="14" s="1"/>
  <c r="G429" i="14" s="1"/>
  <c r="E9" i="10" s="1"/>
  <c r="E12" i="10"/>
  <c r="F703" i="14"/>
  <c r="F702" i="14" s="1"/>
  <c r="H397" i="14"/>
  <c r="F8" i="10" s="1"/>
  <c r="G397" i="14"/>
  <c r="E8" i="10" s="1"/>
  <c r="F397" i="14"/>
  <c r="D8" i="10" s="1"/>
  <c r="D18" i="10"/>
  <c r="D19" i="10"/>
  <c r="E1313" i="14"/>
  <c r="C18" i="10" s="1"/>
  <c r="G170" i="14"/>
  <c r="G169" i="14" s="1"/>
  <c r="G158" i="14" s="1"/>
  <c r="G157" i="14" s="1"/>
  <c r="E5" i="10" s="1"/>
  <c r="B24" i="10"/>
  <c r="C24" i="10"/>
  <c r="D5" i="10"/>
  <c r="E202" i="14"/>
  <c r="G202" i="14"/>
  <c r="F202" i="14"/>
  <c r="H202" i="14"/>
  <c r="H645" i="14"/>
  <c r="H641" i="14" s="1"/>
  <c r="H640" i="14" s="1"/>
  <c r="H639" i="14" s="1"/>
  <c r="I130" i="14"/>
  <c r="I129" i="14" s="1"/>
  <c r="I111" i="14"/>
  <c r="I120" i="14"/>
  <c r="E747" i="14"/>
  <c r="E752" i="14"/>
  <c r="H748" i="14"/>
  <c r="H747" i="14" s="1"/>
  <c r="H752" i="14"/>
  <c r="G752" i="14"/>
  <c r="G747" i="14" s="1"/>
  <c r="F748" i="14"/>
  <c r="F747" i="14" s="1"/>
  <c r="F752" i="14"/>
  <c r="H1313" i="14"/>
  <c r="F18" i="10" s="1"/>
  <c r="F19" i="10"/>
  <c r="F25" i="10" s="1"/>
  <c r="G1313" i="14"/>
  <c r="E18" i="10" s="1"/>
  <c r="F435" i="14"/>
  <c r="F430" i="14" s="1"/>
  <c r="F429" i="14" s="1"/>
  <c r="D9" i="10" s="1"/>
  <c r="H222" i="14"/>
  <c r="H221" i="14" s="1"/>
  <c r="H220" i="14" s="1"/>
  <c r="G223" i="14"/>
  <c r="E36" i="14"/>
  <c r="E35" i="14" s="1"/>
  <c r="F93" i="14"/>
  <c r="F87" i="14" s="1"/>
  <c r="F223" i="14"/>
  <c r="F222" i="14" s="1"/>
  <c r="F221" i="14" s="1"/>
  <c r="F220" i="14" s="1"/>
  <c r="E223" i="14"/>
  <c r="E222" i="14" s="1"/>
  <c r="E221" i="14" s="1"/>
  <c r="E220" i="14" s="1"/>
  <c r="H697" i="14"/>
  <c r="H435" i="14"/>
  <c r="H430" i="14" s="1"/>
  <c r="H429" i="14" s="1"/>
  <c r="F9" i="10" s="1"/>
  <c r="E6" i="14"/>
  <c r="E5" i="14" s="1"/>
  <c r="G847" i="14"/>
  <c r="G846" i="14" s="1"/>
  <c r="G833" i="14" s="1"/>
  <c r="E397" i="14"/>
  <c r="C8" i="10" s="1"/>
  <c r="H710" i="14"/>
  <c r="H709" i="14" s="1"/>
  <c r="H708" i="14" s="1"/>
  <c r="H703" i="14" s="1"/>
  <c r="H702" i="14" s="1"/>
  <c r="E638" i="14"/>
  <c r="F832" i="14"/>
  <c r="F831" i="14" s="1"/>
  <c r="D15" i="10" s="1"/>
  <c r="D11" i="10" s="1"/>
  <c r="E130" i="14"/>
  <c r="E129" i="14" s="1"/>
  <c r="E847" i="14"/>
  <c r="E846" i="14" s="1"/>
  <c r="E435" i="14"/>
  <c r="E430" i="14" s="1"/>
  <c r="E429" i="14" s="1"/>
  <c r="C9" i="10" s="1"/>
  <c r="F640" i="14"/>
  <c r="F639" i="14" s="1"/>
  <c r="F638" i="14" s="1"/>
  <c r="E93" i="14"/>
  <c r="E87" i="14" s="1"/>
  <c r="H157" i="14"/>
  <c r="F5" i="10" s="1"/>
  <c r="F24" i="10" s="1"/>
  <c r="F130" i="14"/>
  <c r="F129" i="14" s="1"/>
  <c r="H111" i="14"/>
  <c r="G111" i="14"/>
  <c r="H138" i="14"/>
  <c r="H130" i="14" s="1"/>
  <c r="H129" i="14" s="1"/>
  <c r="G138" i="14"/>
  <c r="G130" i="14" s="1"/>
  <c r="G129" i="14" s="1"/>
  <c r="G641" i="14"/>
  <c r="G640" i="14" s="1"/>
  <c r="G639" i="14" s="1"/>
  <c r="G638" i="14" s="1"/>
  <c r="H103" i="14"/>
  <c r="G103" i="14"/>
  <c r="D32" i="10" l="1"/>
  <c r="H778" i="14"/>
  <c r="G832" i="14"/>
  <c r="G831" i="14" s="1"/>
  <c r="G778" i="14" s="1"/>
  <c r="E833" i="14"/>
  <c r="E832" i="14" s="1"/>
  <c r="E831" i="14" s="1"/>
  <c r="C15" i="10" s="1"/>
  <c r="C11" i="10" s="1"/>
  <c r="H201" i="14"/>
  <c r="F6" i="10" s="1"/>
  <c r="D24" i="10"/>
  <c r="E24" i="10"/>
  <c r="F201" i="14"/>
  <c r="D6" i="10" s="1"/>
  <c r="E201" i="14"/>
  <c r="C6" i="10" s="1"/>
  <c r="I645" i="14"/>
  <c r="I641" i="14" s="1"/>
  <c r="I640" i="14" s="1"/>
  <c r="I639" i="14" s="1"/>
  <c r="H696" i="14"/>
  <c r="H695" i="14" s="1"/>
  <c r="I697" i="14"/>
  <c r="J697" i="14" s="1"/>
  <c r="J696" i="14" s="1"/>
  <c r="J695" i="14" s="1"/>
  <c r="J694" i="14" s="1"/>
  <c r="J638" i="14" s="1"/>
  <c r="J637" i="14" s="1"/>
  <c r="H10" i="10" s="1"/>
  <c r="I93" i="14"/>
  <c r="I87" i="14" s="1"/>
  <c r="I86" i="14" s="1"/>
  <c r="I85" i="14" s="1"/>
  <c r="G637" i="14"/>
  <c r="E10" i="10" s="1"/>
  <c r="G222" i="14"/>
  <c r="G221" i="14" s="1"/>
  <c r="G220" i="14" s="1"/>
  <c r="F15" i="10"/>
  <c r="F11" i="10" s="1"/>
  <c r="F778" i="14"/>
  <c r="F637" i="14"/>
  <c r="D10" i="10" s="1"/>
  <c r="F86" i="14"/>
  <c r="F85" i="14" s="1"/>
  <c r="E4" i="14"/>
  <c r="E637" i="14"/>
  <c r="C10" i="10" s="1"/>
  <c r="G93" i="14"/>
  <c r="G87" i="14" s="1"/>
  <c r="G86" i="14" s="1"/>
  <c r="G85" i="14" s="1"/>
  <c r="E86" i="14"/>
  <c r="E85" i="14" s="1"/>
  <c r="H93" i="14"/>
  <c r="H87" i="14" s="1"/>
  <c r="H86" i="14" s="1"/>
  <c r="H85" i="14" s="1"/>
  <c r="E15" i="10" l="1"/>
  <c r="E11" i="10" s="1"/>
  <c r="G201" i="14"/>
  <c r="E6" i="10" s="1"/>
  <c r="H694" i="14"/>
  <c r="H638" i="14" s="1"/>
  <c r="H637" i="14" s="1"/>
  <c r="F10" i="10" s="1"/>
  <c r="I696" i="14"/>
  <c r="I695" i="14" s="1"/>
  <c r="E778" i="14"/>
  <c r="E3" i="14"/>
  <c r="C4" i="10" s="1"/>
  <c r="C3" i="10" s="1"/>
  <c r="C20" i="10" s="1"/>
  <c r="E2" i="14" l="1"/>
  <c r="I694" i="14"/>
  <c r="I638" i="14" s="1"/>
  <c r="I637" i="14" s="1"/>
  <c r="G10" i="10" s="1"/>
  <c r="E1314" i="14" l="1"/>
  <c r="E1316" i="14" s="1"/>
  <c r="B29" i="10"/>
  <c r="C25" i="10" l="1"/>
  <c r="C33" i="10" s="1"/>
  <c r="B25" i="10"/>
  <c r="B33" i="10" s="1"/>
  <c r="E25" i="10"/>
  <c r="D25" i="10" l="1"/>
  <c r="P959" i="16" l="1"/>
  <c r="P966" i="16"/>
  <c r="P1158" i="16" l="1"/>
  <c r="P1159" i="16" s="1"/>
  <c r="F21" i="14"/>
  <c r="F36" i="14"/>
  <c r="F35" i="14" s="1"/>
  <c r="F8" i="14" l="1"/>
  <c r="F7" i="14" s="1"/>
  <c r="F6" i="14" s="1"/>
  <c r="F5" i="14" s="1"/>
  <c r="F4" i="14" s="1"/>
  <c r="F3" i="14" s="1"/>
  <c r="F2" i="14" s="1"/>
  <c r="F1314" i="14" s="1"/>
  <c r="F1316" i="14" s="1"/>
  <c r="G8" i="14"/>
  <c r="G7" i="14" s="1"/>
  <c r="G6" i="14" s="1"/>
  <c r="G5" i="14" s="1"/>
  <c r="G4" i="14" s="1"/>
  <c r="G3" i="14" s="1"/>
  <c r="G2" i="14" s="1"/>
  <c r="D4" i="10" l="1"/>
  <c r="D3" i="10" s="1"/>
  <c r="E4" i="10"/>
  <c r="E3" i="10" s="1"/>
  <c r="G1314" i="14"/>
  <c r="G1316" i="14" s="1"/>
  <c r="H8" i="14"/>
  <c r="H7" i="14" s="1"/>
  <c r="H6" i="14" s="1"/>
  <c r="H5" i="14" s="1"/>
  <c r="H4" i="14" s="1"/>
  <c r="H3" i="14" s="1"/>
  <c r="D20" i="10" l="1"/>
  <c r="D33" i="10"/>
  <c r="J8" i="14"/>
  <c r="J7" i="14" s="1"/>
  <c r="J6" i="14" s="1"/>
  <c r="J5" i="14" s="1"/>
  <c r="J4" i="14" s="1"/>
  <c r="J3" i="14" s="1"/>
  <c r="I8" i="14"/>
  <c r="I7" i="14" s="1"/>
  <c r="I6" i="14" s="1"/>
  <c r="I5" i="14" s="1"/>
  <c r="I4" i="14" s="1"/>
  <c r="I3" i="14" s="1"/>
  <c r="E20" i="10"/>
  <c r="E33" i="10"/>
  <c r="H2" i="14"/>
  <c r="H1314" i="14" s="1"/>
  <c r="H1316" i="14" s="1"/>
  <c r="F4" i="10"/>
  <c r="F3" i="10" s="1"/>
  <c r="J2" i="14" l="1"/>
  <c r="J1314" i="14" s="1"/>
  <c r="J1316" i="14" s="1"/>
  <c r="H4" i="10"/>
  <c r="H3" i="10" s="1"/>
  <c r="F33" i="10"/>
  <c r="F20" i="10"/>
  <c r="G4" i="10"/>
  <c r="G3" i="10" s="1"/>
  <c r="I2" i="14"/>
  <c r="I1314" i="14" s="1"/>
  <c r="I1316" i="14" s="1"/>
  <c r="H20" i="10" l="1"/>
  <c r="H33" i="10"/>
  <c r="G33" i="10"/>
  <c r="G20" i="10"/>
</calcChain>
</file>

<file path=xl/sharedStrings.xml><?xml version="1.0" encoding="utf-8"?>
<sst xmlns="http://schemas.openxmlformats.org/spreadsheetml/2006/main" count="6697" uniqueCount="2167">
  <si>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</si>
  <si>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</si>
  <si>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</si>
  <si>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</si>
  <si>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</si>
  <si>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</si>
  <si>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</si>
  <si>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</si>
  <si>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</si>
  <si>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</si>
  <si>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</si>
  <si>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Receitas Correntes</t>
  </si>
  <si>
    <t>Impostos</t>
  </si>
  <si>
    <t>Imposto sobre a Propriedade Predial e Territorial Urbana – IPTU</t>
  </si>
  <si>
    <t>0001</t>
  </si>
  <si>
    <t>0020</t>
  </si>
  <si>
    <t>0040</t>
  </si>
  <si>
    <t>Imposto sobre a Renda e Proventos de Qualquer Natureza</t>
  </si>
  <si>
    <t>IRRF - Ativo/Inativo - Legislativo - Próprio</t>
  </si>
  <si>
    <t>IRRF – Ativo/Inativo - Legislativo - MDE</t>
  </si>
  <si>
    <t>IRRF - Ativo/Inativo - Legislativo - ASPS</t>
  </si>
  <si>
    <t>IRRF - Inativos Pagos pelo RPPS - Próprio</t>
  </si>
  <si>
    <t>IRRF - Inativos Pagos pelo RPPS - MDE</t>
  </si>
  <si>
    <t xml:space="preserve">IRRF - Inativos Pagos pelo RPPS - ASPS </t>
  </si>
  <si>
    <t xml:space="preserve">IRRF - Pensionistas Pagos com Recursos do RPPS - Próprio </t>
  </si>
  <si>
    <t>IRRF - Pensionistas Pagos com Recursos do RPPS - MDE</t>
  </si>
  <si>
    <t>IRRF - Pensionistas Pagos com Recursos do RPPS - ASPS</t>
  </si>
  <si>
    <t>Imposto Sobre Serviços de Qualquer Natureza</t>
  </si>
  <si>
    <t>Taxas</t>
  </si>
  <si>
    <t>4001</t>
  </si>
  <si>
    <t>Taxa de Fiscalização de Vigilância Sanitária</t>
  </si>
  <si>
    <t>1005</t>
  </si>
  <si>
    <t>Taxa de Controle e Fiscalização Ambiental</t>
  </si>
  <si>
    <t>Taxa de Licença para Execução de Obras</t>
  </si>
  <si>
    <t>Taxa de Utilização de Área de Domínio Público</t>
  </si>
  <si>
    <t>Taxa de Aprovação do Projeto de Construção Civil</t>
  </si>
  <si>
    <t>1001</t>
  </si>
  <si>
    <t>Taxas Diversas Poder de Polícia</t>
  </si>
  <si>
    <t>1301</t>
  </si>
  <si>
    <t>Taxas pela Prestação de Serviços</t>
  </si>
  <si>
    <t>Taxas de Serviços Cadastrais</t>
  </si>
  <si>
    <t>Taxa de Cemitério</t>
  </si>
  <si>
    <t>Taxa de Limpeza Pública</t>
  </si>
  <si>
    <t>Taxa de Registro / Inspeção de Produtos Agropecuários</t>
  </si>
  <si>
    <t>Taxa Custo Operacional dos Consignados</t>
  </si>
  <si>
    <t>Taxa de Vistoria de Trânsito</t>
  </si>
  <si>
    <t>Contribuições Sociais</t>
  </si>
  <si>
    <t>0400</t>
  </si>
  <si>
    <t>Contribuição dos Serv.Ativos p/Assist.Med.dos Serv.-Legislativo.</t>
  </si>
  <si>
    <t>Contribuição dos Serv.Ativos p/Assist.Med.dos Serv.-Executivo.</t>
  </si>
  <si>
    <t>Contribuição dos Serv.Ativos p/Assist.Med.dos Serv.-Ipassp-Sm</t>
  </si>
  <si>
    <t xml:space="preserve">Contribuição de Servidor Ativo Civil - Legislativo </t>
  </si>
  <si>
    <t xml:space="preserve">Contribuição de Servidor Ativo Civil -  Executivo </t>
  </si>
  <si>
    <t>Contribuição de Servidor Ativo Civil - Indiretas - Ipassp-Sm</t>
  </si>
  <si>
    <t>Contribuição de Servidor Ativo Civil - Cedidos</t>
  </si>
  <si>
    <t>Outras Contribuições Sociais</t>
  </si>
  <si>
    <t>1029</t>
  </si>
  <si>
    <t>1464</t>
  </si>
  <si>
    <t>1403</t>
  </si>
  <si>
    <t>Receita Patrimonial</t>
  </si>
  <si>
    <t>Aluguel de Imóveis Públicos</t>
  </si>
  <si>
    <t>Remuneração de Depósitos Bancários</t>
  </si>
  <si>
    <t>0031</t>
  </si>
  <si>
    <t>4590</t>
  </si>
  <si>
    <t>Rec. Rem. de Dep. Banc. - Vigilância Sanitária</t>
  </si>
  <si>
    <t>4090</t>
  </si>
  <si>
    <t>Rec. Rem. de Dep. Banc. - PROESF Estadual</t>
  </si>
  <si>
    <t>4220</t>
  </si>
  <si>
    <t>4050</t>
  </si>
  <si>
    <t>Rec. Rem. de Dep. Banc. - FES Farmácia Básica</t>
  </si>
  <si>
    <t>4210</t>
  </si>
  <si>
    <t>Rec. Rem. de Dep. Banc. - Saúde do Trabalhador - Estadual</t>
  </si>
  <si>
    <t>4190</t>
  </si>
  <si>
    <t>4960</t>
  </si>
  <si>
    <t>Rec. Rem. de Dep. Banc. - Monitoramento da Situação Nutricional</t>
  </si>
  <si>
    <t>4935</t>
  </si>
  <si>
    <t>4230</t>
  </si>
  <si>
    <t>Rec. Rem. de Dep. Banc. - Hospitais Públicos Municipais</t>
  </si>
  <si>
    <t>4160</t>
  </si>
  <si>
    <t>Rec. Rem. de Dep. Banc. - Prog. Prim. Inf. Melhor - PIM</t>
  </si>
  <si>
    <t>4002</t>
  </si>
  <si>
    <t>Rec. Rem. de Dep. Banc. - Alienação de Bens SMS</t>
  </si>
  <si>
    <t>4170</t>
  </si>
  <si>
    <t>Rec. Rem. de Dep. Banc. - SALVAR</t>
  </si>
  <si>
    <t>4111</t>
  </si>
  <si>
    <t>Rec. Rem. de Dep. Banc. - CEO</t>
  </si>
  <si>
    <t>4011</t>
  </si>
  <si>
    <t>Rec. Rem. de Dep. Banc. - PIES</t>
  </si>
  <si>
    <t>4900</t>
  </si>
  <si>
    <t>Rec. Rem. de Dep. Banc. - Educação em Saúde</t>
  </si>
  <si>
    <t>Rec. Rem. de Dep. Banc. - Região Resolve</t>
  </si>
  <si>
    <t>4931</t>
  </si>
  <si>
    <t>4292</t>
  </si>
  <si>
    <t>1195</t>
  </si>
  <si>
    <t>1259</t>
  </si>
  <si>
    <t>Rec. Rem. de Dep. Banc. - FNAS Básico Fixo</t>
  </si>
  <si>
    <t>1258</t>
  </si>
  <si>
    <t xml:space="preserve">Rec. Rem. de Dep. Banc. - FNAS Alta Complexidade </t>
  </si>
  <si>
    <t>1261</t>
  </si>
  <si>
    <t>Rec. Rem. de Dep. Banc. - FNAS Média Complexidade</t>
  </si>
  <si>
    <t>1395</t>
  </si>
  <si>
    <t>Rec. Rem. de Dep. Banc. - FNAS BPC</t>
  </si>
  <si>
    <t>1304</t>
  </si>
  <si>
    <t>1423</t>
  </si>
  <si>
    <t>Rec. Rem. de Dep. Banc. - FNAS - IGD SUAS</t>
  </si>
  <si>
    <t>1445</t>
  </si>
  <si>
    <t>1468</t>
  </si>
  <si>
    <t>Rec. Rem. de Dep. Banc. - FMAS</t>
  </si>
  <si>
    <t>1469</t>
  </si>
  <si>
    <t>1485</t>
  </si>
  <si>
    <t>Rec. Rem. de Dep. Banc. - ACEPETI</t>
  </si>
  <si>
    <t>1162</t>
  </si>
  <si>
    <t>Rec. Rem. de Dep. Banc. - PNAC</t>
  </si>
  <si>
    <t>1008</t>
  </si>
  <si>
    <t>Rec. Rem. de Dep. Banc. - Salário Educação</t>
  </si>
  <si>
    <t>1006</t>
  </si>
  <si>
    <t>Rec. Rem. de Dep. Banc. - PNAE</t>
  </si>
  <si>
    <t>1194</t>
  </si>
  <si>
    <t>Rec. Rem. de Dep. Banc. - FNDE - Transporte Escolar</t>
  </si>
  <si>
    <t>1327</t>
  </si>
  <si>
    <t>Rec. Rem. de Dep. Banc. - PNAP – Programa Alim. Pré-Escola</t>
  </si>
  <si>
    <t>1025</t>
  </si>
  <si>
    <t>1392</t>
  </si>
  <si>
    <t>1408</t>
  </si>
  <si>
    <t>Rec. Rem. de Dep. Banc. - FNDE - PNAE Mais Educação</t>
  </si>
  <si>
    <t>1422</t>
  </si>
  <si>
    <t>1429</t>
  </si>
  <si>
    <t>1433</t>
  </si>
  <si>
    <t>1460</t>
  </si>
  <si>
    <t>1461</t>
  </si>
  <si>
    <t>Rec. Rem. de Dep. Banc. - FNDE PAR Quadra Escola Bernardino</t>
  </si>
  <si>
    <t>1462</t>
  </si>
  <si>
    <t>1030</t>
  </si>
  <si>
    <t>Rec. Rem. de Dep. Banc. -  Alienação de Bens</t>
  </si>
  <si>
    <t>Rec. Rem. de Dep. Banc. - FMA Fundo Meio Ambiente</t>
  </si>
  <si>
    <t>1120</t>
  </si>
  <si>
    <t>Rec. Rem. de Dep. Banc. - Multa de Trânsito</t>
  </si>
  <si>
    <t>1002</t>
  </si>
  <si>
    <t>Rec. Rem. de Dep. Banc. - FRDR</t>
  </si>
  <si>
    <t>Rec. Rem. de Dep. Banc. - FUNREBOM</t>
  </si>
  <si>
    <t>1313</t>
  </si>
  <si>
    <t>Rec. Rem. de Dep. Banc. - Contrato 218.815-56 PAC OGU</t>
  </si>
  <si>
    <t>1290</t>
  </si>
  <si>
    <t>1308</t>
  </si>
  <si>
    <t>Rec. Rem. de Dep. Banc. - FMDCA Doações</t>
  </si>
  <si>
    <t>1165</t>
  </si>
  <si>
    <t>1305</t>
  </si>
  <si>
    <t>Rec. Rem. de Dep. Banc. - PROCON</t>
  </si>
  <si>
    <t>Rec. Rem. de Dep. Banc. - FUNCIP</t>
  </si>
  <si>
    <t>1416</t>
  </si>
  <si>
    <t>1420</t>
  </si>
  <si>
    <t>1426</t>
  </si>
  <si>
    <t>1406</t>
  </si>
  <si>
    <t>Rec. Rem. de Dep. Banc. - 3ª Etapa Centro de Eventos</t>
  </si>
  <si>
    <t>1316</t>
  </si>
  <si>
    <t>1441</t>
  </si>
  <si>
    <t>1470</t>
  </si>
  <si>
    <t>Rec. Rem. de Dep. Banc. - Contrato 387.527-35 - Revitalização</t>
  </si>
  <si>
    <t>Rec. Rem. Dep. Rec. Não Vinculado - Executivo</t>
  </si>
  <si>
    <t>Remuneração em Investimentos de Renda Fixa</t>
  </si>
  <si>
    <t>Remuneração em Investimentos de Renda Fixa - Taxa Administração</t>
  </si>
  <si>
    <t>Remuneração em Investimentos de Renda Fixa – Centralização da Folha Pgto</t>
  </si>
  <si>
    <t>Receita de Serviços</t>
  </si>
  <si>
    <t>Serviços de Saúde - SIA-SUS</t>
  </si>
  <si>
    <t>Transferências da União</t>
  </si>
  <si>
    <t>Participação na Receita da União</t>
  </si>
  <si>
    <t>Centro de Especialidades Odontológicas</t>
  </si>
  <si>
    <t>Serviço de Atendimento Móvel às Urgências - SAMU</t>
  </si>
  <si>
    <t xml:space="preserve">FNAS – ALTA COMPLEXIDADE </t>
  </si>
  <si>
    <t>FNAS – BÁSICO FIXO</t>
  </si>
  <si>
    <t>FNAS – PISO FIXO MÉDIA COMPLEXIDADE</t>
  </si>
  <si>
    <t>FNAS – IGDBF</t>
  </si>
  <si>
    <t>FNAS - IGD SUAS</t>
  </si>
  <si>
    <t>FNAS - Ações Prog. Errad. Trab. Inf. ACEPETI</t>
  </si>
  <si>
    <t>FNDE - PNAE Mais Educação</t>
  </si>
  <si>
    <t>DNPM</t>
  </si>
  <si>
    <t>PARTICIPACAO NA RECEITA DOS ESTADOS</t>
  </si>
  <si>
    <t>FES  - Salvar/Emerg/Salvar/UPAS</t>
  </si>
  <si>
    <t>FES - Trabalhador</t>
  </si>
  <si>
    <t>FES - Farmácia Básica</t>
  </si>
  <si>
    <t>FES - Primeira Infância Melhor - PIM</t>
  </si>
  <si>
    <t>FES - PSF</t>
  </si>
  <si>
    <t>Diabetes Mellitus</t>
  </si>
  <si>
    <t>CEO - Centro de Especialidades Odont.</t>
  </si>
  <si>
    <t>LRPD - Labor. Reg. de Prótese Dentária</t>
  </si>
  <si>
    <t>Incentivo Atenção Básica - PIES</t>
  </si>
  <si>
    <t>Custeio UPA - FES</t>
  </si>
  <si>
    <t>Custeio aos Consórcios de Saúde</t>
  </si>
  <si>
    <t>PSF Indígena</t>
  </si>
  <si>
    <t>FES - Dispensação de Fraldas</t>
  </si>
  <si>
    <t>DST/AIDS</t>
  </si>
  <si>
    <t>1476</t>
  </si>
  <si>
    <t>4297</t>
  </si>
  <si>
    <t>OUTRAS RECEITAS CORRENTES</t>
  </si>
  <si>
    <t>Multas por Auto de Infração - Alvará</t>
  </si>
  <si>
    <t>Multas por Auto de Infração - ISS</t>
  </si>
  <si>
    <t>Multas por Auto de Infração - Transporte</t>
  </si>
  <si>
    <t>Multas por Auto de Infração - Postura</t>
  </si>
  <si>
    <t>Multas por Auto de Infração - Patrimônio/Obras</t>
  </si>
  <si>
    <t>Compensações Financeiras entre o RGPS e o RPPS</t>
  </si>
  <si>
    <t>Receitas de Honorários de Advogados</t>
  </si>
  <si>
    <t>OUTRAS RECEITAS DIRETAMENTE ARRECADADAS PELO RPPS-PREVID</t>
  </si>
  <si>
    <t>OUTRAS RECEITAS DIRETAMENTE ARRECADADAS PELO RPPS-SAÚDE</t>
  </si>
  <si>
    <t>1325</t>
  </si>
  <si>
    <t>2.1.1.4.99.00.02.00.00</t>
  </si>
  <si>
    <t>1315</t>
  </si>
  <si>
    <t>1119</t>
  </si>
  <si>
    <t>AMORTIZACAO DE FINANCIAMENTOS CONCEDIDOS AOS CONTRIBUINTES E/OU AGRICULTORES</t>
  </si>
  <si>
    <t>Contr. 387.527-35 - Revitalização do Complexo Guarani Atlântico</t>
  </si>
  <si>
    <t>4293</t>
  </si>
  <si>
    <t>7.0.0.0.00.00.00.00.00</t>
  </si>
  <si>
    <t>Receitas Correntes  Intra-Orçamentárias</t>
  </si>
  <si>
    <t>Contribuição Patronal P/ o Atendim. à Saúde Méd. do Servidor -Exec</t>
  </si>
  <si>
    <t>Contribuição Patronal de Servidor Ativo Civil -Legislativo</t>
  </si>
  <si>
    <t>Contribuição Patronal de Servidor Ativo Civil -Executivo</t>
  </si>
  <si>
    <t>Contribuição Patronal de Servidor Ativo Civil -Ipassp</t>
  </si>
  <si>
    <t>Contribuição Previdenciária Para Amortização do Déficit Atuarial</t>
  </si>
  <si>
    <t>Contribuição Previd.Para Amortiz.do Déficit Atuarial - Legislativo</t>
  </si>
  <si>
    <t>Contribuição Previd.Para Amortiz.do Déficit Atuarial - Executivo</t>
  </si>
  <si>
    <t xml:space="preserve"> </t>
  </si>
  <si>
    <t>ITBI - ASPS</t>
  </si>
  <si>
    <t>(-) DEDUÇÃO DA RECEITA POR RESTITUIÇÃO</t>
  </si>
  <si>
    <t>(-) DEDUÇÃO DA RECEITA POR DESCONTO CONCEDIDO</t>
  </si>
  <si>
    <t>(-) DEDUÇÃO DA RECEITA POR COMPENSAÇÃO</t>
  </si>
  <si>
    <t xml:space="preserve">(-) OUTRAS DEDUÇÕES DA RECEITA </t>
  </si>
  <si>
    <t>Remuneração em Investimentos de Renda Variável</t>
  </si>
  <si>
    <t>TOTAL DE DEDUÇÕES</t>
  </si>
  <si>
    <t>TOTAL GERAL</t>
  </si>
  <si>
    <t>TÍTULO CONTA</t>
  </si>
  <si>
    <t>FONTE</t>
  </si>
  <si>
    <t>Imp. s/ Transmissão "Inter Vivos" Bens Imóv. de Direitos Reais s/ Imóveis</t>
  </si>
  <si>
    <t>Taxa de Licença para Funcionamento de Estabelecimentos Comerciais,  Industriais e Prestadora de Serviços</t>
  </si>
  <si>
    <t>Taxa para Prevenção Incêndio</t>
  </si>
  <si>
    <t>Contribuição de Servidor Ativo Civil - Indiretas –IPLAN</t>
  </si>
  <si>
    <t>4300</t>
  </si>
  <si>
    <t>Rec. Rem. de Dep. Banc. - IGDBF</t>
  </si>
  <si>
    <t>Rec. Rem. de Dep. Banc. - Conv. 827351/2016</t>
  </si>
  <si>
    <t>1504</t>
  </si>
  <si>
    <t>Rec. Rem. de Dep. Banc. - Conv. 827815/2016</t>
  </si>
  <si>
    <t>1505</t>
  </si>
  <si>
    <t>1506</t>
  </si>
  <si>
    <t>Rec. Rem. de Dep. Banc. - FNDE - PDDE</t>
  </si>
  <si>
    <t>Rec. Rem. de Dep. Banc. - FNDE - Pró-Infância</t>
  </si>
  <si>
    <t>1496</t>
  </si>
  <si>
    <t>1501</t>
  </si>
  <si>
    <t>Rec. Rem. de Dep. Banc. - FUNDURAM – EC</t>
  </si>
  <si>
    <t>Rec. Rem. de Dep. Banc. - FUNDELL</t>
  </si>
  <si>
    <t>1482</t>
  </si>
  <si>
    <t>1484</t>
  </si>
  <si>
    <t>1465</t>
  </si>
  <si>
    <t>1456</t>
  </si>
  <si>
    <t>Rec. Rem. de Dep. Banc. - Conv.822530 PELC</t>
  </si>
  <si>
    <t>1494</t>
  </si>
  <si>
    <t>1490</t>
  </si>
  <si>
    <t>Rec. Rem. de Dep. Banc. - Contr. 799546-13</t>
  </si>
  <si>
    <t>1472</t>
  </si>
  <si>
    <t>Rec. Rem. de Dep. Banc. - Contr. 413.011-69</t>
  </si>
  <si>
    <t>1491</t>
  </si>
  <si>
    <t>1495</t>
  </si>
  <si>
    <t>1511</t>
  </si>
  <si>
    <t>1493</t>
  </si>
  <si>
    <t>Rec. Rem. de Dep. Banc. - FUNCULTURA</t>
  </si>
  <si>
    <t>1508</t>
  </si>
  <si>
    <t>Rec. Rem. Dep. Rec. Não Vinculado - IPLAN</t>
  </si>
  <si>
    <t>Remuneração em Investimentos de Renda Fixa – Tx. Adm.</t>
  </si>
  <si>
    <t>Outros Serviços</t>
  </si>
  <si>
    <t>Serviço de Máquinas</t>
  </si>
  <si>
    <t xml:space="preserve">SAÚDE DA FAMÍLIA - ESF </t>
  </si>
  <si>
    <t>FNAS - BPC</t>
  </si>
  <si>
    <t xml:space="preserve">FNDE - PNAC - Programa Nacional de Alimentação Escolar </t>
  </si>
  <si>
    <t>FNDE - PNAP- Programa Nacional de Alimentação Escolar - PRÉ</t>
  </si>
  <si>
    <t>1488</t>
  </si>
  <si>
    <t>1489</t>
  </si>
  <si>
    <t>1486</t>
  </si>
  <si>
    <t>FES - Nota Solidária</t>
  </si>
  <si>
    <t>FES - PACS</t>
  </si>
  <si>
    <t>Restituição pelo Pagamento Indevido</t>
  </si>
  <si>
    <t>Restituições PNAP</t>
  </si>
  <si>
    <t>RECEITA PELA CENTRALIZAÇÃO DA FOLHA DE PGTO - PREVIDÊNCIA</t>
  </si>
  <si>
    <t>Pró-Moradias (PAC)</t>
  </si>
  <si>
    <t>Alienação de Veículos</t>
  </si>
  <si>
    <t>ALIENACAO DE IMOVEIS URBANOS</t>
  </si>
  <si>
    <t>PAC 1 Pro-Infância - Creches - PAC</t>
  </si>
  <si>
    <t>Contrato 799943-13 - Centro de Eventos 4ª Etapa</t>
  </si>
  <si>
    <t>Transf. De Convênios Dest. Ao Esporte e Lazer</t>
  </si>
  <si>
    <t>Contribuição Patronal de Servidor Ativo Civil -IPLAN</t>
  </si>
  <si>
    <t>( - ) Dedução de Receita para formação do FUNDEB</t>
  </si>
  <si>
    <t>COTA PARTE DO FPM - FUNDEB</t>
  </si>
  <si>
    <t>COTA PARTE DO ITR - FUNDEB</t>
  </si>
  <si>
    <t>Tranferência Financeira L.C. Nº87/96 - FUNDEB</t>
  </si>
  <si>
    <t>COTA PARTE DO ICMS - FUNDEB</t>
  </si>
  <si>
    <t>COTA PARTE DO IPVA - FUNDEB</t>
  </si>
  <si>
    <t>COTA PARTE DO IPI/EXPORTAÇÃO - FUNDEB</t>
  </si>
  <si>
    <t>( - ) Dedução da Receita por Renúncia</t>
  </si>
  <si>
    <t>Alienação de Imóveis Urbanos</t>
  </si>
  <si>
    <t>2019</t>
  </si>
  <si>
    <t>2020</t>
  </si>
  <si>
    <t>2021</t>
  </si>
  <si>
    <t>2022</t>
  </si>
  <si>
    <t>1.0.0.0.00.0.0.00.00.00</t>
  </si>
  <si>
    <t>1.1.0.0.00.0.0.00.00.00</t>
  </si>
  <si>
    <t>Impostos, Taxas e Contribuições de Melhoria</t>
  </si>
  <si>
    <t>1.1.1.0.00.0.0.00.00.00</t>
  </si>
  <si>
    <t>1.1.1.3.00.0.0.00.00.00</t>
  </si>
  <si>
    <t>1.1.1.3.03.0.0.00.00.00</t>
  </si>
  <si>
    <t>Imposto sobre a Renda - Retido na Fonte</t>
  </si>
  <si>
    <t>1.1.1.3.03.1.0.00.00.00</t>
  </si>
  <si>
    <t>Imposto sobre a Renda - Retido na Fonte - Trabalho</t>
  </si>
  <si>
    <t>1.1.1.3.03.1.1.00.00.00</t>
  </si>
  <si>
    <t>Imposto sobre a Renda - Retido na Fonte - Trabalho - Principal</t>
  </si>
  <si>
    <t>1.1.1.3.03.1.1.01.00.00</t>
  </si>
  <si>
    <t>IRRF sobre Rendimentos do Trabalho - Principal - Ativos/Inativos do Poder Executivo/Indiretas</t>
  </si>
  <si>
    <t>1.1.1.3.03.1.1.01.01.00</t>
  </si>
  <si>
    <t>IRRF sobre Rendimentos do Trabalho - Principal - Ativos/Inativos do Poder Executivo/Indiretas - Próprio</t>
  </si>
  <si>
    <t>1.1.1.3.03.1.1.01.02.00</t>
  </si>
  <si>
    <t>IRRF sobre Rendimentos do Trabalho - Principal - Ativos/Inativos do Poder Executivo/Indiretas - MDE</t>
  </si>
  <si>
    <t>1.1.1.3.03.1.1.01.03.00</t>
  </si>
  <si>
    <t>IRRF sobre Rendimentos do Trabalho - Principal - Ativos/Inativos do Poder Executivo/Indiretas - ASPS</t>
  </si>
  <si>
    <t>1.1.1.3.03.1.1.02.00.00</t>
  </si>
  <si>
    <t>IRRF sobre Rendimentos do Trabalho - Principal - Ativos/Inativos do Poder Legislativo</t>
  </si>
  <si>
    <t>1.1.1.3.03.1.1.02.01.00</t>
  </si>
  <si>
    <t>1.1.1.3.03.1.1.02.02.00</t>
  </si>
  <si>
    <t>1.1.1.3.03.1.1.02.03.00</t>
  </si>
  <si>
    <t>1.1.1.3.03.1.1.03.00.00</t>
  </si>
  <si>
    <t>IRRF sobre Rendimentos do Trabalho  - Principal - Inativos Pagos pelo RPPS</t>
  </si>
  <si>
    <t>1.1.1.3.03.1.1.03.01.00</t>
  </si>
  <si>
    <t>1.1.1.3.03.1.1.03.02.00</t>
  </si>
  <si>
    <t>1.1.1.3.03.1.1.03.03.00</t>
  </si>
  <si>
    <t>1.1.1.3.03.1.1.05.00.00</t>
  </si>
  <si>
    <t>IRRF sobre Rendimentos do Trabalho - Principal - Pensionistas Pagos com Recursos do RPPS</t>
  </si>
  <si>
    <t>1.1.1.3.03.1.1.05.01.00</t>
  </si>
  <si>
    <t>1.1.1.3.03.1.1.05.02.00</t>
  </si>
  <si>
    <t>1.1.1.3.03.1.1.05.03.00</t>
  </si>
  <si>
    <t>1.1.1.3.03.4.0.00.00.00</t>
  </si>
  <si>
    <t>Imposto sobre a Renda - Retido na Fonte - Outros Rendimentos</t>
  </si>
  <si>
    <t>1.1.1.3.03.4.1.00.00.00</t>
  </si>
  <si>
    <t>Imposto sobre a Renda - Retido na Fonte - Outros Rendimentos - Principal</t>
  </si>
  <si>
    <t>1.1.1.3.03.4.1.01.00.00</t>
  </si>
  <si>
    <t>IRRF - Outros Rendimentos - Principal - Poder Executivo</t>
  </si>
  <si>
    <t>1.1.1.3.03.4.1.01.01.00</t>
  </si>
  <si>
    <t>IRRF - Outros Rendimentos - Principal Poder Executivo - Próprio</t>
  </si>
  <si>
    <t>1.1.1.3.03.4.1.01.02.00</t>
  </si>
  <si>
    <t>IRRF - Outros Rendimentos - Principal Poder Executivo - MDE</t>
  </si>
  <si>
    <t>1.1.1.3.03.4.1.01.03.00</t>
  </si>
  <si>
    <t>IRRF - Outros Rendimentos - Principal Poder Executivo - ASPS</t>
  </si>
  <si>
    <t>1.1.1.8.00.0.0.00.00.00</t>
  </si>
  <si>
    <t>Impostos Específicos de Estados/DF/Municípios</t>
  </si>
  <si>
    <t>1.1.1.8.01.0.0.00.00.00</t>
  </si>
  <si>
    <t>Imposto sobre o Patrimônio para Estados/DF/Municípios</t>
  </si>
  <si>
    <t>1.1.1.8.01.1.0.00.00.00</t>
  </si>
  <si>
    <t>1.1.1.8.01.1.1.00.00.00</t>
  </si>
  <si>
    <t>Imposto sobre a Propriedade Predial e Territorial Urbana – IPTU - Principal</t>
  </si>
  <si>
    <t>1.1.1.8.01.1.1.01.00.00</t>
  </si>
  <si>
    <t>IPTU - Principal - Próprio</t>
  </si>
  <si>
    <t>1.1.1.8.01.1.1.02.00.00</t>
  </si>
  <si>
    <t>IPTU - Principal - MDE</t>
  </si>
  <si>
    <t>1.1.1.8.01.1.1.03.00.00</t>
  </si>
  <si>
    <t>IPTU - Principal  -ASPS</t>
  </si>
  <si>
    <t>1.1.1.8.01.1.2.00.00.00</t>
  </si>
  <si>
    <t>Imposto sobre a Propriedade Predial e Territorial Urbana – IPTU - Multa</t>
  </si>
  <si>
    <t>1.1.1.8.01.1.2.01.00.00</t>
  </si>
  <si>
    <t>IPTU - Multas e Juros - Próprio</t>
  </si>
  <si>
    <t>1.1.1.8.01.1.2.02.00.00</t>
  </si>
  <si>
    <t>IPTU - Multas e Juros - MDE</t>
  </si>
  <si>
    <t>1.1.1.8.01.1.2.03.00.00</t>
  </si>
  <si>
    <t>IPTU - Multas e Juros - ASPS</t>
  </si>
  <si>
    <t>1.1.1.8.01.1.3.00.00.00</t>
  </si>
  <si>
    <t>Imposto sobre a Propriedade Predial e Territorial Urbana – IPTU - Dívida Ativa</t>
  </si>
  <si>
    <t>1.1.1.8.01.1.3.01.00.00</t>
  </si>
  <si>
    <t>IPTU - Dívida Ativa - Próprio</t>
  </si>
  <si>
    <t>1.1.1.8.01.1.3.02.00.00</t>
  </si>
  <si>
    <t>IPTU - Dívida Ativa - MDE</t>
  </si>
  <si>
    <t>1.1.1.8.01.1.3.03.00.00</t>
  </si>
  <si>
    <t>IPTU - Dívida Ativa - ASPS</t>
  </si>
  <si>
    <t>1.1.1.8.01.1.4.00.00.00</t>
  </si>
  <si>
    <t>Imposto sobre a Propriedade Predial e Territorial Urbana – IPTU - Dívida Ativa - Multas e Juros</t>
  </si>
  <si>
    <t>1.1.1.8.01.1.4.01.00.00</t>
  </si>
  <si>
    <t>IPTU - Dívida Ativa - Multas e Juros - Próprio</t>
  </si>
  <si>
    <t>1.1.1.8.01.1.4.02.00.00</t>
  </si>
  <si>
    <t>IPTU - Dívida Ativa - Multas e Juros - MDE</t>
  </si>
  <si>
    <t>1.1.1.8.01.1.4.03.00.00</t>
  </si>
  <si>
    <t>IPTU - Dívida Ativa - AMultas e Juros - ASPS</t>
  </si>
  <si>
    <t>1.1.1.8.01.4.0.00.00.00</t>
  </si>
  <si>
    <t>1.1.1.8.01.4.1.00.00.00</t>
  </si>
  <si>
    <t>Imp. s/ Transmissão "Inter Vivos" Bens Imóv. de Direitos Reais s/ Imóveis - Principal</t>
  </si>
  <si>
    <t>1.1.1.8.01.4.1.01.00.00</t>
  </si>
  <si>
    <t>ITBI - Principal - Próprio</t>
  </si>
  <si>
    <t>1.1.1.8.01.4.1.02.00.00</t>
  </si>
  <si>
    <t>ITBI - Principal - MDE</t>
  </si>
  <si>
    <t>1.1.1.8.01.4.1.03.00.00</t>
  </si>
  <si>
    <t>ITBI - Principal - ASPS</t>
  </si>
  <si>
    <t>1.1.1.8.01.4.2.00.00.00</t>
  </si>
  <si>
    <t>Imp. s/ Transmissão "Inter Vivos" Bens Imóv. de Direitos Reais s/ Imóveis - Multas e Juros</t>
  </si>
  <si>
    <t>1.1.1.8.01.4.2.01.00.00</t>
  </si>
  <si>
    <t>ITBI - Multas e Juros - Próprio</t>
  </si>
  <si>
    <t>1.1.1.8.01.4.2.02.00.00</t>
  </si>
  <si>
    <t>ITBI - Multas e Juros - MDE</t>
  </si>
  <si>
    <t>1.1.1.8.01.4.2.03.00.00</t>
  </si>
  <si>
    <t>ITBI - Multas e Juros - ASPS</t>
  </si>
  <si>
    <t>1.1.1.8.02.0.0.00.00.00</t>
  </si>
  <si>
    <t>Imposto Sobre a Produção, Circulaçãode Mercadorias e Serviços</t>
  </si>
  <si>
    <t>1.1.1.8.02.3.0.00.00.00</t>
  </si>
  <si>
    <t>1.1.1.8.02.3.1.00.00.00</t>
  </si>
  <si>
    <t>Imposto Sobre Serviços de Qualquer Natureza - Principal</t>
  </si>
  <si>
    <t>1.1.1.8.02.3.1.01.00.00</t>
  </si>
  <si>
    <t>ISS - Principal - Próprio</t>
  </si>
  <si>
    <t>1.1.1.8.02.3.1.02.00.00</t>
  </si>
  <si>
    <t>ISS - Principal - MDE</t>
  </si>
  <si>
    <t>1.1.1.8.02.3.1.03.00.00</t>
  </si>
  <si>
    <t>ISS - Principal - ASPS</t>
  </si>
  <si>
    <t>1.1.1.8.02.3.2.00.00.00</t>
  </si>
  <si>
    <t>Imposto Sobre Serviços de Qualquer Natureza - Multa e Juros</t>
  </si>
  <si>
    <t>1.1.1.8.02.3.2.01.00.00</t>
  </si>
  <si>
    <t>ISS - Multas e Juros - Próprio</t>
  </si>
  <si>
    <t>1.1.1.8.02.3.2.02.00.00</t>
  </si>
  <si>
    <t>ISS - Multas e Juros - MDE</t>
  </si>
  <si>
    <t>1.1.1.8.02.3.2.03.00.00</t>
  </si>
  <si>
    <t>ISS - Multas e Juros - ASPS</t>
  </si>
  <si>
    <t>1.1.1.8.02.3.3.00.00.00</t>
  </si>
  <si>
    <t>Imposto sobre Serviços de Qualquer Natureza - Dívida Ativa</t>
  </si>
  <si>
    <t>1.1.1.8.02.3.3.01.00.00</t>
  </si>
  <si>
    <t>ISS - Dívida Ativa - PRÓPRIO</t>
  </si>
  <si>
    <t>1.1.1.8.02.3.3.02.00.00</t>
  </si>
  <si>
    <t>ISS - Dívida Ativa - MDE</t>
  </si>
  <si>
    <t>1.1.1.8.02.3.3.03.00.00</t>
  </si>
  <si>
    <t>ISS - Dívida Ativa - ASPS</t>
  </si>
  <si>
    <t>1.1.1.8.02.3.4.00.00.00</t>
  </si>
  <si>
    <t>Imposto sobre Serviços de Qualquer Natureza - Dívida Ativa - Multas e Juros</t>
  </si>
  <si>
    <t>1.1.1.8.02.3.4.01.00.00</t>
  </si>
  <si>
    <t>ISS - Dívida Ativa -Multas e Juros - PRÓPRIO</t>
  </si>
  <si>
    <t>1.1.1.8.02.3.4.02.00.00</t>
  </si>
  <si>
    <t>ISS - Dívida Ativa -Multas e Juros - MDE</t>
  </si>
  <si>
    <t>1.1.1.8.02.3.4.03.00.00</t>
  </si>
  <si>
    <t>ISS - Dívida Ativa -Multas e Juros - ASPS</t>
  </si>
  <si>
    <t>1.1.2.0.00.0.0.00.00.00</t>
  </si>
  <si>
    <t>1.1.2.2.01.1.1.01.00.00</t>
  </si>
  <si>
    <t>1.1.2.2.01.1.1.02.00.00</t>
  </si>
  <si>
    <t>1.1.2.2.01.1.1.03.00.00</t>
  </si>
  <si>
    <t>Taxas de Serviços Cadastrais - Multas e Juros</t>
  </si>
  <si>
    <t>1.1.2.2.01.1.2.02.00.00</t>
  </si>
  <si>
    <t>Taxa de Cemitério - Multas e Juros</t>
  </si>
  <si>
    <t>1.1.2.2.01.1.2.03.00.00</t>
  </si>
  <si>
    <t>Taxa de Limpeza Pública - Multas e Juros</t>
  </si>
  <si>
    <t>1.1.2.2.01.1.2.04.00.00</t>
  </si>
  <si>
    <t>Taxa de Registro / Inspeção de Produtos Agrop. - Multas e Juros</t>
  </si>
  <si>
    <t>Taxa Custo Operacional dos Consignados - Multas e Juros</t>
  </si>
  <si>
    <t>Taxa de Vistoria de Trânsito - Multas e Juros</t>
  </si>
  <si>
    <t>Taxas pela Prestação de Serviços -Dívida Ativa</t>
  </si>
  <si>
    <t>1.1.2.2.01.1.3.01.00.00</t>
  </si>
  <si>
    <t>Taxas de Serviços Cadastrais - Dívida Ativa</t>
  </si>
  <si>
    <t>1.1.2.2.01.1.3.02.00.00</t>
  </si>
  <si>
    <t>Taxa de Cemitério -  Dívida Ativa</t>
  </si>
  <si>
    <t>1.1.2.2.01.1.3.03.00.00</t>
  </si>
  <si>
    <t>Taxa de Limpeza Pública -  Dívida Ativa</t>
  </si>
  <si>
    <t>Taxa de Registro / Inspeção de Produtos Agrop. - Dívida Ativa</t>
  </si>
  <si>
    <t>Taxa Custo Operacional dos Consignados -  Dívida Ativa</t>
  </si>
  <si>
    <t>Taxa de Vistoria de Trânsito - Dívida Ativa</t>
  </si>
  <si>
    <t>Taxas pela Prestação de Serviços -Dívida Ativa - Multa e Juros</t>
  </si>
  <si>
    <t>1.1.2.2.01.1.4.01.00.00</t>
  </si>
  <si>
    <t>Taxas de Serviços Cadastrais - Dívida Ativa - Multas e Juros</t>
  </si>
  <si>
    <t>1.1.2.2.01.1.4.02.00.00</t>
  </si>
  <si>
    <t>Taxa de Cemitério -  Dívida Ativa- Multas e Juros</t>
  </si>
  <si>
    <t>1.1.2.2.01.1.4.03.00.00</t>
  </si>
  <si>
    <t>Taxa de Limpeza Pública -  Dívida Ativa- Multas e Juros</t>
  </si>
  <si>
    <t>Taxa de Reg./ Insp. de Prod. Agrop. - Dívida Ativa- Multas e Juros</t>
  </si>
  <si>
    <t>Taxa Custo Operac. Consignados -  Dívida Ativa- Multas e Juros</t>
  </si>
  <si>
    <t>Taxa de Vistoria de Trânsito - Dívida Ativa- Multas e Juros</t>
  </si>
  <si>
    <t>1.1.2.8.00.00.00.00.00</t>
  </si>
  <si>
    <t>Taxas - Específicas de Estados, DF e Municípios</t>
  </si>
  <si>
    <t>1.1.2.8.01.0.0.00.00.00</t>
  </si>
  <si>
    <t>Taxas de Inspeção, Controle e Fiscalização</t>
  </si>
  <si>
    <t>1.1.2.8.01.1.0.00.00.00</t>
  </si>
  <si>
    <t>1.1.2.8.01.1.1.00.00.00</t>
  </si>
  <si>
    <t>Taxa de Fiscalização de Vigilância Sanitária - Principal</t>
  </si>
  <si>
    <t>1.1.2.8.01.1.2.00.00.00</t>
  </si>
  <si>
    <t>Taxa de Fiscalização de Vigilância Sanitária - Multas e Juros de Mora</t>
  </si>
  <si>
    <t>1.1.2.8.01.1.3.00.00.00</t>
  </si>
  <si>
    <t>Taxa de Fiscalização de Vigilância Sanitária - Dívida Ativa</t>
  </si>
  <si>
    <t>1.1.2.8.01.1.4.00.00.00</t>
  </si>
  <si>
    <t>Taxa de Fiscalização de Vigilância Sanitária - Multas e Juros de Mora da Dívida Ativa</t>
  </si>
  <si>
    <t>1.1.2.8.01.9.0.00.00.00</t>
  </si>
  <si>
    <t>Taxas de Inspeção, Controle e Fiscalização - Outras</t>
  </si>
  <si>
    <t>1.1.2.8.01.9.1.00.00.00</t>
  </si>
  <si>
    <t>Taxas de Inspeção, Controle e Fiscalização - Outras - Principal</t>
  </si>
  <si>
    <t>1.1.2.8.01.9.1.01.00.00</t>
  </si>
  <si>
    <t>1.1.2.8.01.9.1.02.00.00</t>
  </si>
  <si>
    <t>1.1.2.8.01.9.1.03.00.00</t>
  </si>
  <si>
    <t>1.1.2.8.01.9.1.04.00.00</t>
  </si>
  <si>
    <t>1.1.2.8.01.9.1.05.00.00</t>
  </si>
  <si>
    <t>1.1.2.8.01.9.1.06.00.00</t>
  </si>
  <si>
    <t>1.1.2.8.01.9.1.07.00.00</t>
  </si>
  <si>
    <t>1.1.2.8.01.9.1.08.00.00</t>
  </si>
  <si>
    <t>Taxa de Inspeção Municipal - SI</t>
  </si>
  <si>
    <t>1.1.2.8.01.9.2.00.00.00</t>
  </si>
  <si>
    <t>Taxas de Inspeção, Controle e Fiscalização - Outras - Multas e Juros de Mora</t>
  </si>
  <si>
    <t>1.1.2.8.01.9.2.01.00.00</t>
  </si>
  <si>
    <t>1.1.2.8.01.9.2.02.00.00</t>
  </si>
  <si>
    <t>1.1.2.8.01.9.2.03.00.00</t>
  </si>
  <si>
    <t>1.1.2.8.01.9.2.04.00.00</t>
  </si>
  <si>
    <t>1.1.2.8.01.9.2.05.00.00</t>
  </si>
  <si>
    <t>1.1.2.8.01.9.2.06.00.00</t>
  </si>
  <si>
    <t>1.1.2.8.01.9.2.07.00.00</t>
  </si>
  <si>
    <t>1.1.2.8.01.9.2.08.00.00</t>
  </si>
  <si>
    <t>1.1.2.8.01.9.3.00.00.00</t>
  </si>
  <si>
    <t>Taxas de Inspeção, Controle e Fiscalização - Outras - Dívida Ativa</t>
  </si>
  <si>
    <t>1.1.2.8.01.9.3.01.00.00</t>
  </si>
  <si>
    <t>1.1.2.8.01.9.3.02.00.00</t>
  </si>
  <si>
    <t>1.1.2.8.01.9.3.03.00.00</t>
  </si>
  <si>
    <t>1.1.2.8.01.9.3.04.00.00</t>
  </si>
  <si>
    <t>1.1.2.8.01.9.3.05.00.00</t>
  </si>
  <si>
    <t>1.1.2.8.01.9.3.06.00.00</t>
  </si>
  <si>
    <t>1.1.2.8.01.9.3.07.00.00</t>
  </si>
  <si>
    <t>1.1.2.8.01.9.3.08.00.00</t>
  </si>
  <si>
    <t>1.1.2.8.01.9.4.00.00.00</t>
  </si>
  <si>
    <t>Taxas de Inspeção, Controle e Fiscalização - Outras - Dívida Ativa - Multas e Juros</t>
  </si>
  <si>
    <t>1.1.2.8.01.9.4.01.00.00</t>
  </si>
  <si>
    <t>1.1.2.8.01.9.4.02.00.00</t>
  </si>
  <si>
    <t>1.1.2.8.01.9.4.03.00.00</t>
  </si>
  <si>
    <t>1.1.2.8.01.9.4.04.00.00</t>
  </si>
  <si>
    <t>1.1.2.8.01.9.4.05.00.00</t>
  </si>
  <si>
    <t>1.1.2.8.01.9.4.06.00.00</t>
  </si>
  <si>
    <t>1.1.2.8.01.9.4.07.00.00</t>
  </si>
  <si>
    <t>1.1.2.8.01.9.4.08.00.00</t>
  </si>
  <si>
    <t>1.2.0.0.00.0.0.00.00.00</t>
  </si>
  <si>
    <t>Contribuições</t>
  </si>
  <si>
    <t>1.2.1.0.00.0.0.00.00.00</t>
  </si>
  <si>
    <t>1.2.1.6.00.0.0.00.00.00</t>
  </si>
  <si>
    <t>Contribuição para Fundos de Assistência Médica</t>
  </si>
  <si>
    <t>1.2.1.6.03.0.0.00.00.00</t>
  </si>
  <si>
    <t>Contribuição para Fundos de Assistência Médica - Servidores Civis</t>
  </si>
  <si>
    <t>1.2.1.6.03.1.0.00.00.00</t>
  </si>
  <si>
    <t>Contribuição para Fundos de Assistência Médica -  Servidores Civis</t>
  </si>
  <si>
    <t>1.2.1.6.03.1.1.00.00.00</t>
  </si>
  <si>
    <t>Contribuição para Fundos de Assistência Médica -  Servidores Civis - Principal</t>
  </si>
  <si>
    <t>1.2.1.6.03.1.1.01.00.00</t>
  </si>
  <si>
    <t>1.2.1.6.03.1.1.02.00.00</t>
  </si>
  <si>
    <t>1.2.1.6.03.1.1.03.00.00</t>
  </si>
  <si>
    <t>Contribuição dos Serv.Ativos p/Assist.Med.dos Serv.-IPLAN</t>
  </si>
  <si>
    <t>1.2.1.6.03.1.1.04.00.00</t>
  </si>
  <si>
    <t>1.2.1.6.03.1.1.05.00.00</t>
  </si>
  <si>
    <t>Contribuição dos Serv.Inativos p/Assist.Med.dos Serv.Ipassp-Sm</t>
  </si>
  <si>
    <t>1.2.1.6.03.1.1.06.00.00</t>
  </si>
  <si>
    <t>Contribuição dos Pensionista p/Assist.Med.dos Serv.-Ipassp-Sm</t>
  </si>
  <si>
    <t>1.2.1.8.00.0.0.00.00.00</t>
  </si>
  <si>
    <t>Contribuições Sociais específicas de Estados, DF e Municípios</t>
  </si>
  <si>
    <t>1.2.1.8.01.0.0.00.00.00</t>
  </si>
  <si>
    <t>Contribuição do Servidor Civil para o Plano de Seguridade Social - CPSSS - Específico de EST/DF/MUN</t>
  </si>
  <si>
    <t>1.2.1.8.01.1.0.00.00.00</t>
  </si>
  <si>
    <t>CPSSS do Servidor Civil Ativo</t>
  </si>
  <si>
    <t>1.2.1.8.01.1.1.00.00.00</t>
  </si>
  <si>
    <t>CPSSS do Servidor Civil Ativo - Principal</t>
  </si>
  <si>
    <t>1.2.1.8.01.1.1.01.00.00</t>
  </si>
  <si>
    <t>1.2.1.8.01.1.1.0200.00</t>
  </si>
  <si>
    <t>1.2.1.8.01.1.1.03.00.00</t>
  </si>
  <si>
    <t>1.2.1.8.01.1.1.04.00.00</t>
  </si>
  <si>
    <t>1.2.1.8.01.1.1.05.00.00</t>
  </si>
  <si>
    <t>1.2.1.8.01.3.0.00.00.00</t>
  </si>
  <si>
    <t>CPSSS do Servidor Civil  - Pensionistas</t>
  </si>
  <si>
    <t>1.2.1.8.01.3.1.00.00.00</t>
  </si>
  <si>
    <t>CPSSS do Servidor Civil  - Pensionistas - Principal</t>
  </si>
  <si>
    <t>1.2.1.8.03.0.0.00.00.00</t>
  </si>
  <si>
    <t>CPSSS Patronal - Servidor Civil  - Específico de EST/DF/MUN</t>
  </si>
  <si>
    <t>1.2.1.8.03.1.1.00.00.00</t>
  </si>
  <si>
    <t>CPSSS Patronal - Servidor Civil Ativo - Principal</t>
  </si>
  <si>
    <t>1.2.1.8.01.2.0.00.00.00</t>
  </si>
  <si>
    <t>1.2.1.8.01.2.1.00.00.00</t>
  </si>
  <si>
    <t>CPSSS do Servidor Civil Inativo - Principal</t>
  </si>
  <si>
    <t>1.2.4.0.00.0.0.00.00.00</t>
  </si>
  <si>
    <t>Contribuição para o Custeio do Serviço de Iluminação Pública</t>
  </si>
  <si>
    <t>1.2.4.0.00.1.0.00.00.00</t>
  </si>
  <si>
    <t>1.2.4.0.00.1.1.00.00.00</t>
  </si>
  <si>
    <t>Contribuição para o Custeio do Serviço de Iluminação Pública - Principal</t>
  </si>
  <si>
    <t>1.2.4.0.00.1.2.00.00.00</t>
  </si>
  <si>
    <t>Contribuição para o Custeio do Serviço de Iluminação Pública - Multas e Juros</t>
  </si>
  <si>
    <t>1.2.4.0.00.1.3.00.00.00</t>
  </si>
  <si>
    <t>Contribuição para o Custeio do Serviço de Iluminação Pública - Dívida Ativa</t>
  </si>
  <si>
    <t>1.2.4.0.00.1.4.00.00.00</t>
  </si>
  <si>
    <t>Contribuição para o Custeio do Serviço de Iluminação Pública - Dívida Ativa - Multas e Juros</t>
  </si>
  <si>
    <t>1.3.0.0.00.0.0.00.00.00</t>
  </si>
  <si>
    <t>1.3.1.0.00.0.0.00.00.00</t>
  </si>
  <si>
    <t>Exploração do Patrimônio Imobiliário do Estado</t>
  </si>
  <si>
    <t>1.3.1.0.01.0.0.00.00.00</t>
  </si>
  <si>
    <t>Aluguéis, Arrendamentos, Foros, Laudêmios, Tarifas de Ocupação</t>
  </si>
  <si>
    <t>1.3.1.0.01.1.0.00.00.00</t>
  </si>
  <si>
    <t>Aluguéis e Arrendamentos</t>
  </si>
  <si>
    <t>1.3.1.0.01.1.1.00.00.00</t>
  </si>
  <si>
    <t>Aluguéis e Arrendamentos - Principal</t>
  </si>
  <si>
    <t>1.3.1.0.01.1.1.01.00.00</t>
  </si>
  <si>
    <t>1.3.1.0.01.1.2.00.00.00</t>
  </si>
  <si>
    <t>Aluguéis e Arrendamentos - Multas e Juros</t>
  </si>
  <si>
    <t>1.3.1.0.01.1.2.01.00.00</t>
  </si>
  <si>
    <t>1.3.1.0.02.0.0.00.00.00</t>
  </si>
  <si>
    <t>Concessão, Permissão, Autorização ou Cessão do Direito de Uso de Bens Imóveis Públicos</t>
  </si>
  <si>
    <t>1.3.1.0.02.1.0.00.00.00</t>
  </si>
  <si>
    <t>1.3.1.0.02.1.1.00.00.00</t>
  </si>
  <si>
    <t>1.3.1.0.02.1.1.01.00.00</t>
  </si>
  <si>
    <t>Concessão Parquimetro</t>
  </si>
  <si>
    <t>1.3.1.0.02.1.1.02.00.00</t>
  </si>
  <si>
    <t>Receita de Concessão - Demais</t>
  </si>
  <si>
    <t>1.3.2.0.00.0.0.00.00.00</t>
  </si>
  <si>
    <t>Valores Mobiliários</t>
  </si>
  <si>
    <t>1.3.2.1.00.0.0.00.00.00</t>
  </si>
  <si>
    <t>Juros e Correções Monetárias</t>
  </si>
  <si>
    <t>1.3.2.1.00.1.0.00.00.00</t>
  </si>
  <si>
    <t>1.3.2.1.00.1.1.00.00.00</t>
  </si>
  <si>
    <t>Remuneração de Depósitos Bancários - Principal</t>
  </si>
  <si>
    <t>1.3.2.1.00.1.1.01.00.00</t>
  </si>
  <si>
    <t>Remuneração de Depósitos de Recursos Vinculados - Principal</t>
  </si>
  <si>
    <t>1.3.2.1.00.1.1.01.02.00</t>
  </si>
  <si>
    <t>Remuneração de Depósitos  Bancários de Recursos Vinculados - FUNDEB - Principal</t>
  </si>
  <si>
    <t>1.3.2.1.00.1.1.01.03.00</t>
  </si>
  <si>
    <t>Remuneração de Depósitos  Bancários de Recursos Vinculados - Fundo de Saúde - Principal</t>
  </si>
  <si>
    <t>1.3.2.1.00.1.1.01.03.02</t>
  </si>
  <si>
    <t>Rec. Rem. de Dep. Banc. - Atenção Básica</t>
  </si>
  <si>
    <t>4500</t>
  </si>
  <si>
    <t>1.3.2.1.00.1.1.01.03.03</t>
  </si>
  <si>
    <t>1.3.2.1.00.1.1.01.03.05</t>
  </si>
  <si>
    <t>1.3.2.1.00.1.1.01.03.06</t>
  </si>
  <si>
    <t>Rec. Rem. de Dep. Banc. - Atenção de Média Complexidade</t>
  </si>
  <si>
    <t>4501</t>
  </si>
  <si>
    <t>1.3.2.1.00.1.1.01.03.07</t>
  </si>
  <si>
    <t>Rec. Rem. de Dep. Banc. -  Vigilância em Saúde</t>
  </si>
  <si>
    <t>4502</t>
  </si>
  <si>
    <t>1.3.2.1.00.1.1.01.03.08</t>
  </si>
  <si>
    <t>Rec. Rem. de Dep. Banc. -  Assistência Farmamcêuica</t>
  </si>
  <si>
    <t>4503</t>
  </si>
  <si>
    <t>1.3.2.1.00.1.1.01.03.09</t>
  </si>
  <si>
    <t>1.3.2.1.00.1.1.01.03.12</t>
  </si>
  <si>
    <t>1.3.2.1.00.1.1.01.03.15</t>
  </si>
  <si>
    <t>1.3.2.1.00.1.1.01.03.16</t>
  </si>
  <si>
    <t>1.3.2.1.00.1.1.01.03.17</t>
  </si>
  <si>
    <t>1.3.2.1.00.1.1.01.03.18</t>
  </si>
  <si>
    <t>1.3.2.1.00.1.1.01.03.30</t>
  </si>
  <si>
    <t>Rec. Rem. de Dep. Banc. - Cuca Legal</t>
  </si>
  <si>
    <t>1.3.2.1.00.1.1.01.03.20</t>
  </si>
  <si>
    <t>1.3.2.1.00.1.1.01.03.21</t>
  </si>
  <si>
    <t>Rec. Rem. de Dep. Banc. - FES Campanha de Vacinação</t>
  </si>
  <si>
    <t>1.3.2.1.00.1.1.01.03.22</t>
  </si>
  <si>
    <t>Rec. Rem. de Dep. Banc. - Constr. e Ampl. de Unidade de Saúde</t>
  </si>
  <si>
    <t>1.3.2.1.00.1.1.01.03.23</t>
  </si>
  <si>
    <t>1.3.2.1.00.1.1.01.03.24</t>
  </si>
  <si>
    <t>Rec. Rem. de Dep. Banc. - Custeio aos Cons. Intermun. Saúde</t>
  </si>
  <si>
    <t>1.3.2.1.00.1.1.01.03.26</t>
  </si>
  <si>
    <t>1.3.2.1.00.1.1.01.03.27</t>
  </si>
  <si>
    <t>Rec. Rem. de Dep. Banc. - Aquis. Equip. Estrut.</t>
  </si>
  <si>
    <t>1.3.2.1.00.1.1.01.03.28</t>
  </si>
  <si>
    <t>Rec. Rem. de Dep. Banc. - Aquisição de Veículos</t>
  </si>
  <si>
    <t>1.3.2.1.00.1.1.01.03.29</t>
  </si>
  <si>
    <t>Rec. Rem. de Dep. Banc. - Nota Fiscal Gaúcha</t>
  </si>
  <si>
    <t>1.3.2.1.00.1.1.01.04.00</t>
  </si>
  <si>
    <t>Remuneração de Depósitos  Bancários de Recursos Vinculados - Manutencao e Desenvolvimento do Ensino - MDE - Principal</t>
  </si>
  <si>
    <t>1.3.2.1.00.1.1.01.05.00</t>
  </si>
  <si>
    <t>Remuneração de Depósitos  Bancários de Recursos Vinculados - Ações e Serviços Públicos de Saúde - ASPS - Principal</t>
  </si>
  <si>
    <t>1.3.2.1.00.1.1.01.06.00</t>
  </si>
  <si>
    <t>Remuneração de Depósitos  Bancários de Recursos Vinculados - Contribuição de Intervenção no Domínio Econômico - CIDE - Principal</t>
  </si>
  <si>
    <t>1.3.2.1.00.1.1.01.07.00</t>
  </si>
  <si>
    <t>Remuneração de Depósitos  Bancários de Recursos Vinculados - Fundo Nacional de Assistência Social - FNAS - Principal</t>
  </si>
  <si>
    <t>1.3.2.1.00.1.1.01.07.01</t>
  </si>
  <si>
    <t>1.3.2.1.00.1.1.01.07.02</t>
  </si>
  <si>
    <t>1.3.2.1.00.1.1.01.07.03</t>
  </si>
  <si>
    <t>1.3.2.1.00.1.1.01.07.04</t>
  </si>
  <si>
    <t>1.3.2.1.00.1.1.01.07.05</t>
  </si>
  <si>
    <t>1.3.2.1.00.1.1.01.07.06</t>
  </si>
  <si>
    <t>1.3.2.1.00.1.1.01.07.07</t>
  </si>
  <si>
    <t>Rec. Rem. de Dep. Banc. - FNA AceSuas Pronatec</t>
  </si>
  <si>
    <t>1.3.2.1.00.1.1.01.07.08</t>
  </si>
  <si>
    <t>1.3.2.1.00.1.1.01.07.09</t>
  </si>
  <si>
    <t>Rec. Rem. de Dep. Banc. - Termo de Adesão FEAS</t>
  </si>
  <si>
    <t>1.3.2.1.00.1.1.01.07.10</t>
  </si>
  <si>
    <t>1.3.2.1.00.1.1.01.07.11</t>
  </si>
  <si>
    <t>1.3.2.1.00.1.1.01.07.12</t>
  </si>
  <si>
    <t>1.3.2.1.00.1.1.01.07.13</t>
  </si>
  <si>
    <t>Rec. Rem. de Dep. Banc. - Conv. 842349/2016 Aquis. Veículos</t>
  </si>
  <si>
    <t>1.3.2.1.00.1.1.01.07.14</t>
  </si>
  <si>
    <t>Rec. Rem. de Dep. Banc. - Proteção Social Especial</t>
  </si>
  <si>
    <t>1522</t>
  </si>
  <si>
    <t>1.3.2.1.00.1.1.01.08.00</t>
  </si>
  <si>
    <t>Remuneração de Depósitos  Bancários de Recursos Vinculados - Fundo Nacional de Desenvolvimento da Educação - FNDE - Principal</t>
  </si>
  <si>
    <t>1.3.2.1.00.1.1.01.08.01</t>
  </si>
  <si>
    <t>1.3.2.1.00.1.1.01.08.02</t>
  </si>
  <si>
    <t>1.3.2.1.00.1.1.01.08.03</t>
  </si>
  <si>
    <t>1.3.2.1.00.1.1.01.08.04</t>
  </si>
  <si>
    <t>1.3.2.1.00.1.1.01.08.05</t>
  </si>
  <si>
    <t>1.3.2.1.00.1.1.01.08.06</t>
  </si>
  <si>
    <t>1.3.2.1.00.1.1.01.08.07</t>
  </si>
  <si>
    <t>1.3.2.1.00.1.1.01.08.08</t>
  </si>
  <si>
    <t>1.3.2.1.00.1.1.01.08.09</t>
  </si>
  <si>
    <t>Rec. Rem. de Dep. Banc. - FNDE Conv. 704173/2010 Pro Infancia</t>
  </si>
  <si>
    <t>1.3.2.1.00.1.1.01.08.10</t>
  </si>
  <si>
    <t>Rec. Rem. de Dep. Banc. - FNDE Conv.701353/2011</t>
  </si>
  <si>
    <t>1.3.2.1.00.1.1.01.08.11</t>
  </si>
  <si>
    <t>Rec. Rem. de Dep. Banc. - FNDE Conv. 203589 - Pró Infância - PAC</t>
  </si>
  <si>
    <t>1.3.2.1.00.1.1.01.08.12</t>
  </si>
  <si>
    <t>Rec. Rem. de Dep. Banc. - FNDE PAR Educação Infantil</t>
  </si>
  <si>
    <t>1.3.2.1.00.1.1.01.08.13</t>
  </si>
  <si>
    <t>1.3.2.1.00.1.1.01.08.14</t>
  </si>
  <si>
    <t>Rec. Rem. de Dep. Banc. - Compra de Vagas - Brasil Carinhoso</t>
  </si>
  <si>
    <t>1.3.2.1.00.1.1.01.08.15</t>
  </si>
  <si>
    <t>Rec. Rem. de Dep. Banc. - FNDE PAR 20134429</t>
  </si>
  <si>
    <t>1.3.2.1.00.1.1.01.08.16</t>
  </si>
  <si>
    <t>Rec. Rem. de Dep. Banc. - FNDE Caminho da Escola</t>
  </si>
  <si>
    <t>1.3.2.1.00.1.1.01.08.17</t>
  </si>
  <si>
    <t>Rec. Rem. de Dep. Banc. - FNDE  Pro Infância - Creches - PAC</t>
  </si>
  <si>
    <t>1.3.2.1.00.1.1.01.08.18</t>
  </si>
  <si>
    <t>Rec. Rem. de Dep. Banc. - FNDE Termo de Compr.PAR 20160105</t>
  </si>
  <si>
    <t>1502</t>
  </si>
  <si>
    <t>1.3.2.1.00.1.1.01.08.19</t>
  </si>
  <si>
    <t>Rec. Rem. de Dep. Banc. - FNDE  Educação Infantil - Novas Turmas</t>
  </si>
  <si>
    <t>1520</t>
  </si>
  <si>
    <t>1.3.2.1.00.1.1.01.08.20</t>
  </si>
  <si>
    <t>Rec. Rem. de Dep. Banc. - FNDE  mp 815/2017/AFM</t>
  </si>
  <si>
    <t>1523</t>
  </si>
  <si>
    <t>1.3.2.1.00.1.1.01.10.00</t>
  </si>
  <si>
    <t>Remuneração de Depósitos  Bancários de Recursos Vinculados - Fundo de Assistência à Saúde do Servidor - Principal</t>
  </si>
  <si>
    <t>1.3.2.1.00.1.1.01.99.00</t>
  </si>
  <si>
    <t>Remuneração de Outros Depósitos  Bancários de Recursos Vinculados - Principal</t>
  </si>
  <si>
    <t>1.3.2.1.00.1.1.01.99.01</t>
  </si>
  <si>
    <t>1.3.2.1.00.1.1.01.99.02</t>
  </si>
  <si>
    <t>1.3.2.1.00.1.1.01.99.03</t>
  </si>
  <si>
    <t>1.3.2.1.00.1.1.01.99.04</t>
  </si>
  <si>
    <t>1.3.2.1.00.1.1.01.99.05</t>
  </si>
  <si>
    <t>1.3.2.1.00.1.1.01.99.06</t>
  </si>
  <si>
    <t>1.3.2.1.00.1.1.01.99.07</t>
  </si>
  <si>
    <t>1.3.2.1.00.1.1.01.99.08</t>
  </si>
  <si>
    <t>1.3.2.1.00.1.1.01.99.09</t>
  </si>
  <si>
    <t>1.3.2.1.00.1.1.01.99.10</t>
  </si>
  <si>
    <t>1.3.2.1.00.1.1.01.99.11</t>
  </si>
  <si>
    <t>1.3.2.1.00.1.1.01.99.12</t>
  </si>
  <si>
    <t>1.3.2.1.00.1.1.01.99.13</t>
  </si>
  <si>
    <t>1.3.2.1.00.1.1.01.99.14</t>
  </si>
  <si>
    <t>Rec. Rem. de Dep. Banc. -  Brasil Alfabetizado</t>
  </si>
  <si>
    <t>1.3.2.1.00.1.1.01.99.15</t>
  </si>
  <si>
    <t>Rec. Rem. de Dep. Banc. - Fundo Centro de Eventos</t>
  </si>
  <si>
    <t>1.3.2.1.00.1.1.01.99.16</t>
  </si>
  <si>
    <t>1.3.2.1.00.1.1.01.99.17</t>
  </si>
  <si>
    <t>Rec. Rem. de Dep. Banc. - Contrato 363.505-68 - Centro de Eventos</t>
  </si>
  <si>
    <t>1.3.2.1.00.1.1.01.99.18</t>
  </si>
  <si>
    <t>1.3.2.1.00.1.1.01.99.19</t>
  </si>
  <si>
    <t>Rec. Rem. de Dep. Banc. -  Educação Fiscal</t>
  </si>
  <si>
    <t>1.3.2.1.00.1.1.01.99.20</t>
  </si>
  <si>
    <t>Rec. Rem. de Dep. Banc. - Modernização CDM</t>
  </si>
  <si>
    <t>1.3.2.1.00.1.1.01.99.21</t>
  </si>
  <si>
    <t>Rec. Rem. de Dep. Banc. - Fdo Municipal do Idoso</t>
  </si>
  <si>
    <t>1.3.2.1.00.1.1.01.99.22</t>
  </si>
  <si>
    <t>Rec. Rem. de Dep. Banc. - Contr. CEF 805766/2014 Patr. Agrícola</t>
  </si>
  <si>
    <t>1.3.2.1.00.1.1.01.99.23</t>
  </si>
  <si>
    <t>Rec. Rem. de Dep. Banc. - Contr. 399658-75 - Pró Transporte</t>
  </si>
  <si>
    <t>1.3.2.1.00.1.1.01.99.24</t>
  </si>
  <si>
    <t>Rec. Rem. de Dep. Banc. - Contr. 398239-75 - Mod. Rest. Popular</t>
  </si>
  <si>
    <t>Rec. Rem. de Dep. Banc. - Contr. 811209/2014</t>
  </si>
  <si>
    <t>1.3.2.1.00.1.1.01.99.26</t>
  </si>
  <si>
    <t>1.3.2.1.00.1.1.01.99.27</t>
  </si>
  <si>
    <t>Rec. Rem. de Dep. Banc. - Ações de Recuperação - TC 143/2016</t>
  </si>
  <si>
    <t>1.3.2.1.00.1.1.01.99.28</t>
  </si>
  <si>
    <t>Rec. Rem. de Dep. Banc. - Contr.818588/2015 - Praça Dois de Novembro</t>
  </si>
  <si>
    <t>1.3.2.1.00.1.1.01.99.29</t>
  </si>
  <si>
    <t>1.3.2.1.00.1.1.01.99.30</t>
  </si>
  <si>
    <t>Rec. Rem. de Dep. Banc. - Alienação de Bens - SMED</t>
  </si>
  <si>
    <t>1.3.2.1.00.1.1.01.99.31</t>
  </si>
  <si>
    <t>Rec. Rem. de Dep. Banc. - Conv. CORSAN - Ação Civil Pública</t>
  </si>
  <si>
    <t>1.3.2.1.00.1.1.01.99.32</t>
  </si>
  <si>
    <t>1.3.2.1.00.1.1.01.99.33</t>
  </si>
  <si>
    <t>Rec. Rem. de Dep. Banc. - Contr. CEF 805191/2014 - Aquis. Equip.</t>
  </si>
  <si>
    <t>1.3.2.1.00.1.1.01.99.34</t>
  </si>
  <si>
    <t>Rec. Rem. de Dep. Banc. - Contr. 229.038-74 - Pro Moradia</t>
  </si>
  <si>
    <t>1.3.2.1.00.1.1.01.99.35</t>
  </si>
  <si>
    <t>Rec. Rem. de Dep. Banc. - Contr. 229.039-88 - PAC</t>
  </si>
  <si>
    <t>1.3.2.1.00.1.1.01.99.36</t>
  </si>
  <si>
    <t>Rec. Rem. de Dep. Banc. - Contr. CEF 831537/2016 - Academias</t>
  </si>
  <si>
    <t>1500</t>
  </si>
  <si>
    <t>1.3.2.1.00.1.1.01.99.37</t>
  </si>
  <si>
    <t>Rec. Rem. de Dep. Banc. -  Convênio Sedactel 17/2018</t>
  </si>
  <si>
    <t>1524</t>
  </si>
  <si>
    <t>1.3.2.1.00.1.1.01.99.38</t>
  </si>
  <si>
    <t>Rec. Rem. de Dep. Banc. - Convênio 05/2017 Corsan</t>
  </si>
  <si>
    <t>1521</t>
  </si>
  <si>
    <t>1.3.2.1.00.1.1.01.99.39</t>
  </si>
  <si>
    <t>Rec. Rem. de Dep. Banc. -  Fundo Pro Saneamento</t>
  </si>
  <si>
    <t>1529</t>
  </si>
  <si>
    <t>1.3.2.1.00.1.1.01.99.40</t>
  </si>
  <si>
    <t>Rec. Rem. de Dep. Banc. - Contr. 829456/2016 - Infr. Urb. Pavim.</t>
  </si>
  <si>
    <t>1499</t>
  </si>
  <si>
    <t>1.3.2.1.00.1.1.01.99.41</t>
  </si>
  <si>
    <t>Rec. Rem. de Dep. Banc. -  Contr. 860543/2017 - Aquis.</t>
  </si>
  <si>
    <t>1518</t>
  </si>
  <si>
    <t>1.3.2.1.00.1.1.01.99.42</t>
  </si>
  <si>
    <t>Rec. Rem. de Dep. Banc. -  Contr. 861960/2017 - Aquis.</t>
  </si>
  <si>
    <t>1519</t>
  </si>
  <si>
    <t>1.3.2.1.00.1.1.01.99.43</t>
  </si>
  <si>
    <t>Rec. Rem. de Dep. Banc. - Termo de Cooperação - Minist</t>
  </si>
  <si>
    <t>1530</t>
  </si>
  <si>
    <t>1.3.2.1.00.1.1.01.99.44</t>
  </si>
  <si>
    <t>Rec. Rem. de Dep. Banc. - Com. 519627-63 - FINISA</t>
  </si>
  <si>
    <t>1533</t>
  </si>
  <si>
    <t>1.3.2.1.00.1.1.02.00.00</t>
  </si>
  <si>
    <t>Remuneração de Depósitos de Recursos Não Vinculados - Principal</t>
  </si>
  <si>
    <t>1.3.2.1.00.1.1.02.01.00</t>
  </si>
  <si>
    <t>Remuneração de Depósitos de Recursos Não Vinculados - Depósitos de Poupança - Principal</t>
  </si>
  <si>
    <t>1.3.2.1.00.1.1.02.01.01</t>
  </si>
  <si>
    <t>Rec. Rem. Dep. Rec. Não Vinculado - Depósitos de Poupança - Executivo</t>
  </si>
  <si>
    <t>1.3.2.1.00.1.1.02.99.00</t>
  </si>
  <si>
    <t>Remuneração de Outros Depósitos  Bancários de Recursos Não Vinculados - Principal</t>
  </si>
  <si>
    <t>1.3.2.1.00.1.1.02.99.01</t>
  </si>
  <si>
    <t>1.3.2.1.00.1.1.02.99.02</t>
  </si>
  <si>
    <t>1.3.2.1.00.4.0.00.00.00</t>
  </si>
  <si>
    <t>Remuneração dos Recursos do Regime Próprio de Previdência Social - RPPS</t>
  </si>
  <si>
    <t>1.3.2.1.00.4.1.00.00.00</t>
  </si>
  <si>
    <t>Remuneração dos Recursos do Regime Próprio de Previdência Social - RPPS - Principal</t>
  </si>
  <si>
    <t>1.3.2.1.00.4.1.01.00.00</t>
  </si>
  <si>
    <t>1.3.2.1.00.4.1.02.00.00</t>
  </si>
  <si>
    <t>1.3.2.1.00.4.1.03.00.00</t>
  </si>
  <si>
    <t>1.3.2.1.00.4.1.04.00.00</t>
  </si>
  <si>
    <t>1.3.2.9.00.0.0.00.00.00</t>
  </si>
  <si>
    <t>Outros Valores Mobiliários</t>
  </si>
  <si>
    <t>1.3.2.9.00.1.0.00.00.00</t>
  </si>
  <si>
    <t>1.3.2.9.00.1.1.00.00.00</t>
  </si>
  <si>
    <t>Outros Valores Mobiliários - Principal</t>
  </si>
  <si>
    <t>1.3.6.0.00.0.0.00.00.00</t>
  </si>
  <si>
    <t>Cessão de Direitos</t>
  </si>
  <si>
    <t>1.3.6.0.01.0.0.00.00.00</t>
  </si>
  <si>
    <t>Cessão do Direito de Operacionalização de Pagamentos</t>
  </si>
  <si>
    <t>1.3.6.0.01.1.0.00.00.00</t>
  </si>
  <si>
    <t>1.3.6.0.01.1.1.00.00.00</t>
  </si>
  <si>
    <t>Cessão do Direito de Operacionalização de Pagamentos - Principal</t>
  </si>
  <si>
    <t>1.3.6.0.01.1.1.01.00.00</t>
  </si>
  <si>
    <t>Cessão do Direito de Operacionalização de Pagamentos - Executivo</t>
  </si>
  <si>
    <t>1.6.0.0.00.0.0.00.00.00</t>
  </si>
  <si>
    <t>1.6.3.0.00.0.0.00.00.00</t>
  </si>
  <si>
    <t>Serviços e Atividades Referentes à Saúde</t>
  </si>
  <si>
    <t>1.6.3.0.01.0.0.00.00.00</t>
  </si>
  <si>
    <t>Serviços de Atendimento à Saúde</t>
  </si>
  <si>
    <t>1.6.3.0.01.1.0.00.00.00</t>
  </si>
  <si>
    <t>1.6.3.0.01.1.1.00.00.00</t>
  </si>
  <si>
    <t>Serviços de Atendimento à Saúde - Principal</t>
  </si>
  <si>
    <t>1.6.2.0.01.1.1.01.00.00</t>
  </si>
  <si>
    <t>1.6.9.0.00.0.0.00.00.00</t>
  </si>
  <si>
    <t>1.6.9.0.99.0.0.00.00.00</t>
  </si>
  <si>
    <t>1.6.9.0.99.1.0.00.00.00</t>
  </si>
  <si>
    <t>1.6.9.0.99.1.1.00.00.00</t>
  </si>
  <si>
    <t>Outros Serviços - Principal</t>
  </si>
  <si>
    <t>1.6.9.0.99.1.1.01.00.00</t>
  </si>
  <si>
    <t>1.6.9.0.99.1.2.00.00.00</t>
  </si>
  <si>
    <t>Outros Serviços - Multas e Juros</t>
  </si>
  <si>
    <t>1.6.9.0.99.1.2.01.00.00</t>
  </si>
  <si>
    <t>1.6.9.0.99.1.3.00.00.00</t>
  </si>
  <si>
    <t>Outros Serviços - Dívida Ativa</t>
  </si>
  <si>
    <t>1.6.9.0.99.1.3.01.00.00</t>
  </si>
  <si>
    <t>1.6.9.0.99.1.4.00.00.00</t>
  </si>
  <si>
    <t>Outros Serviços - Dívida Ativa - Multas e Juros</t>
  </si>
  <si>
    <t>1.6.9.0.99.1.4.01.00.00</t>
  </si>
  <si>
    <t>1.7.0.0.00.0.0.00.00.00</t>
  </si>
  <si>
    <t>Transferências Correntes</t>
  </si>
  <si>
    <t>1.7.1.0.00.0.0.00.00.00</t>
  </si>
  <si>
    <t>Transferências da União e de suas Entidades</t>
  </si>
  <si>
    <t>1.7.1.0.00.1.0.00.00.00</t>
  </si>
  <si>
    <t>1.7.1.0.00.1.1.00.00.00</t>
  </si>
  <si>
    <t>Transferências da União e Entidades - Principal</t>
  </si>
  <si>
    <t>1.7.1.0.00.1.1.01.00.00</t>
  </si>
  <si>
    <t>Tarifas Aeroportuárias</t>
  </si>
  <si>
    <t>1.7.1.8.00.0.0.00.00.00</t>
  </si>
  <si>
    <t>Transferências da União - Específica de Estados DF e Municípios</t>
  </si>
  <si>
    <t>1.7.1.8.01.0.0.00.00.00</t>
  </si>
  <si>
    <t>1.7.1.8.01.2.0.00.00.00</t>
  </si>
  <si>
    <t>Cota-Parte do Fundo de Participação dos Municípios - Cota Mensal</t>
  </si>
  <si>
    <t>1.7.1.8.01.2.1.00.00.00</t>
  </si>
  <si>
    <t>Cota-Parte do Fundo de Participação dos Municípios - Cota Mensal - Principal</t>
  </si>
  <si>
    <t>1.7.1.8.01.2.1.01.00.00</t>
  </si>
  <si>
    <t>Cota-Parte do FPM - Cota Mensal - Principal - PRÓPRIO</t>
  </si>
  <si>
    <t>1.7.1.8.01.2.1.02.00.00</t>
  </si>
  <si>
    <t>Cota-Parte do FPM - Cota Mensal - Principal - MDE</t>
  </si>
  <si>
    <t>1.7.1.8.01.2.1.03.00.00</t>
  </si>
  <si>
    <t>Cota-Parte do FPM - Cota Mensal - Principal - ASPS</t>
  </si>
  <si>
    <t>1.7.1.8.01.2.1.04.00.00</t>
  </si>
  <si>
    <t>Cota-Parte do FPM - Cota Mensal - Principal - FUNDEB</t>
  </si>
  <si>
    <t>1.7.1.8.01.3.0.00.00.00</t>
  </si>
  <si>
    <t>Cota-Parte do Fundo de Participação do Municípios – 1% Cota entregue no mês de dezembro</t>
  </si>
  <si>
    <t>1.7.1.8.01.3.1.00.00.00</t>
  </si>
  <si>
    <t>Cota-Parte do Fundo de Participação do Municípios – 1% Cota entregue no mês de dezembro - Principal</t>
  </si>
  <si>
    <t>1.7.1.8.01.3.1.01.00.00</t>
  </si>
  <si>
    <t>Cota-Parte do FPM – 1% Cota entregue no mês de dezembro - Principal - PRÓPRIO</t>
  </si>
  <si>
    <t>1.7.1.8.01.3.1.02.00.00</t>
  </si>
  <si>
    <t>Cota-Parte do FPM – 1% Cota entregue no mês de dezembro - Principal -  MDE</t>
  </si>
  <si>
    <t>1.7.1.8.01.3.1.03.00.00</t>
  </si>
  <si>
    <t>Cota-Parte do FPM – 1% Cota entregue no mês de dezembro - Principal - ASPS</t>
  </si>
  <si>
    <t>1.7.1.8.01.4.0.00.00.00</t>
  </si>
  <si>
    <t>Cota-Parte do Fundo de Participação dos Municípios - 1% Cota entregue no mês de julho</t>
  </si>
  <si>
    <t>1.7.1.8.01.4.1.00.00.00</t>
  </si>
  <si>
    <t>Cota-Parte do Fundo de Participação dos Municípios - 1% Cota entregue no mês de julho - Principal</t>
  </si>
  <si>
    <t>1.7.1.8.01.4.1.01.00.00</t>
  </si>
  <si>
    <t>Cota-Parte do FPM - 1% Cota entregue no mês de julho - Principal - PRÓPRIO</t>
  </si>
  <si>
    <t>1.7.1.8.01.4.1.02.00.00</t>
  </si>
  <si>
    <t>Cota-Parte do FPM - 1% Cota entregue no mês de julho - Principal -  MDE</t>
  </si>
  <si>
    <t>1.7.1.8.01.4.1.03.00.00</t>
  </si>
  <si>
    <t>Cota-Parte do FPM - 1% Cota entregue no mês de julho - Principal - ASPS</t>
  </si>
  <si>
    <t>1.7.1.8.01.5.0.00.00.00</t>
  </si>
  <si>
    <t>Cota-Parte do Imposto Sobre a Propriedade Territorial Rural</t>
  </si>
  <si>
    <t>1.7.1.8.01.5.1.00.00.00</t>
  </si>
  <si>
    <t>Cota-Parte do Imposto Sobre a Propriedade Territorial Rural - Principal</t>
  </si>
  <si>
    <t>1.7.1.8.01.5.1.01.00.00</t>
  </si>
  <si>
    <t>Cota-Parte do ITR - Principal - PRÓPRIO</t>
  </si>
  <si>
    <t>1.7.1.8.01.5.1.02.00.00</t>
  </si>
  <si>
    <t>Cota-Parte do ITR - Principal - MDE</t>
  </si>
  <si>
    <t>1.7.1.8.01.5.1.03.00.00</t>
  </si>
  <si>
    <t>Cota-Parte do ITR - Principal - ASPS</t>
  </si>
  <si>
    <t>1.7.1.8.01.5.1.04.00.00</t>
  </si>
  <si>
    <t>Cota-Parte do ITR - Principal - FUNDEB</t>
  </si>
  <si>
    <t>1.7.1.8.02.0.0.00.00.00</t>
  </si>
  <si>
    <t>Transferência da Compensação Financeira pela Exploração de Recursos Naturais</t>
  </si>
  <si>
    <t>1.7.1.8.02.6.0.00.00.00</t>
  </si>
  <si>
    <t>Cota-Parte do Fundo Especial do Petróleo – FEP</t>
  </si>
  <si>
    <t>1.7.1.8.02.6.1.00.00.00</t>
  </si>
  <si>
    <t>Cota-Parte do Fundo Especial do Petróleo – FEP - Principal</t>
  </si>
  <si>
    <t>1.7.1.8.03.0.0.00.00.00</t>
  </si>
  <si>
    <t>Transferência de Recursos do Sistema Único de Saúde – SUS – Bloco Custeio das Ações e Serviços Públicos de Saúde</t>
  </si>
  <si>
    <t>1.7.1.8.03.1.0.00.00.00</t>
  </si>
  <si>
    <t>Transferência de Recursos do  SUS – Atenção Básica</t>
  </si>
  <si>
    <t>1.7.1.8.03.1.1.00.00.00</t>
  </si>
  <si>
    <t>Transferência de Recursos do Sistema Único de Saúde – SUS – Atenção Básica - Repasses Fundo a Fundo - Principal</t>
  </si>
  <si>
    <t>1.7.1.8.03.1.1.01.00.00</t>
  </si>
  <si>
    <t>1.7.1.8.03.1.1.01.01.00</t>
  </si>
  <si>
    <t>1.7.1.8.03.1.1.01.02.00</t>
  </si>
  <si>
    <t>1.7.1.8.03.1.1.01.03.00</t>
  </si>
  <si>
    <t>1.7.1.8.03.1.1.01.04.00</t>
  </si>
  <si>
    <t>1.7.1.8.03.1.1.01.05.00</t>
  </si>
  <si>
    <t>Agentes Comunitários de Saúde</t>
  </si>
  <si>
    <t>1.7.1.8.03.2.0.00.00.00</t>
  </si>
  <si>
    <t>1.7.1.8.03.2.1.00.00.00</t>
  </si>
  <si>
    <t>1.7.1.8.03.2.1.01.00.00</t>
  </si>
  <si>
    <t>1.7.1.8.03.3.0.00.00.00</t>
  </si>
  <si>
    <t>Transferência de Recursos do  SUS – Vigilância em Saúde</t>
  </si>
  <si>
    <t>1.7.1.8.03.3.1.00.00.00</t>
  </si>
  <si>
    <t>Transferência de Recursos do  SUS – Vigilância em Saúde - Principal</t>
  </si>
  <si>
    <t>1.7.1.8.03.3.1.01.00.00</t>
  </si>
  <si>
    <t>Vigilância em Saúde</t>
  </si>
  <si>
    <t>1.7.1.8.03.4.0.00.00.00</t>
  </si>
  <si>
    <t>Transferência de Recursos do  SUS – Assistência Farmacêutica</t>
  </si>
  <si>
    <t>1.7.1.8.03.4.1.00.00.00</t>
  </si>
  <si>
    <t>Transferência de Recursos do  SUS – Assistência Farmacêutica - Principal</t>
  </si>
  <si>
    <t>1.7.1.8.03.4.1.01.00.00</t>
  </si>
  <si>
    <t>Assistência Farmacêutica</t>
  </si>
  <si>
    <t>Transferências de Recursos do Fundo Nacional de Assistência Social – FNAS</t>
  </si>
  <si>
    <t>Transferências de Recursos do Fundo Nacional de Assistência Social – FNAS - Principal</t>
  </si>
  <si>
    <t>1.7.1.8.04.1.1.01.00.00</t>
  </si>
  <si>
    <t>1.7.1.8.04.1.1.03.00.00</t>
  </si>
  <si>
    <t>FNAS- Proteção Social Especial</t>
  </si>
  <si>
    <t>1.7.1.8.05.0.0.00.00.00</t>
  </si>
  <si>
    <t>Transferências de Recursos do Fundo Nacional do Desenvolvimento da Educação – FNDE</t>
  </si>
  <si>
    <t>1.7.1.8.05.1.0.00.00.00</t>
  </si>
  <si>
    <t>Transferências do Salário-Educação</t>
  </si>
  <si>
    <t>1.7.1.8.05.1.1.00.00.00</t>
  </si>
  <si>
    <t>Transferências do Salário-Educação - Principal</t>
  </si>
  <si>
    <t>1.7.1.8.05.2.0.00.00.00</t>
  </si>
  <si>
    <t>Transferências Diretas do FNDE referentes ao Programa Dinheiro Direto na Escola – PDDE</t>
  </si>
  <si>
    <t>1.7.1.8.05.2.1.00.00.00</t>
  </si>
  <si>
    <t>Transferências Diretas do FNDE referentes ao Programa Dinheiro Direto na Escola – PDDE - Principal</t>
  </si>
  <si>
    <t>1.7.1.8.05.3.0.00.00.00</t>
  </si>
  <si>
    <t>Transferências Diretas do FNDE referentes ao Programa Nacional de Alimentação Escolar – PNAE</t>
  </si>
  <si>
    <t>1.7.1.8.05.3.1.00.00.00</t>
  </si>
  <si>
    <t>Transferências Diretas do FNDE referentes ao Programa Nacional de Alimentação Escolar – PNAE - Principal</t>
  </si>
  <si>
    <t>1.7.1.8.05.4.0.00.00.00</t>
  </si>
  <si>
    <t>Transferências Diretas do FNDE referentes ao Programa Nacional de Apoio ao Transporte do Escolar – PNATE</t>
  </si>
  <si>
    <t>1.7.1.8.05.4.1.00.00.00</t>
  </si>
  <si>
    <t>Transferências Diretas do FNDE referentes ao Programa Nacional de Apoio ao Transporte do Escolar – PNATE - Principal</t>
  </si>
  <si>
    <t>1.7.1.8.05.9.0.00.00.00</t>
  </si>
  <si>
    <t>Outras Transferências Diretas do Fundo Nacional do Desenvolvimento da Educação – FNDE</t>
  </si>
  <si>
    <t>1.7.1.8.05.9.1.00.00.00</t>
  </si>
  <si>
    <t>Outras Transferências Diretas do Fundo Nacional do Desenvolvimento da Educação – FNDE - Principal</t>
  </si>
  <si>
    <t>1.7.1.8.05.9.1.01.00.00</t>
  </si>
  <si>
    <t>1.7.1.8.05.9.1.02.00.00</t>
  </si>
  <si>
    <t>1.7.1.8.05.9.1.03.00.00</t>
  </si>
  <si>
    <t>1.7.1.8.05.9.1.04.00.00</t>
  </si>
  <si>
    <t>FNDE - Educação Infantil - Novas Turmas</t>
  </si>
  <si>
    <t>1.7.1.8.05.9.1.05.00.00</t>
  </si>
  <si>
    <t>FNDE - Auxílio Financeiro aos Municípios</t>
  </si>
  <si>
    <t>1.7.1.8.06.0.0.00.00.00</t>
  </si>
  <si>
    <t>Transferência Financeira do ICMS – Desoneração – L.C. Nº 87/96</t>
  </si>
  <si>
    <t>1.7.1.8.06.1.0.00.00.00</t>
  </si>
  <si>
    <t>1.7.1.8.06.1.1.00.00.00</t>
  </si>
  <si>
    <t>Transferência Financeira do ICMS – Desoneração – L.C. Nº 87/96 - Principal</t>
  </si>
  <si>
    <t>1.7.1.8.06.1.1.01.00.00</t>
  </si>
  <si>
    <t>Transferência Financeira do ICMS – Desoneração – L.C. Nº 87/96 - Principal - PRÓPRIO</t>
  </si>
  <si>
    <t>1.7.1.8.06.1.1.02.00.00</t>
  </si>
  <si>
    <t>Transferência Financeira do ICMS – Desoneração – L.C. Nº 87/96 - Principal - MDE</t>
  </si>
  <si>
    <t>1.7.1.8.06.1.1.03.00.00</t>
  </si>
  <si>
    <t>Transferência Financeira do ICMS – Desoneração – L.C. Nº 87/96 - Principal - ASPS</t>
  </si>
  <si>
    <t>1.7.1.8.06.1.1.04.00.00</t>
  </si>
  <si>
    <t>Transferência Financeira do ICMS – Desoneração – L.C. Nº 87/96 - Principal - FUNDEB</t>
  </si>
  <si>
    <t>1.7.1.8.12.0.0.00.00.00</t>
  </si>
  <si>
    <t>1.7.1.8.12.1.0.00.00.00</t>
  </si>
  <si>
    <t>1.7.1.8.12.1.1.00.00.00</t>
  </si>
  <si>
    <t>1.7.1.8.12.1.1.01.00.00</t>
  </si>
  <si>
    <t>1.7.1.8.12.1.1.02.00.00</t>
  </si>
  <si>
    <t>1.7.1.8.12.1.1.03.00.00</t>
  </si>
  <si>
    <t>1.7.1.8.12.1.1.04.00.00</t>
  </si>
  <si>
    <t>1.7.1.8.12.1.1.05.00.00</t>
  </si>
  <si>
    <t>1.7.1.8.12.1.1.06.00.00</t>
  </si>
  <si>
    <t>1.7.1.8.99.0.0.00.00.00</t>
  </si>
  <si>
    <t>Outras Transferências da União</t>
  </si>
  <si>
    <t>1.7.1.8.99.1.0.00.00.00</t>
  </si>
  <si>
    <t>1.7.1.8.99.1.1.00.00.00</t>
  </si>
  <si>
    <t>Outras Transferências da União - Principal</t>
  </si>
  <si>
    <t>1.7.1.8.99.1.1.01.00.00</t>
  </si>
  <si>
    <t>1.7.1.8.99.1.1.02.00.00</t>
  </si>
  <si>
    <t>Contr. 302.429-59 - Trab. Social Resid.Videiras</t>
  </si>
  <si>
    <t>1.7.1.8.99.1.1.03.00.00</t>
  </si>
  <si>
    <t>Contr. 317..541-41 - Trab. Social Resid. Zilda Arns</t>
  </si>
  <si>
    <t>1.7.1.8.99.1.1.04.00.00</t>
  </si>
  <si>
    <t>Contr. 415..906-33 - Trab. Social Resid. Leonel Brisola</t>
  </si>
  <si>
    <t>1.7.1.8.99.1.1.05.00.00</t>
  </si>
  <si>
    <t>Contr. 395.577-16 - Trab. Social Resid. Dom Ivo</t>
  </si>
  <si>
    <t>1.7.2.0.00.0.0.00.00.00</t>
  </si>
  <si>
    <t>Transferências dos Estados e do Distrito Federal e de suas Entidades</t>
  </si>
  <si>
    <t>1.7.2.0.00.1.0.00.00.00</t>
  </si>
  <si>
    <t>Transferências dos Estados e do D. F. e de suas Entidades</t>
  </si>
  <si>
    <t>1.7.2.0.00.1.1.00.00.00</t>
  </si>
  <si>
    <t>Transf. dos Estados e do D. F. e de suas Entidades - Principal</t>
  </si>
  <si>
    <t>1.72.2.00.1.1.01.00.00</t>
  </si>
  <si>
    <t>Termo de Cooperação - Ministério Público Trab. - Escolas</t>
  </si>
  <si>
    <t>1.7.2.0.00.1.1.02.00.00</t>
  </si>
  <si>
    <t>Fundo Pró Saneamento</t>
  </si>
  <si>
    <t>1.7.2.8.00.0.0.00.00.00</t>
  </si>
  <si>
    <t>Transferências dos Estados - Específica E/M</t>
  </si>
  <si>
    <t>1.7.2.8.01.0.0.00.00.00</t>
  </si>
  <si>
    <t>1.7.2.8.01.1.0.00.00.00</t>
  </si>
  <si>
    <t>Cota-Parte do ICMS</t>
  </si>
  <si>
    <t>1.7.2.8.01.1.1.00.00.00</t>
  </si>
  <si>
    <t>Cota-Parte do ICMS - Principal</t>
  </si>
  <si>
    <t>1.7.2.8.01.1.1.01.00.00</t>
  </si>
  <si>
    <t>Cota-Parte do ICMS - Principal - PRÓPRIO</t>
  </si>
  <si>
    <t>1.7.2.8.01.1.1.02.00.00</t>
  </si>
  <si>
    <t>Cota-Parte do ICMS - Principal - MDE</t>
  </si>
  <si>
    <t>1.7.2.8.01.1.1.03.00.00</t>
  </si>
  <si>
    <t>Cota-Parte do ICMS - Principal- ASPS</t>
  </si>
  <si>
    <t>1.7.2.8.01.1.1.04.00.00</t>
  </si>
  <si>
    <t>Cota-Parte do ICMS - Principal - FUNDEB</t>
  </si>
  <si>
    <t>1.7.2.8.01.2.0.00.00.00</t>
  </si>
  <si>
    <t>Cota-Parte do IPVA</t>
  </si>
  <si>
    <t>1.7.2.8.01.2.1.00.00.00</t>
  </si>
  <si>
    <t>Cota-Parte do IPVA - Principal</t>
  </si>
  <si>
    <t>1.7.2.8.01.2.1.01.00.00</t>
  </si>
  <si>
    <t>Cota-Parte do IPVA - Principal - PRÓPRIO</t>
  </si>
  <si>
    <t>1.7.2.8.01.2.1.02.00.00</t>
  </si>
  <si>
    <t>Cota-Parte do IPVA - Principal - MDE</t>
  </si>
  <si>
    <t>1.7.2.8.01.2.1.03.00.00</t>
  </si>
  <si>
    <t>Cota-Parte do IPVA - Principal - ASPS</t>
  </si>
  <si>
    <t>1.7.2.8.01.2.1.04.00.00</t>
  </si>
  <si>
    <t>Cota-Parte do IPVA - Principal - FUNDEB</t>
  </si>
  <si>
    <t>1.7.2.8.01.3.0.00.00.00</t>
  </si>
  <si>
    <t>Cota-Parte do IPI - Municípios</t>
  </si>
  <si>
    <t>1.7.2.8.01.3.1.00.00.00</t>
  </si>
  <si>
    <t>Cota-Parte do IPI - Municípios - Principal</t>
  </si>
  <si>
    <t>1.7.2.8.01.3.1.01.00.00</t>
  </si>
  <si>
    <t>Cota-Parte do IPI - Municípios - Principal - PRÓPRIO</t>
  </si>
  <si>
    <t>1.7.2.8.01.3.1.02.00.00</t>
  </si>
  <si>
    <t>Cota-Parte do IPI - Municípios - Principal - MDE</t>
  </si>
  <si>
    <t>1.7.2.8.01.3.1.03.00.00</t>
  </si>
  <si>
    <t>Cota-Parte do IPI - Municípios - Principal - ASPS</t>
  </si>
  <si>
    <t>1.7.2.8.01.3.1.04.00.00</t>
  </si>
  <si>
    <t>Cota-Parte do IPI - Municípios - Principal - FUNDEB</t>
  </si>
  <si>
    <t>1.7.2.8.01.4.0.00.00.00</t>
  </si>
  <si>
    <t>Cota-Parte da Contribuição de Intervenção no Domínio Econômico</t>
  </si>
  <si>
    <t>1.7.2.8.01.4.1.00.00.00</t>
  </si>
  <si>
    <t>Cota-Parte da Contribuição de Intervenção no Domínio Econômico - Principal</t>
  </si>
  <si>
    <t>1.7.2.8.03.0.0.00.00.00</t>
  </si>
  <si>
    <t>Transferência de Recursos do Estado para Programas de Saúde – Repasse Fundo a Fundo</t>
  </si>
  <si>
    <t>1.7.2.8.03.1.0.00.00.00</t>
  </si>
  <si>
    <t>1.7.2.8.03.1.1.00.00.00</t>
  </si>
  <si>
    <t>Transferência de Recursos do Estado para Programas de Saúde – Repasse Fundo a Fundo - Principal</t>
  </si>
  <si>
    <t>1.7.2.8.03.1.1.01.00.00</t>
  </si>
  <si>
    <t>1.7.2.8.03.1.1.02.00.00</t>
  </si>
  <si>
    <t>1.7.2.8.03.1.1.03.00.00</t>
  </si>
  <si>
    <t>1.7.2.8.03.1.1.04.00.00</t>
  </si>
  <si>
    <t>1.7.2.8.03.1.1.05.00.00</t>
  </si>
  <si>
    <t>1.7.2.8.03.1.1.06.00.00</t>
  </si>
  <si>
    <t>1.7.2.8.03.1.1.07.00.00</t>
  </si>
  <si>
    <t>1.7.2.8.03.1.1.08.00.00</t>
  </si>
  <si>
    <t>1.7.2.8.03.1.1.09.00.00</t>
  </si>
  <si>
    <t>1.7.2.8.03.1.1.10.00.00</t>
  </si>
  <si>
    <t>1.7.2.8.03.1.1.11.00.00</t>
  </si>
  <si>
    <t>1.7.2.8.03.1.1.12.00.00</t>
  </si>
  <si>
    <t>1.7.2.8.03.1.1.13.00.00</t>
  </si>
  <si>
    <t>1.7.2.8.03.1.1.14.00.00</t>
  </si>
  <si>
    <t>1.7.2.8.03.1.1.15.00.00</t>
  </si>
  <si>
    <t>1.7.2.8.03.1.1.16.00.00</t>
  </si>
  <si>
    <t>FES - CAPS</t>
  </si>
  <si>
    <t>1.7.2.8.03.1.1.17.00.00</t>
  </si>
  <si>
    <t>FES - Vigilância Epidemiológica</t>
  </si>
  <si>
    <t>1.7.2.8.07.0.0.00.00.00</t>
  </si>
  <si>
    <t>Transferência de Estados destinadas a Assistência Social</t>
  </si>
  <si>
    <t>1.7.2.8.07.1.0.00.00.00</t>
  </si>
  <si>
    <t>1.7.2.8.07.1.1.00.00.00</t>
  </si>
  <si>
    <t>Transferência de Estados destinadas a Assistência Social - Principal</t>
  </si>
  <si>
    <t>1.7.2.8.07.1.1.01.00.00</t>
  </si>
  <si>
    <t>Transf. do Fundo Estadual de Assist. Social</t>
  </si>
  <si>
    <t>1.7.2.8.07.1.1.02.00.00</t>
  </si>
  <si>
    <t>1.7.2.8.10.0.0.00.00.00</t>
  </si>
  <si>
    <t>Transf. de Convênios dos Estados e do Distrito F. e de Suas Entidades</t>
  </si>
  <si>
    <t>1.7.2.8.10.9.0.00.00.00</t>
  </si>
  <si>
    <t xml:space="preserve"> Outras Transf. de Convênios dos Estados </t>
  </si>
  <si>
    <t>1.7.2.8.10.9.1.00.00.00</t>
  </si>
  <si>
    <t xml:space="preserve"> Outras Transf. de Convênios dos Estados - Principal</t>
  </si>
  <si>
    <t>Convênio SEDACTEL nº 17/2018</t>
  </si>
  <si>
    <t>1.7.2.8.99.0.0.00.00.00</t>
  </si>
  <si>
    <t>Outras Transferências dos Estados</t>
  </si>
  <si>
    <t>1.7.2.8.99.1.0.00.00.00</t>
  </si>
  <si>
    <t>1.7.2.8.99.1.1.00.00.00</t>
  </si>
  <si>
    <t>Outras Transferências dos Estados - Principal</t>
  </si>
  <si>
    <t>1.7.2.8.99.1.1.01.00.00</t>
  </si>
  <si>
    <t>Cota-Parte das Multas de Trânsito - Principal</t>
  </si>
  <si>
    <t>1.7.3.0.00.0.0.00.00.00</t>
  </si>
  <si>
    <t>Transferências dos Municípios e de suas Entidades</t>
  </si>
  <si>
    <t>1.7.3.0.00.1.0.00.00.00</t>
  </si>
  <si>
    <t>1.7.3.0.00.1.1.00.00.00</t>
  </si>
  <si>
    <t>Transferências dos Municípios e de suas Entidades - Principal</t>
  </si>
  <si>
    <t>1.7.3.0.00.1.1.01.00.00</t>
  </si>
  <si>
    <t>FUNPROSM</t>
  </si>
  <si>
    <t>1531</t>
  </si>
  <si>
    <t>1.7.4.0.00.0.0.00.00.00</t>
  </si>
  <si>
    <t>Transferências de Instituições Privadas</t>
  </si>
  <si>
    <t>Doações em Benefício de Crianças e Adolescentes - PJ - Principal</t>
  </si>
  <si>
    <t>Doações em Benefício de Idosos - PJ - principal</t>
  </si>
  <si>
    <t>1.7.5.0.00.0.0.00.00.00</t>
  </si>
  <si>
    <t>Transferências de Outras Instituições Públicas</t>
  </si>
  <si>
    <t>1.7.5.8.00.0.0.00.00.00</t>
  </si>
  <si>
    <t>Transferências de Outras Instituições Públicas - Específica E/M</t>
  </si>
  <si>
    <t>1.7.5.8.01.0.0.00.00.00</t>
  </si>
  <si>
    <t>Transferências de Recursos do Fundo de Manutenção e Desenvolvimento da Educação Básica e de Valorização dos Profissionais da Educação – FUNDEB</t>
  </si>
  <si>
    <t>1.7.5.8.01.1.0.00.00.00</t>
  </si>
  <si>
    <t>1.7.5.8.01.1.1.00.00.00</t>
  </si>
  <si>
    <t>Transferências de Recursos do Fundo de Manutenção e Desenvolvimento da Educação Básica e de Valorização dos Profissionais da Educação – FUNDEB - Principal</t>
  </si>
  <si>
    <t>1.7.7.0.00.0.0.00.00.00</t>
  </si>
  <si>
    <t>Transferências de Pessoas Físicas</t>
  </si>
  <si>
    <t>Doações em Benefício de Crianças e Adolescentes - PF - Principal</t>
  </si>
  <si>
    <t>Doações em Benefício de Idosos - PF - Principal</t>
  </si>
  <si>
    <t>1.9.0.0.00.0.0.00.00.00</t>
  </si>
  <si>
    <t>Outras Receitas Correntes</t>
  </si>
  <si>
    <t>1.9.1.0.00.0.0.00.00.00</t>
  </si>
  <si>
    <t>Multas Administrativas, Contratuais e Judiciais</t>
  </si>
  <si>
    <t>1.9.1.0.01.0.0.00.00.00</t>
  </si>
  <si>
    <t>Multas Previstas em Legislação Específica</t>
  </si>
  <si>
    <t>1.9.1.0.01.1.0.00.00.00</t>
  </si>
  <si>
    <t>1.9.1.0.01.1.1.00.00.00</t>
  </si>
  <si>
    <t>Multas Previstas em Legislação Específica - Principal</t>
  </si>
  <si>
    <t>1.9.1.0.01.1.1.01.00.00</t>
  </si>
  <si>
    <t>Multas Previstas na Legislação Sanitária</t>
  </si>
  <si>
    <t>1.9.1.0.01.1.1.02.00.00</t>
  </si>
  <si>
    <t>Multas Previstas na Legislação de Registro do Comércio</t>
  </si>
  <si>
    <t>1.9.1.0.01.1.1.03.00.00</t>
  </si>
  <si>
    <t>Multas Previstas na Legislação de Trânsito</t>
  </si>
  <si>
    <t>1.9.1.0.01.1.1.04.00.00</t>
  </si>
  <si>
    <t xml:space="preserve">Multas por Auto de Infração </t>
  </si>
  <si>
    <t>1.9.1.0.01.1.1.04.01.00</t>
  </si>
  <si>
    <t>1.9.1.0.01.1.1.04.02.00</t>
  </si>
  <si>
    <t>1.9.1.0.01.1.1.04.03.00</t>
  </si>
  <si>
    <t>1.9.1.0.01.1.1.04.04.00</t>
  </si>
  <si>
    <t>1.9.1.0.01.1.1.04.05.00</t>
  </si>
  <si>
    <t>1.9.1.0.01.1.1.04.06.00</t>
  </si>
  <si>
    <t>Outras Multas por Auto de Infração</t>
  </si>
  <si>
    <t>1.9.1.0.01.1.1.05.00.00</t>
  </si>
  <si>
    <t>Multa Contratual</t>
  </si>
  <si>
    <t>1.9.1.0.01.1.1.05.01.00</t>
  </si>
  <si>
    <t>Multa Contratual - Outros Rec. Saúde</t>
  </si>
  <si>
    <t>1.9.1.0.01.1.2.00.00.00</t>
  </si>
  <si>
    <t>Multas Previstas em Legislação Específica - Multas e Juros</t>
  </si>
  <si>
    <t>1.9.1.0.01.1.2.01.00.00</t>
  </si>
  <si>
    <t>Multas Previstas na Legislação Sanitária - Multas e Juros</t>
  </si>
  <si>
    <t>1.9.1.0.01.1.2.02.00.00</t>
  </si>
  <si>
    <t>Multas Previstas na Legislação de Registro do Comércio - Multas e Juros</t>
  </si>
  <si>
    <t>1.9.1.0.01.1.2.04.00.00</t>
  </si>
  <si>
    <t>Multas por Auto de Infração - Multas e Juros</t>
  </si>
  <si>
    <t>1.9.1.0.01.1.2.04.01.00</t>
  </si>
  <si>
    <t>1.9.1.0.01.1.2.04.02.00</t>
  </si>
  <si>
    <t>1.9.1.0.01.1.2.04.03.00</t>
  </si>
  <si>
    <t>1.9.1.0.01.1.2.04.04.00</t>
  </si>
  <si>
    <t>1.9.1.0.01.1.2.04.05.00</t>
  </si>
  <si>
    <t>1.9.1.0.01.1.3.00.00.00</t>
  </si>
  <si>
    <t>Multas Previstas em Legislação Específica - Dívida Ativa</t>
  </si>
  <si>
    <t>1.9.1.0.01.1.3.01.00.00</t>
  </si>
  <si>
    <t>Multas Previstas na Legislação Sanitária - Dívida Ativa</t>
  </si>
  <si>
    <t>1.9.1.0.01.1.3.02.00.00</t>
  </si>
  <si>
    <t>1.9.1.0.01.1.3.04.00.00</t>
  </si>
  <si>
    <t>Multas por Auto de Infração - Dívida Ativa</t>
  </si>
  <si>
    <t>1.9.1.0.01.1.3.04.01.00</t>
  </si>
  <si>
    <t>1.9.1.0.01.1.3.04.02.00</t>
  </si>
  <si>
    <t>1.9.1.0.01.1.3.04.03.00</t>
  </si>
  <si>
    <t>1.9.1.0.01.1.3.04.04.00</t>
  </si>
  <si>
    <t>1.9.1.0.01.1.3.04.05.00</t>
  </si>
  <si>
    <t>1.9.1.0.01.1.3.04.06.00</t>
  </si>
  <si>
    <t xml:space="preserve">Outras Multas por Auto de Infração </t>
  </si>
  <si>
    <t>1.9.1.0.01.1.4.00.00.00</t>
  </si>
  <si>
    <t>Multas Previstas em Legislação Específica - Dívida Ativa - Multas e Juros</t>
  </si>
  <si>
    <t>1.9.1.0.01.1.4.01.00.00</t>
  </si>
  <si>
    <t xml:space="preserve">Multas Previstas na Legislação Sanitária - Dívida Ativa- Multas e Juros </t>
  </si>
  <si>
    <t>1.9.1.0.01.1.4.02.00.00</t>
  </si>
  <si>
    <t>Multas Prev. na Legislação de Reg. do Com. - Dívida Ativa - Multas e Juros</t>
  </si>
  <si>
    <t>1.9.1.0.01.1.4.04.00.00.00</t>
  </si>
  <si>
    <t xml:space="preserve">Autos de Infração - Dívida Ativa - Multas e Juros  </t>
  </si>
  <si>
    <t>1.9.1.0.01.1.4.04.01.00</t>
  </si>
  <si>
    <t xml:space="preserve">Multas por Auto de Infração - Alvará </t>
  </si>
  <si>
    <t>1.9.1.0.01.1.4.04.02.00</t>
  </si>
  <si>
    <t>Multas por Auto de Infração - ISS -</t>
  </si>
  <si>
    <t>1.9.1.0.01.1.4.04.03.00</t>
  </si>
  <si>
    <t>1.9.1.0.01.1.4.04.04.00</t>
  </si>
  <si>
    <t>1.9.1.0.01.1.4.04.05.00</t>
  </si>
  <si>
    <t>1.9.1.0.01.1.4.04.06.00</t>
  </si>
  <si>
    <t>1.9.1.0.06.0.0.00.00.00</t>
  </si>
  <si>
    <t>Multas por Danos Ambientais</t>
  </si>
  <si>
    <t>1.9.1.0.06.1.0.00.00.00</t>
  </si>
  <si>
    <t>Multas Administrativas por Danos Ambientais</t>
  </si>
  <si>
    <t>1.9.1.0.06.1.1.00.00.00</t>
  </si>
  <si>
    <t>Multas Administrativas por Danos Ambientais - Principal</t>
  </si>
  <si>
    <t>1.9.1.0.06.1.2.00.00.00</t>
  </si>
  <si>
    <t>Multas Administrativas por Danos Ambientais - Multas e Juros</t>
  </si>
  <si>
    <t>1.9.1.0.06.1.3.00.00.00</t>
  </si>
  <si>
    <t>Multas Administrativas por Danos Ambientais - Dívida Ativa</t>
  </si>
  <si>
    <t>1.9.1.0.06.1.4.00.00.00</t>
  </si>
  <si>
    <t>Multas Administrativas por Danos Ambientais - Dívida Ativa - Multas e Juros</t>
  </si>
  <si>
    <t>1.9.1.0.09.0.0.00.00.00</t>
  </si>
  <si>
    <t>Multas e Juros Previstos em Contratos</t>
  </si>
  <si>
    <t>1.9.1.0.09.1.0.00.00.00</t>
  </si>
  <si>
    <t>1.9.1.0.09.1.1.00.00.00</t>
  </si>
  <si>
    <t>Multas e Juros Previstos em Contratos - Principal</t>
  </si>
  <si>
    <t>1.9.1.0.09.1.1.01.00.00.00</t>
  </si>
  <si>
    <t>Concessão de Empréstimo</t>
  </si>
  <si>
    <t>1.9.1.0.09.1.1.02.00.00.00</t>
  </si>
  <si>
    <t>Alienação de Bens</t>
  </si>
  <si>
    <t>1.9.1.0.09.1.1.03.00.00.00</t>
  </si>
  <si>
    <t>Multas Contratuais</t>
  </si>
  <si>
    <t>1.9.2.0.00.0.0.00.00.00</t>
  </si>
  <si>
    <t>Indenizações, Restituições e Ressarcimentos</t>
  </si>
  <si>
    <t>1.9.2.2.01.1.1.04.00.00</t>
  </si>
  <si>
    <t>Restituição - PNAC</t>
  </si>
  <si>
    <t xml:space="preserve">Restituição Determinadas pelo TCE  </t>
  </si>
  <si>
    <t>Programa Troca-troca</t>
  </si>
  <si>
    <t>Restituição pelo Uso de Bens do Município</t>
  </si>
  <si>
    <t>1.9.2.2.99.1.1.04.01.00</t>
  </si>
  <si>
    <t>Restituição pelo Pagamento Indevido - IPASSP</t>
  </si>
  <si>
    <t>Demais Restituições</t>
  </si>
  <si>
    <t>1.9.2.2.99.1.1.08.00.00</t>
  </si>
  <si>
    <t>1.9.2.2.99.1.1.11.00.00</t>
  </si>
  <si>
    <t>Restituições FUNCULTURA</t>
  </si>
  <si>
    <t>1.9.2.2.99.1.2.03.00.00</t>
  </si>
  <si>
    <t>1.9.2.2.99.1.2.07.00.00</t>
  </si>
  <si>
    <t>1.9.9.0.00.0.0.00.00.00</t>
  </si>
  <si>
    <t>Demais Receitas Correntes</t>
  </si>
  <si>
    <t>1.9.9.0.03.0.0.00.00.00</t>
  </si>
  <si>
    <t>Compensações Financeiras entre o Regime Geral e os Regimes Próprios de Previdência dos Servidores</t>
  </si>
  <si>
    <t>1.9.9.0.03.1.0.00.00.00</t>
  </si>
  <si>
    <t>1.9.9.0.03.1.1.00.00.00</t>
  </si>
  <si>
    <t>Compensações Financeiras entre o Regime Geral e os Regimes Próprios de Previdência dos Servidores - Principal</t>
  </si>
  <si>
    <t>1.9.9.0.03.1.1.01.00.00</t>
  </si>
  <si>
    <t>1.9.9.0.12.2.0.00.00.00</t>
  </si>
  <si>
    <t>Ônus de Sucumbência</t>
  </si>
  <si>
    <t>1.9.9.0.12.2.1.00.00.00</t>
  </si>
  <si>
    <t>Ônus de Sucumbência - Principal</t>
  </si>
  <si>
    <t>1.9.9.0.12.2.1.01.00.00</t>
  </si>
  <si>
    <t>1.9.9.0.12.2.2.00.00.00</t>
  </si>
  <si>
    <t>Ônus de Sucumbência - Multas e Juros</t>
  </si>
  <si>
    <t>1.9.9.0.12.2.2.01.00.00</t>
  </si>
  <si>
    <t>1.9.9.0.99.0.0.00.00.00</t>
  </si>
  <si>
    <t>Outras Receitas</t>
  </si>
  <si>
    <t>1.9.9.0.99.1.0.00.00.00</t>
  </si>
  <si>
    <t>Outras Receitas - Primárias</t>
  </si>
  <si>
    <t>1.9.9.0.99.1.1.00.00.00</t>
  </si>
  <si>
    <t>Outras Receitas - Primárias - Principal</t>
  </si>
  <si>
    <t>1.9.9.0.99.1.1.01.00.00</t>
  </si>
  <si>
    <t>Outras Receitas Diretamente Arrecadadas pelo RPPS - Principal</t>
  </si>
  <si>
    <t>1.9.9.0.99.1.1.01.01.00</t>
  </si>
  <si>
    <t>1.9.9.0.99.1.1.01.02.00</t>
  </si>
  <si>
    <t>1.9.9.0.99.1.1.03.00.00</t>
  </si>
  <si>
    <t>Receitas Diretamente Arrecadadas pelo Fundo de Assistência à Saúde dos Servidores - Principal</t>
  </si>
  <si>
    <t>1.9.9.0.99.1.1.03.01.00</t>
  </si>
  <si>
    <t>1.9.9.0.99.1.1.98.00.00</t>
  </si>
  <si>
    <t>Outras Receitas - PNAE</t>
  </si>
  <si>
    <t>1.9.9.0.99.1.1.99.00.00</t>
  </si>
  <si>
    <t>Outras Receitas Diversas</t>
  </si>
  <si>
    <t>1.9.9.0.99.2.0.00.00.00</t>
  </si>
  <si>
    <t>Outras Receitas - Financeiras</t>
  </si>
  <si>
    <t>1.9.9.0.99.2.1.00.00.00</t>
  </si>
  <si>
    <t>Outras Receitas - Financeiras - Principal</t>
  </si>
  <si>
    <t>1.9.9.0.99.2.1.01.00.00</t>
  </si>
  <si>
    <t>Receitas Diversas</t>
  </si>
  <si>
    <t>1.9.9.0.99.2.1.02.00.00</t>
  </si>
  <si>
    <t>Receitas Diversas - FMAS</t>
  </si>
  <si>
    <t>2.0.0.0.00.0.0.00.00.00</t>
  </si>
  <si>
    <t>Receitas de Capital</t>
  </si>
  <si>
    <t>2.1.0.0.00.0.0.00.00.00</t>
  </si>
  <si>
    <t>Operações de Crédito</t>
  </si>
  <si>
    <t>2.1.1.0.00.0.0.00.00.00</t>
  </si>
  <si>
    <t>Operações de Crédito - Mercado Interno</t>
  </si>
  <si>
    <t>Contrato FINISA</t>
  </si>
  <si>
    <t>2.1.1.9.00.0.0.00.00.00</t>
  </si>
  <si>
    <t>Outras Operações de Crédito - Mercado Interno</t>
  </si>
  <si>
    <t>2.1.1.9.00.1.0.00.00.00</t>
  </si>
  <si>
    <t>2.1.1.9.00.1.1.00.00.00</t>
  </si>
  <si>
    <t>Outras Operações de Crédito - Mercado Interno - Principal</t>
  </si>
  <si>
    <t>2.1.1.9.00.1.1.03.00.00</t>
  </si>
  <si>
    <t>Pró-Transporte - PAC</t>
  </si>
  <si>
    <t>2.2.0.0.00.0.0.00.00.00</t>
  </si>
  <si>
    <t>2.2.2.0.00.0.0.00.00.00</t>
  </si>
  <si>
    <t>Alienação de Bens Imóveis</t>
  </si>
  <si>
    <t>2.2.2.0.00.1.0.00.00.00</t>
  </si>
  <si>
    <t>2.2.2.0.00.1.1.00.00.00</t>
  </si>
  <si>
    <t>Alienação de Bens Imóveis - Principal</t>
  </si>
  <si>
    <t>2.2.2.0.00.1.1.01.00.00</t>
  </si>
  <si>
    <t xml:space="preserve">Alienação de Bens Imóveis - Principal - RPPS </t>
  </si>
  <si>
    <t>2.2.2.0.00.1.1.02.00.00</t>
  </si>
  <si>
    <t>Alienação de Bens Imóveis - Principal - Exceto RPPS</t>
  </si>
  <si>
    <t>2.2.2.0.00.1.1.02.01.00</t>
  </si>
  <si>
    <t>2.2.2.0.00.1.2.00.00.00</t>
  </si>
  <si>
    <t>Alienação de Bens Imóveis - Multas e Juros</t>
  </si>
  <si>
    <t>2.2.2.0.00.1.2.02.00.00</t>
  </si>
  <si>
    <t>Alienação de Bens Imóveis - Multas e Juros - Exceto RPPS</t>
  </si>
  <si>
    <t>2.2.2.0.00.1.2.02.01.00</t>
  </si>
  <si>
    <t>2.2.2.0.00.1.3.00.00.00</t>
  </si>
  <si>
    <t>Alienação de Bens Imóveis -Dívida Ativa</t>
  </si>
  <si>
    <t>2.2.2.0.00.1.3.02.00.00</t>
  </si>
  <si>
    <t>Alienação de Bens Imóveis - Dívida Ativa - Exceto RPPS</t>
  </si>
  <si>
    <t>2.2.2.0.00.1.3.02.01.00</t>
  </si>
  <si>
    <t>2.2.2.0.00.1.4.00.00.00</t>
  </si>
  <si>
    <t>Alienação de Bens Imóveis -Multas e Juros - Dívida Ativa</t>
  </si>
  <si>
    <t>2.2.2.0.00.1.4.02.00.00</t>
  </si>
  <si>
    <t>Alienação de Bens Imóveis - Multas e Juros - Dívida Ativa - Exceto RPPS</t>
  </si>
  <si>
    <t>2.2.2.0.00.1.4.02.01.00</t>
  </si>
  <si>
    <t>2.3.0.0.00.0.0.00.00.00</t>
  </si>
  <si>
    <t>Amortização de Empréstimos</t>
  </si>
  <si>
    <t>2.3.0.0.06.0.0.00.00.00</t>
  </si>
  <si>
    <t>Amortização de Empréstimos Contratuais</t>
  </si>
  <si>
    <t>2.3.0.0.06.1.0.00.00.00</t>
  </si>
  <si>
    <t>2.3.0.0.06.1.1.00.00.00</t>
  </si>
  <si>
    <t>Amortização de Empréstimos Contratuais - Principal</t>
  </si>
  <si>
    <t>2.3.0.0.06.1.1.01.00.00</t>
  </si>
  <si>
    <t>2.3.0.0.06.1.2.00.00.00</t>
  </si>
  <si>
    <t>Amortização de Empréstimos Contratuais - Multas e Juros</t>
  </si>
  <si>
    <t>2.3.0.0.06.1.2.01.00.00</t>
  </si>
  <si>
    <t>2.3.0.0.06.1.3.00.00.00</t>
  </si>
  <si>
    <t>Amortização de Empréstimos Contratuais - Dívida Ativa</t>
  </si>
  <si>
    <t>2.3.0.0.06.1.3.01.00.00</t>
  </si>
  <si>
    <t>2.3.0.0.06.1.4.00.00.00</t>
  </si>
  <si>
    <t>Amortização de Empréstimos Contratuais - Dívida Ativa Multas e Juros</t>
  </si>
  <si>
    <t>2.3.0.0.06.1.4.01.00.00</t>
  </si>
  <si>
    <t>2.4.0.0.00.0.0.00.00.00</t>
  </si>
  <si>
    <t>Transferências de Capital</t>
  </si>
  <si>
    <t>2.4.1.0.00.0.0.00.00.00</t>
  </si>
  <si>
    <t>2.4.1.8.00.0.0.00.00.00</t>
  </si>
  <si>
    <t>2.4.1.8.03.0.0.00.00.00</t>
  </si>
  <si>
    <t>Transferências de Recursos do Sistema Único de Saúde - SUS</t>
  </si>
  <si>
    <t>2.4.1.8.03.1.0.00.00.00</t>
  </si>
  <si>
    <t>2.4.1.8.03.1.1.00.00.00</t>
  </si>
  <si>
    <t>Transferências de Recursos do Sistema Único de Saúde - SUS - Principal</t>
  </si>
  <si>
    <t>2.4.1.8.03.1.1.01.00.00</t>
  </si>
  <si>
    <t>Estruturação da Rede de Atenção Básica</t>
  </si>
  <si>
    <t>2.4.1.8.03.1.1.02.00.00</t>
  </si>
  <si>
    <t>Estruturação da Rede Especializada</t>
  </si>
  <si>
    <t>2.4.1.8.05.0.0.00.00.00</t>
  </si>
  <si>
    <t>Transferência de Recursos Destinados a Programas de Educação</t>
  </si>
  <si>
    <t>2.4.1.8.05.1.0.00.00.00</t>
  </si>
  <si>
    <t>2.4.1.8.05.1.1.00.00.00</t>
  </si>
  <si>
    <t>Transferência de Recursos Destinados a Programas de Educação - Principal</t>
  </si>
  <si>
    <t>2.4.1.8.05.1.1.01.00.00</t>
  </si>
  <si>
    <t>FNDE - PAR - Quadra Escola Bernardino</t>
  </si>
  <si>
    <t>1561</t>
  </si>
  <si>
    <t>2.4.1.8.10.0.0.00.00.00</t>
  </si>
  <si>
    <t>Transferência de Convênios da União e de suas Entidades</t>
  </si>
  <si>
    <t>2.4.1.8.10.2.0.00.00.00</t>
  </si>
  <si>
    <t>Transferências de Convênio da União destinadas a Programas de Educação</t>
  </si>
  <si>
    <t>2.4.1.8.10.2.1.00.00.00</t>
  </si>
  <si>
    <t>Transferências de Convênio da União destinadas a Programas de Educação - Principal</t>
  </si>
  <si>
    <t>2.4.1.8.10.2.1.01.00.00</t>
  </si>
  <si>
    <t>FNDE - Proinfancia</t>
  </si>
  <si>
    <t>2.4.1.8.10.2.1.02.00.00</t>
  </si>
  <si>
    <t>Termo Compromisso PAC 203589</t>
  </si>
  <si>
    <t>2.4.1.8.10.2.1.03.00.00</t>
  </si>
  <si>
    <t>Conv. 704173/2010 - Proinfância</t>
  </si>
  <si>
    <t>2.4.1.8.10.2.1.04.00.00</t>
  </si>
  <si>
    <t>FNDE - Termo Compr. PAR 20160105</t>
  </si>
  <si>
    <t>2.4.1.8.10.9.0.00.00.00</t>
  </si>
  <si>
    <t>Outras Transferências de Convênios da União</t>
  </si>
  <si>
    <t>2.4.1.8.10.9.1.00.00.00</t>
  </si>
  <si>
    <t>Outras Transferências de Convênios da União - Principal</t>
  </si>
  <si>
    <t>2.4.1.8.10.9.1.01.00.00</t>
  </si>
  <si>
    <t>Conv. 843615/2017 - Complexo Guarani Atlântico</t>
  </si>
  <si>
    <t>1512</t>
  </si>
  <si>
    <t>2.4.1.8.10.9.1.03.00.00</t>
  </si>
  <si>
    <t>Conv. 845172/2017 - 1ª Etapa Praça Novo Horizonte</t>
  </si>
  <si>
    <t>1513</t>
  </si>
  <si>
    <t>2.4.1.8.10.9.1.04.00.00</t>
  </si>
  <si>
    <t>Conv. 846202/2017 - Revitalização Parque Itaimbé</t>
  </si>
  <si>
    <t>1514</t>
  </si>
  <si>
    <t>2.4.1.8.10.9.1.05.00.00</t>
  </si>
  <si>
    <t>Conv . 872809/2018 - Centro de Convivência</t>
  </si>
  <si>
    <t>1532</t>
  </si>
  <si>
    <t>2.4.1.8.99.0.0.00.00.00</t>
  </si>
  <si>
    <t>2.4.1.8.99.1.0.00.00.00</t>
  </si>
  <si>
    <t>2.4.1.8.99.1.1.00.00.00</t>
  </si>
  <si>
    <t>2.4.1.8.99.1.1.01.00.00</t>
  </si>
  <si>
    <t>2.4.1.8.99.1.1.02.00.00</t>
  </si>
  <si>
    <t>2.4.1.8.99.1.1.03.00.00</t>
  </si>
  <si>
    <t>Contrato 373.425-06 - Modernização Centro de Atividades Multiplas</t>
  </si>
  <si>
    <t>2.4.1.8.99.1.1.04.00.00</t>
  </si>
  <si>
    <t>2.4.1.8.99.1.1.05.00.00</t>
  </si>
  <si>
    <t>2.4.1.8.99.1.1.06.00.00</t>
  </si>
  <si>
    <t>Transferência Minist. Da Integr.Nacional - Ações de Recuperação</t>
  </si>
  <si>
    <t>2.4.1.8.99.1.1.07.00.00</t>
  </si>
  <si>
    <t>Contrato 831537/2016 - Moderniz. e Implant. Academia ao Ar Livre</t>
  </si>
  <si>
    <t>2.4.1.8.99.1.1.08.00.00</t>
  </si>
  <si>
    <t>Contr. 80519/2014 - Aq. Equip. Esportivo</t>
  </si>
  <si>
    <t>2.4.1.8.99.1.1.09.00.00</t>
  </si>
  <si>
    <t>Conr. 818588/2015 - Revit. Praça Dois de Novembro</t>
  </si>
  <si>
    <t>Conr. 860543/2017 - Aquis. Máquina</t>
  </si>
  <si>
    <t>Conr. 861960/2017 - Aquis. Máquina</t>
  </si>
  <si>
    <t>2.4.1.8.99.1.1.12.00.00</t>
  </si>
  <si>
    <t>Conr. 829456/2016 - Infraestr. Urbana Pavimentação</t>
  </si>
  <si>
    <t>2.4.2.0.00.0.0.00.00.00</t>
  </si>
  <si>
    <t>2.4.2.0.00.1.0.00.00.00</t>
  </si>
  <si>
    <t>2.4.2.0.00.1.1.00.00.00</t>
  </si>
  <si>
    <t>Transferências dos Estados e do D.F. e de suas Entidades - Principal</t>
  </si>
  <si>
    <t>2.4.2.0.00.1.1.01.00.00</t>
  </si>
  <si>
    <t>Convênio nº 05/2017 - DEXP - CORSAN</t>
  </si>
  <si>
    <t>2.4.2.0.00.1.1.02.00.00</t>
  </si>
  <si>
    <t>Fundo Pro Saneamento</t>
  </si>
  <si>
    <t>2.4.5.0.00.0.0.00.00.00</t>
  </si>
  <si>
    <t>2.4.5.8.00.0.0.00.00.00</t>
  </si>
  <si>
    <t>2.4.5.8.01.0.0.00.00.00</t>
  </si>
  <si>
    <t>2.4.5.8.01.1.0.00.00.00</t>
  </si>
  <si>
    <t>2.4.5.8.01.1.1.00.00.00</t>
  </si>
  <si>
    <t>Transferências de Outras Instituições Públicas - Principal</t>
  </si>
  <si>
    <t>2.4.5.8.01.1.1.01.00.00</t>
  </si>
  <si>
    <t>Transf. CORSAN - Proc. 027/1.05.0017393-4</t>
  </si>
  <si>
    <t>7.2.0.0.00.0.0.00.00.00</t>
  </si>
  <si>
    <t>7.2.1.0.00.0.0.00.00.00</t>
  </si>
  <si>
    <t>7.2.1.0.04.0.0.00.00.00</t>
  </si>
  <si>
    <t>Contribuições para o Regime Próprio de Previdência Social - RPPS</t>
  </si>
  <si>
    <t>7.2.1.0.04.1.0.00.00.00</t>
  </si>
  <si>
    <t>Contribuição Patronal de Servidor Ativo Civil para o RPPS</t>
  </si>
  <si>
    <t>7.2.1.0.04.1.1.00.00.00</t>
  </si>
  <si>
    <t>Contribuição Patronal de Servidor Ativo Civil para o RPPS - Principal</t>
  </si>
  <si>
    <t>7.2.1.0.04.0.0.01.00.00</t>
  </si>
  <si>
    <t>7.2.1.0.04.0.0.02.00.00</t>
  </si>
  <si>
    <t>7.2.1.0.04.0.0.03.00.00</t>
  </si>
  <si>
    <t>7.2.1.0.04.0.0.04.00.00</t>
  </si>
  <si>
    <t>7.2.1.0.06.0.0.00.00.00</t>
  </si>
  <si>
    <t>Contribuição para os Fundos de Assistência Médica</t>
  </si>
  <si>
    <t>7.2.1.0.06.3.0.00.00.00</t>
  </si>
  <si>
    <t>Contribuição para os Fundos de Assistência Médica dos Servidores Civis</t>
  </si>
  <si>
    <t>7.2.1.0.06.3.1.00.00.00</t>
  </si>
  <si>
    <t>Contribuição para os Fundos de Assistência Médica dos Servidores Civis - Principal</t>
  </si>
  <si>
    <t>7.2.1.0.06.3.1.01.00.00</t>
  </si>
  <si>
    <t>7.2.1.0.06.3.1.02.00.00</t>
  </si>
  <si>
    <t>Contribuição Patronal P/ o Atendim. à Saúde Méd. do Servidor -IPLAN</t>
  </si>
  <si>
    <t>7.2.1.0.06.3.1.03.00.00</t>
  </si>
  <si>
    <t>Contribuição Patronal P/ o Atendim. à Saúde Méd. do Servidor -IPASSP</t>
  </si>
  <si>
    <t>7.2.1.8.00.0.0.00.00.00</t>
  </si>
  <si>
    <t>Contribuições Sociais específicas de Esados, DF, Municípios</t>
  </si>
  <si>
    <t>7.2.1.8.01.0.0.00.00.00</t>
  </si>
  <si>
    <t>7.2.1.8.01.1.0.00.00.00</t>
  </si>
  <si>
    <t>7.2.1.8.01.1.1.00.00.00</t>
  </si>
  <si>
    <t xml:space="preserve">Contribuição Previdenciária Para Amortização do Déficit </t>
  </si>
  <si>
    <t>7.2.1.8.01.1.1.01.00.00</t>
  </si>
  <si>
    <t>7.2.1.8.01.1.1.02.00.00</t>
  </si>
  <si>
    <t>IPTU  - Principal - MDE</t>
  </si>
  <si>
    <t>IPTU  - Principal - ASPS</t>
  </si>
  <si>
    <t>1.1.2.1.01.1.1.02.00.00</t>
  </si>
  <si>
    <t>1.3.2.1.00.1.1.01.03.14</t>
  </si>
  <si>
    <t>IPTU - Multas e Juros - Principal - MDE</t>
  </si>
  <si>
    <t>IPTU - Multas e Juros - Principal - ASPS</t>
  </si>
  <si>
    <t>IPTU - Dívida Ativa - Multas e Juros - ASPS</t>
  </si>
  <si>
    <t>ISS - Dívida Ativa - Próprio</t>
  </si>
  <si>
    <t>ISS - Dívida Ativa -Multas e Juros - Próprio</t>
  </si>
  <si>
    <t>Taxa de Utilização de Área Domínio Púb. - Principal</t>
  </si>
  <si>
    <t>1.1.2.1.01.1.2.03.00.00</t>
  </si>
  <si>
    <t>Taxa de Licença para Execução de Obras - Multas e Juros</t>
  </si>
  <si>
    <t>1.1.2.1.01.1.2.04.00.00</t>
  </si>
  <si>
    <t>Taxa de Utilização de Área Domínio Púb. - Multas e Juros</t>
  </si>
  <si>
    <t>1.1.2.1.01.1.2.07.00.00</t>
  </si>
  <si>
    <t>Taxas Pelo Poder de Polícia - Multas e Juros</t>
  </si>
  <si>
    <t>1.1.2.1.01.1.3.02.00.00</t>
  </si>
  <si>
    <t>1.1.2.1.01.1.3.04.00.00</t>
  </si>
  <si>
    <t>Taxa de Utilização de Área de Domínio Público - Dívida Ativa</t>
  </si>
  <si>
    <t>1.1.2.1.01.1.4.01.00.00</t>
  </si>
  <si>
    <t>1.1.2.1.01.1.4.02.00.00</t>
  </si>
  <si>
    <t>1.1.2.1.01.1.4.04.00.00</t>
  </si>
  <si>
    <t>Taxa de Utilização de Área Domínio Púb. - Dívida Ativa - Mult. Juros</t>
  </si>
  <si>
    <t>1.1.2.1.01.1.4.05.00.00</t>
  </si>
  <si>
    <t>Taxa de Aprovação do Proj. Constr. Civil - Dívida Ativa - Mult. Juros</t>
  </si>
  <si>
    <t>1.1.2.1.04.1.2.00.00.00</t>
  </si>
  <si>
    <t>Taxa de Controle e Fiscalização Ambiental - Multas e Juros</t>
  </si>
  <si>
    <t>Taxa de Cemitério - Dívida Ativa</t>
  </si>
  <si>
    <t>Taxa de Limpeza Pública - Dívida Ativa</t>
  </si>
  <si>
    <t>Taxa de Cemitério - Dívida Ativa - Multas e Juros</t>
  </si>
  <si>
    <t>Taxa de Limpeza Pública  - Dívida Ativa - Multas e Juros</t>
  </si>
  <si>
    <t>Taxa de Limpeza Pública - Dívida Ativa - Multas e Juros</t>
  </si>
  <si>
    <t xml:space="preserve">(-) DEDUÇÃO POR RETIFICAÇÃO </t>
  </si>
  <si>
    <t>FONTES DE RECEITA</t>
  </si>
  <si>
    <t>RECEITA REALIZADA</t>
  </si>
  <si>
    <t>PROJEÇÃO DA RECEITA</t>
  </si>
  <si>
    <t>RECEITAS CORRENTES</t>
  </si>
  <si>
    <t>IMPOSTOS, TAXAS E CONTRIBUIÇÕES DE MELHORIA</t>
  </si>
  <si>
    <t>RECEITA DE CONTRIBUIÇÕES</t>
  </si>
  <si>
    <t>RECEITA PATRIMONIAL</t>
  </si>
  <si>
    <t>RECEITA AGROPECUÁRIA</t>
  </si>
  <si>
    <t>RECEITA DE SERVIÇOS</t>
  </si>
  <si>
    <t>TRANSFERÊNCIAS CORRENTES</t>
  </si>
  <si>
    <t>RECEITA DE CAPITAL</t>
  </si>
  <si>
    <t>OPERAÇÕES DE CRÉDITO</t>
  </si>
  <si>
    <t>ALIENAÇÃO DE BENS</t>
  </si>
  <si>
    <t>AMORT. EMPRÉSTIMOS CONCEDIDOS</t>
  </si>
  <si>
    <t>TRANSFERÊNCIA DE CAPITAL</t>
  </si>
  <si>
    <t>OUTRAS RECEITAS DE CAPITAL</t>
  </si>
  <si>
    <t>RECEITAS CORRENTES INTRA ORÇAMENTÁRIAS</t>
  </si>
  <si>
    <t>(-) Renúncia de Receita (-) Outras Deduções</t>
  </si>
  <si>
    <t xml:space="preserve">(-) Parcela contabilizada transferência ao Fundeb </t>
  </si>
  <si>
    <t>RECEITA TOTAL</t>
  </si>
  <si>
    <t>CÁLCULO DA RECEITA CORRENTE LÍQUIDA</t>
  </si>
  <si>
    <t>RECEITA CORRENTE</t>
  </si>
  <si>
    <t>(-) Contr. Plano Seg. Social Servidores</t>
  </si>
  <si>
    <t>(-) Renúncia de Receita Corrente</t>
  </si>
  <si>
    <t>(-) Remuneração dos Investimentos do RPPS</t>
  </si>
  <si>
    <t>(-) Outras receitas diretamente arrec. pelo RPPS</t>
  </si>
  <si>
    <t>(-) Remuneração do Fundo de Assistência à Saúde</t>
  </si>
  <si>
    <t>(-) Compensações Financeiras entre RGPS e RPPS</t>
  </si>
  <si>
    <t>(-) Outras deduções da receita corrente</t>
  </si>
  <si>
    <t xml:space="preserve">(=) RECEITA CORRENTE LÍQUIDA </t>
  </si>
  <si>
    <t>1.1.1.8.01.4.3.00.00.00</t>
  </si>
  <si>
    <t>Imp. s/ Transmissão "Inter Vivos" Bens Imóv. de Direitos Reais s/ Imóveis - Dívida Ativa</t>
  </si>
  <si>
    <t>1.1.1.8.01.4.3.01.00.00</t>
  </si>
  <si>
    <t>1.1.1.8.01.4.3.02.00.00</t>
  </si>
  <si>
    <t>1.1.1.8.01.4.3.03.00.00</t>
  </si>
  <si>
    <t>1.1.1.8.01.4.4.00.00.00</t>
  </si>
  <si>
    <t>1.1.1.8.01.4.4.01.00.00</t>
  </si>
  <si>
    <t>1.1.1.8.01.4.4.02.00.00</t>
  </si>
  <si>
    <t>1.1.1.8.01.4.4.03.00.00</t>
  </si>
  <si>
    <t>PMAQ</t>
  </si>
  <si>
    <t>Ações de Alimentação e Nutrição</t>
  </si>
  <si>
    <t>1.7.1.8.03.2.1.01.01.00</t>
  </si>
  <si>
    <t>1.7.1.8.03.2.1.01.02.00</t>
  </si>
  <si>
    <t>1.7.1.8.03.2.1.01.03.00</t>
  </si>
  <si>
    <t>1.7.1.8.03.2.1.01.04.00</t>
  </si>
  <si>
    <t>1.7.1.8.03.2.1.01.05.00</t>
  </si>
  <si>
    <t>Centros de Referência em Saúde do Trabalhador</t>
  </si>
  <si>
    <t>Teto Municipal rede de  Urgência - UPA</t>
  </si>
  <si>
    <t>1.7.1.8.03.2.1.01.0600</t>
  </si>
  <si>
    <t xml:space="preserve">Teto Municipal Rede Saúde Mental </t>
  </si>
  <si>
    <t>1.7.1.8.03.3.1.01.01.00</t>
  </si>
  <si>
    <t>1.7.1.8.03.3.1.01.02.00</t>
  </si>
  <si>
    <t xml:space="preserve">Piso Fixo de Vigilância e Promoção da Saúde </t>
  </si>
  <si>
    <t>1.7.1.8.03.3.1.01.03.00</t>
  </si>
  <si>
    <t>1.7.2.8.10.9.1.10.00.00</t>
  </si>
  <si>
    <t>Convênio SEDAC 88/2018 - Mais Cultura/Biblioteca Viva RS</t>
  </si>
  <si>
    <t>1548</t>
  </si>
  <si>
    <t>1.9.2.8.00.0.0.00.00.00</t>
  </si>
  <si>
    <t>1.9.2.8.02.0.0.00.00.00</t>
  </si>
  <si>
    <t>Indenizações, Restituições e Ressarcimentos - Específicas pra Estados /DF/Municípios</t>
  </si>
  <si>
    <t>Restituições - Específicas pra Estados /DF/Municípios</t>
  </si>
  <si>
    <t>1.9.2.8.02.9.0.00.00.00</t>
  </si>
  <si>
    <t>Outras Restituições - Específicas pra Estados /DF/Municípios - Não Especificadas Anteriormente</t>
  </si>
  <si>
    <t>1.9.2.8.02.9.1.00.00.00</t>
  </si>
  <si>
    <t>Outras Restituições - Não Especificadas Anteriormente - Principal</t>
  </si>
  <si>
    <t>1.9.2.8.02.9.1.01.00.00</t>
  </si>
  <si>
    <t>1.9.2.8.02.9.1.02.00.00</t>
  </si>
  <si>
    <t>1.9.2.8.02.9.1.03.00.00</t>
  </si>
  <si>
    <t>1.9.2.8.02.9.1.04.00.00</t>
  </si>
  <si>
    <t>1.9.2.8.02.9.1.06.00.00</t>
  </si>
  <si>
    <t>1.9.2.8.02.9.1.07.00.00</t>
  </si>
  <si>
    <t>Outras Restituições - Não Especificadas Anteriormente - Multas e Juros de Mora</t>
  </si>
  <si>
    <t>1.9.2.8.02.9.2.00.00.00</t>
  </si>
  <si>
    <t>1.9.2.8.02.9.2.04.00.00</t>
  </si>
  <si>
    <t>1.9.2.8.02.9.3.00.00.00</t>
  </si>
  <si>
    <t>Outras Restituições - Não Especificadas Anteriormente - Dívida Ativa</t>
  </si>
  <si>
    <t>1.9.2.8.02.9.3.01.00.00</t>
  </si>
  <si>
    <t>1.9.2.8.02.9.3.02.00.00</t>
  </si>
  <si>
    <t>1.9.2.8.02.9.3.04.00.00</t>
  </si>
  <si>
    <t>1.9.2.8.02.9.3.05.00.00</t>
  </si>
  <si>
    <t>Outras Restituições - Não Especificadas Anteriormente - Multas e Juros da Dívida Ativa</t>
  </si>
  <si>
    <t>7.9.0.0.00.0.0.00.00.00</t>
  </si>
  <si>
    <t>7.9.9.0.00.0.0.00.00.00</t>
  </si>
  <si>
    <t>7.9.9.0.01.0.0.00.00.00</t>
  </si>
  <si>
    <t>Aportes Periódicos para Amortização do Déficit Atuarial do RPPS</t>
  </si>
  <si>
    <t>7.9.9.0.01.1.0.00.00.00</t>
  </si>
  <si>
    <t>7.9.9.0.01.1.1.00.00.00</t>
  </si>
  <si>
    <t>Aportes Periódicos para Amortização do Déficit Atuarial do RPPS - Principal</t>
  </si>
  <si>
    <t>7.9.9.0.01.1.1.01.00.00</t>
  </si>
  <si>
    <t>Amortização do déficit Atuarial - Executivo</t>
  </si>
  <si>
    <t>7.9.9.0.01.1.1.02.00.00</t>
  </si>
  <si>
    <t>Amortização do déficit Atuarial - Legislativo</t>
  </si>
  <si>
    <t>Taxa de Limpeza Pública - Dívida Ativa- Multas e Juros</t>
  </si>
  <si>
    <t>Taxa de Controle e Fiscalização Ambiental - Dívida Ativa -  Multas e Juros</t>
  </si>
  <si>
    <t>1.1.1.3.03.4.1.02.00.00</t>
  </si>
  <si>
    <t>IRRF - Outros Rendimentos - Principal Poder Legislativo - Próprio</t>
  </si>
  <si>
    <t>IRRF - Outros Rendimentos - Principal Poder  Legislativo - MDE</t>
  </si>
  <si>
    <t>IRRF - Outros Rendimentos - Principal Poder  Legislativo - ASPS</t>
  </si>
  <si>
    <t>1.3.2.1.00.1.1.01.99.45</t>
  </si>
  <si>
    <t>1.9.2.8.02.9.2.05.00.00</t>
  </si>
  <si>
    <t>2.4.2.8.00.0.0.00.00.00</t>
  </si>
  <si>
    <t>Transferências dos Estados, Distrito Federal e de suas Entidades</t>
  </si>
  <si>
    <t>2.4.2.8.03.0.0.00.00.00</t>
  </si>
  <si>
    <t>2.4.2.8.03.1.0.00.00.00</t>
  </si>
  <si>
    <t>2.4.2.8.03.1.1.00.00.00</t>
  </si>
  <si>
    <t>2.4.2.8.03.1.1.10.00.00</t>
  </si>
  <si>
    <t>Construção e Ampliação de Unidades Básicas de Saúde</t>
  </si>
  <si>
    <t>2.4.2.8.99.0.0.00.00.00</t>
  </si>
  <si>
    <t>2.4.2.8.99.1.0.00.00.00</t>
  </si>
  <si>
    <t>2.4.2.8.99.1.1.00.00.00</t>
  </si>
  <si>
    <t>2.4.2.8.99.1.1.01.00.00</t>
  </si>
  <si>
    <t>1.9.2.8.02.9.1.08.00.00</t>
  </si>
  <si>
    <t>Restituições de Recursos da SMS - FMS</t>
  </si>
  <si>
    <t>1.9.2.8.02.9.1.09.00.00</t>
  </si>
  <si>
    <t>Restituições Custeio SUS</t>
  </si>
  <si>
    <t>Taxa de Controle e Fiscalização Ambiental - Dívida Ativa</t>
  </si>
  <si>
    <t>1.2.1.9.00.0.0.00.00.00</t>
  </si>
  <si>
    <t>1.2.1.9.99.0.0.00.00.00</t>
  </si>
  <si>
    <t>Demais Contribuições Sociais</t>
  </si>
  <si>
    <t>1.2.1.9.99.1.0.00.00.00</t>
  </si>
  <si>
    <t>1.2.1.9.99.1.1.00.00.00</t>
  </si>
  <si>
    <t>Demais Contribuições Sociais - Principal</t>
  </si>
  <si>
    <t>1.2.1.9.99.1.1.03.00.00</t>
  </si>
  <si>
    <t>1.2.1.9.99.1.1.03.01.00</t>
  </si>
  <si>
    <t>1.2.1.9.99.1.1.03.02.00</t>
  </si>
  <si>
    <t>1.2.1.9.99.1.1.03.03.00</t>
  </si>
  <si>
    <t>1.2.1.9.99.1.1.03.04.00</t>
  </si>
  <si>
    <t>1.2.1.9.99.1.1.03.05.00</t>
  </si>
  <si>
    <t>1.2.1.9.99.1.1.03.06.00</t>
  </si>
  <si>
    <t>1.3.2.1.00.1.1.01.08.21</t>
  </si>
  <si>
    <t>1551</t>
  </si>
  <si>
    <t>1.3.2.1.00.1.1.01.99.48</t>
  </si>
  <si>
    <t>1527</t>
  </si>
  <si>
    <t>1528</t>
  </si>
  <si>
    <t>1.3.2.1.00.1.1.01.99.50</t>
  </si>
  <si>
    <t>1552</t>
  </si>
  <si>
    <t>1.7.1.8.05.9.1.06.00.00</t>
  </si>
  <si>
    <t>FNDE - Precatórios do FUNDEF</t>
  </si>
  <si>
    <t>1550</t>
  </si>
  <si>
    <t>1.9.1.0.01.1.2.04.06.00</t>
  </si>
  <si>
    <t>2.1.1.9.00.1.1.06.00.00</t>
  </si>
  <si>
    <t>2.4.5.8.01.1.1.02.00.00</t>
  </si>
  <si>
    <t>Transf. Minist. Publ. Trab. - EMEF's Martinho Lutero e D. Ivo Sartori</t>
  </si>
  <si>
    <t>2.4.5.8.01.1.1.03.00.00</t>
  </si>
  <si>
    <t>Transf. Minist. Publ. Trab. - EMEI Vila Jardim</t>
  </si>
  <si>
    <t>CPSSS Patronal - Servidor Civil Ativo - Pensionistas - Principal</t>
  </si>
  <si>
    <t>CPSSS Patronal - Servidor Civil Ativo</t>
  </si>
  <si>
    <t>7.2.1.8.03.0.0.00.00.00</t>
  </si>
  <si>
    <t>7.2.1.8.03.1.0.00.00.00</t>
  </si>
  <si>
    <t>7.2.1.8.03.1.1.00.00.00</t>
  </si>
  <si>
    <t>7.2.1.8.03.1.1.01.00.00</t>
  </si>
  <si>
    <t>7.2.1.8.03.1.1.02.00.00</t>
  </si>
  <si>
    <t>7.2.1.8.03.1.1.03.00.00</t>
  </si>
  <si>
    <t>7.2.1.8.03.1.1.04.00.00</t>
  </si>
  <si>
    <t>1547</t>
  </si>
  <si>
    <t>1.3.2.1.00.1.1.01.99.52</t>
  </si>
  <si>
    <t>1536</t>
  </si>
  <si>
    <t>1.9.2.8.02.9.1.10.00.00</t>
  </si>
  <si>
    <t>Restituições - SMS</t>
  </si>
  <si>
    <t>2.2.1.0.00.0.0.00.00.00</t>
  </si>
  <si>
    <t>Alienação de Bens Móveis</t>
  </si>
  <si>
    <t>2.2.1.3.00.0.0.00.00.00</t>
  </si>
  <si>
    <t>Alienação de Bens Móveis e Semoventes</t>
  </si>
  <si>
    <t>2.2.1.3.00.1.0.00.00.00</t>
  </si>
  <si>
    <t>2.2.1.3.00.1.1.00.00.00</t>
  </si>
  <si>
    <t>Alienação de Bens Móveis e Semoventes - Principal</t>
  </si>
  <si>
    <t>Alienação de Bens Móveis e Semoventes - Principal - Exceto RPPS</t>
  </si>
  <si>
    <t>2.2.1.3.00.1.1.02.00.00</t>
  </si>
  <si>
    <t>2.2.1.3.00.1.1.02.01.00</t>
  </si>
  <si>
    <t>2.2.1.3.00.1.1.02.02.00</t>
  </si>
  <si>
    <t>Alienação de Máquinas e Equipamentos</t>
  </si>
  <si>
    <t>2.2.1.3.00.1.1.02.03.00</t>
  </si>
  <si>
    <t>Alienação de Bens - Diversos Bens Móveis</t>
  </si>
  <si>
    <t>2.4.1.8.99.1.1.16.00.00</t>
  </si>
  <si>
    <t>Contr. 872761/2018 - Aquisição de Máquinas</t>
  </si>
  <si>
    <t>2.4.1.8.99.1.1.19.00.00</t>
  </si>
  <si>
    <t>Contr. 882336/2018 - Aquisição de Máquinas</t>
  </si>
  <si>
    <t>1.3.2.1.00.1.1.01.99.51</t>
  </si>
  <si>
    <t>1.3.2.1.00.1.1.01.99.53</t>
  </si>
  <si>
    <t>Rec. Rem. de Dep. Banc. - FUNPROSM</t>
  </si>
  <si>
    <t>2.4.1.8.99.1.1.15.00.00</t>
  </si>
  <si>
    <t>Contr. 872554/2018 - Aquisição de Veículos - Setor Agropecuário</t>
  </si>
  <si>
    <t>1535</t>
  </si>
  <si>
    <t>7.2.1.9.00.0.0.00.00.00</t>
  </si>
  <si>
    <t>7.2.1.9.99.0.0.00.00.00</t>
  </si>
  <si>
    <t>Demais Constribuições Sociais</t>
  </si>
  <si>
    <t>7.2.1.9.99.1.0.00.00.00</t>
  </si>
  <si>
    <t>7.2.1.9.99.1.1.00.00.00</t>
  </si>
  <si>
    <t>Demais Constribuições Sociais Principal</t>
  </si>
  <si>
    <t>7.2.1.9.99.1.1.03.00.00</t>
  </si>
  <si>
    <t xml:space="preserve">Contribuição para Fundo de Assistência Médica </t>
  </si>
  <si>
    <t>7.2.1.9.99.1.1.03.02.00.00</t>
  </si>
  <si>
    <t>Contribuição Patronal  Saúde Méd.  Servidor -Exec</t>
  </si>
  <si>
    <t>7.2.1.9.99.1.1.03.03.00.00</t>
  </si>
  <si>
    <t>7.2.1.9.99.1.1.03.04.00.00</t>
  </si>
  <si>
    <t>Contribuição Patronal Saúde Méd. do Servidor -IPLAN</t>
  </si>
  <si>
    <t>Contribuição Patronal  Saúde Méd. do Servidor -IPASSP</t>
  </si>
  <si>
    <t>1.9.2.8.02.9.4.00.00.00</t>
  </si>
  <si>
    <t>1.9.2.8.02.9.4.01.00.00</t>
  </si>
  <si>
    <t>1.9.2.8.02.9.4.02.00.00</t>
  </si>
  <si>
    <t>1.9.2.8.02.9.4.04.00.00</t>
  </si>
  <si>
    <t>1.9.2.8.02.9.4.05.00.00</t>
  </si>
  <si>
    <t>1515</t>
  </si>
  <si>
    <t>1516</t>
  </si>
  <si>
    <t>1517</t>
  </si>
  <si>
    <t>1525</t>
  </si>
  <si>
    <t>1526</t>
  </si>
  <si>
    <t>1553</t>
  </si>
  <si>
    <t>Contrato 869823/2018 - Cenro de Eventos - Jóckei Club</t>
  </si>
  <si>
    <t>1541</t>
  </si>
  <si>
    <t>Contrato 869820/2018 - Revitalização Parque Itaimbé</t>
  </si>
  <si>
    <t>1545</t>
  </si>
  <si>
    <t>1539</t>
  </si>
  <si>
    <t>Contrato 874567/2018  - Reforma da Guarani Atlântico</t>
  </si>
  <si>
    <t>Contrato 874564/2018 -  Modernização da Quadra Ginásio Oreco</t>
  </si>
  <si>
    <t>1540</t>
  </si>
  <si>
    <t>1554</t>
  </si>
  <si>
    <t>Contrato 874560/2018 - Cobertura Quadra de Esportes EMEF Santa Flora</t>
  </si>
  <si>
    <t>Contrato 869822/2018 - Constr. Praça T. Neves</t>
  </si>
  <si>
    <t>1546</t>
  </si>
  <si>
    <t>Contrato 874563/2018 - Academias ao Ar Livre</t>
  </si>
  <si>
    <t>1543</t>
  </si>
  <si>
    <t>Contrato 869821/2018 - Revit. Prça Ademar Antonio Cantarelli</t>
  </si>
  <si>
    <t>1544</t>
  </si>
  <si>
    <t>1542</t>
  </si>
  <si>
    <t xml:space="preserve">Contrato 875343/2018 - Pista de Skate </t>
  </si>
  <si>
    <t>2.4.1.8.99.1.1.14.00.00</t>
  </si>
  <si>
    <t>1534</t>
  </si>
  <si>
    <t>2.4.1.8.99.1.1.17.00.00</t>
  </si>
  <si>
    <t>2.4.1.8.99.1.1.18.00.00</t>
  </si>
  <si>
    <t>1537</t>
  </si>
  <si>
    <t>2.1.1.9.00.1.1.07.00.00</t>
  </si>
  <si>
    <t>2.4.1.8.99.1.1.33.00.00</t>
  </si>
  <si>
    <t>2.4.1.8.99.1.1.34.00.00</t>
  </si>
  <si>
    <t>2.4.1.8.99.1.1.35.00.00</t>
  </si>
  <si>
    <t>Contrato 846153/2017 - Pav. Av. Rodolpho Behr</t>
  </si>
  <si>
    <t>2.4.1.8.99.1.1.28.00.00</t>
  </si>
  <si>
    <t>2.4.1.8.99.1.1.29.00.00</t>
  </si>
  <si>
    <t>Contrato 846317/2017 - Pav. Rua Pedro Figueira</t>
  </si>
  <si>
    <t>2.4.1.8.99.1.1.30.00.00</t>
  </si>
  <si>
    <t>2.4.1.8.99.1.1.31.00.00</t>
  </si>
  <si>
    <t>Contrato 866486/2018 - Pav. Rua Lagranha Domingues</t>
  </si>
  <si>
    <t>2.4.1.8.99.1.1.32.00.00</t>
  </si>
  <si>
    <t>Contrato 866479/2018 - Pav. Rua General Câmara</t>
  </si>
  <si>
    <t>2.4.1.8.99.1.1.22.00.00</t>
  </si>
  <si>
    <t>2.4.1.8.99.1.1.26.00.00</t>
  </si>
  <si>
    <t>2.4.1.8.99.1.1.20.00.00</t>
  </si>
  <si>
    <t>2.4.1.8.99.1.1.21.00.00</t>
  </si>
  <si>
    <t>2.4.1.8.99.1.1.36.00.00</t>
  </si>
  <si>
    <t>2.4.1.8.99.1.1.27.00.00</t>
  </si>
  <si>
    <t>2.4.1.8.99.1.1.24.00.00</t>
  </si>
  <si>
    <t>2.4.1.8.99.1.1.25.00.00</t>
  </si>
  <si>
    <t>2.4.1.8.99.1.1.23.00.00</t>
  </si>
  <si>
    <t>Contrato 846303/2017 - Pav. Das Ruas da Vila Nsa Senhora do Trabalho</t>
  </si>
  <si>
    <t>Contrato 845172/2017 - 1ª Etapa Praça Novo Horizonte</t>
  </si>
  <si>
    <t>Contrato 846202/2017 - Revitalização Parque Itaimbé</t>
  </si>
  <si>
    <t>Contrato 872809/2018 - Centro de Convivência</t>
  </si>
  <si>
    <t>2023</t>
  </si>
  <si>
    <t xml:space="preserve">IRRF - Outros Rendimentos - Principal - Poder Legislativo </t>
  </si>
  <si>
    <t>1.1.1.3.03.4.1.02.01.00</t>
  </si>
  <si>
    <t>1.1.1.3.03.4.1.02.02.00</t>
  </si>
  <si>
    <t>1.1.1.3.03.4.1.02.03.00</t>
  </si>
  <si>
    <t>ITBI -  Próprio</t>
  </si>
  <si>
    <t>ITBI -  MDE</t>
  </si>
  <si>
    <t>Imp. s/ Transmissão "Inter Vivos" Bens Imóv. de Direitos Reais s/ Imóveis - Multa e Juros de Mora da Dívida Ativa</t>
  </si>
  <si>
    <t>1.1.2.8.02.0.0.00.00.00</t>
  </si>
  <si>
    <t>1.1.2.8.02.9.0.00.00.00</t>
  </si>
  <si>
    <t xml:space="preserve">Taxas pela Prestação de Serviços - Outras </t>
  </si>
  <si>
    <t>1.1.2.8.02.9.1.00.00.00</t>
  </si>
  <si>
    <t>Taxas pela Prestação de Serviços - Outras - Principal</t>
  </si>
  <si>
    <t>1.1.2.8.02.9.1.01.00.00</t>
  </si>
  <si>
    <t>1.1.2.8.02.9.1.02.00.00</t>
  </si>
  <si>
    <t>1.1.2.8.02.9.1.03.00.00</t>
  </si>
  <si>
    <t>1.1.2.8.02.9.1.04.00.00</t>
  </si>
  <si>
    <t>1.1.2.8.02.9.1.05.00.00</t>
  </si>
  <si>
    <t>1.1.2.8.02.9.1.06.00.00</t>
  </si>
  <si>
    <t>1.1.2.8.02.9.2.00.00.00</t>
  </si>
  <si>
    <t>Taxas pela Prestação de Serviços - Outras - Multas e Juros</t>
  </si>
  <si>
    <t>1.1.2.8.02.9.2.01.00.00</t>
  </si>
  <si>
    <t>1.1.2.8.02.9.2.02.00.00</t>
  </si>
  <si>
    <t>1.1.2.8.02.9.2.03.00.00</t>
  </si>
  <si>
    <t>1.1.2.8.02.9.2.04.00.00</t>
  </si>
  <si>
    <t>1.1.2.8.02.9.2.05.00.00</t>
  </si>
  <si>
    <t>1.1.2.8.02.9.2.06.00.00</t>
  </si>
  <si>
    <t>1.1.2.8.02.9.3.00.00.00</t>
  </si>
  <si>
    <t>1.1.2.8.02.9.3.01.00.00</t>
  </si>
  <si>
    <t>1.1.2.8.02.9.3.02.00.00</t>
  </si>
  <si>
    <t>1.1.2.8.02.9.3.03.00.00</t>
  </si>
  <si>
    <t>1.1.2.8.02.9.3.04.00.00</t>
  </si>
  <si>
    <t>1.1.2.8.02.9.3.05.00.00</t>
  </si>
  <si>
    <t>1.1.2.8.02.9.3.06.00.00</t>
  </si>
  <si>
    <t>1.1.2.8.02.9.4.00.00.00</t>
  </si>
  <si>
    <t>1.1.2.8.02.9.4.01.00.00</t>
  </si>
  <si>
    <t>1.1.2.8.02.9.4.02.00.00</t>
  </si>
  <si>
    <t>1.1.2.8.02.9.4.03.00.00</t>
  </si>
  <si>
    <t>1.1.2.8.02.9.4.04.00.00</t>
  </si>
  <si>
    <t>1.1.2.8.02.9.4.05.00.00</t>
  </si>
  <si>
    <t>1.1.2.8.02.9.4.06.00.00</t>
  </si>
  <si>
    <t>CPSSS do Servidor Civil Inativo</t>
  </si>
  <si>
    <t>Rec. Rem. de Dep. Banc. - FNDE  Precatórios FUNDEF</t>
  </si>
  <si>
    <t>Rec. Rem. de Dep. Banc. - Conv. SEDAC 27/2017</t>
  </si>
  <si>
    <t>1.3.2.1.00.1.1.01.99.47</t>
  </si>
  <si>
    <t>Rec. Rem. de Dep. Banc. - Contr. 872554/2018 - Aquis. Veículo</t>
  </si>
  <si>
    <t>Rec. Rem. de Dep. Banc. - Transf. MPT EMEF'S Matinho Lutero e D</t>
  </si>
  <si>
    <t>Rec. Rem. de Dep. Banc. -  Convênio Aeroporto</t>
  </si>
  <si>
    <t>Rec. Rem. de Dep. Banc. - Contr. 882336/2018 - Aquis. Máquinas</t>
  </si>
  <si>
    <t>Rec. Rem. de Dep. Banc. - Contr. 872761/2018 Aquis. Máq.</t>
  </si>
  <si>
    <t>1.3.2.1.00.1.1.01.99.54</t>
  </si>
  <si>
    <t>Rec. Rem. de Dep. Banc. - FUNDETUR</t>
  </si>
  <si>
    <t>1.3.2.1.00.1.1.01.99.55</t>
  </si>
  <si>
    <t>Rec. Rem. de Dep. Banc. - Contr. 871629/2018 - Aquisição Veículo</t>
  </si>
  <si>
    <t>1.3.2.1.00.1.1.01.99.56</t>
  </si>
  <si>
    <t>Rec. Rem. de Dep. Banc. - Conv. 872342/2018</t>
  </si>
  <si>
    <t>1.3.2.1.00.1.1.01.99.57</t>
  </si>
  <si>
    <t>Rec. Rem. de Dep. Banc. - Contr. 866486/2019 Ações Infra</t>
  </si>
  <si>
    <t>1.3.2.1.00.1.1.01.99.58</t>
  </si>
  <si>
    <t>Rec. Rem. de Dep. Banc. -  Cont. 866479/2018 Ações Infra</t>
  </si>
  <si>
    <t>1.3.2.1.00.4.1.05.00.00</t>
  </si>
  <si>
    <t>1.6.4.0.00.0.0.00.00.00</t>
  </si>
  <si>
    <t>Serviços e Atividades Financeiras</t>
  </si>
  <si>
    <t>1.6.4.0.01.0.0.00.00.00</t>
  </si>
  <si>
    <t>Retorno de Operações, Juros e Encargos Financeiros</t>
  </si>
  <si>
    <t>1.6.4.0.01.1.0.00.00.00</t>
  </si>
  <si>
    <t>1.6.4.0.01.1.2.00.00.00</t>
  </si>
  <si>
    <t>Retorno de Operações, Juros e Enc.Financeiros - Multa e Juros</t>
  </si>
  <si>
    <t>1.6.4.0.01.1.2.01.00.00</t>
  </si>
  <si>
    <t>Multas e Juros de Financiamento à Agricultores</t>
  </si>
  <si>
    <t>1.6.4.0.01.1.4.00.00.00</t>
  </si>
  <si>
    <t>Retorno de Operações, Juros e Enc.Financeiros - M/J Dívida Ativa</t>
  </si>
  <si>
    <t>1.7.1.8.03.1.1.01.06.00</t>
  </si>
  <si>
    <t>Emendas Parlamentares</t>
  </si>
  <si>
    <t>1.7.1.8.99.1.1.06.00.00</t>
  </si>
  <si>
    <t>Cessão Onerosa - Pré-Sal</t>
  </si>
  <si>
    <t>1558</t>
  </si>
  <si>
    <t>1.7.2.8.10.9.1.11.00.00</t>
  </si>
  <si>
    <t>Doações em Benefício do Turismo</t>
  </si>
  <si>
    <t>1.9.2.8.02.9.1.04.01.00</t>
  </si>
  <si>
    <t>1.9.2.8.02.9.1.04.02.00</t>
  </si>
  <si>
    <t>1.9.2.8.02.9.1.04.03.00</t>
  </si>
  <si>
    <t>Restituição pelo Pagamento Indevido - IPASSP Saúde</t>
  </si>
  <si>
    <t>1.9.2.8.02.9.1.11.00.00</t>
  </si>
  <si>
    <t>1.9.2.8.02.9.1.12.00.00</t>
  </si>
  <si>
    <t>Restituições - FMDCA</t>
  </si>
  <si>
    <t>1.9.9.0.99.1.1.95.00.00</t>
  </si>
  <si>
    <t>Outras Receitas - FNAS Prot. Social Especial</t>
  </si>
  <si>
    <t>1.9.9.0.99.1.1.96.00.00</t>
  </si>
  <si>
    <t>Outras Receitas CEREST</t>
  </si>
  <si>
    <t>1.9.9.0.99.1.1.97.00.00</t>
  </si>
  <si>
    <t>Outras Receitas FUNDELL</t>
  </si>
  <si>
    <t>2.1.1.8.00.0.0.00.00.00</t>
  </si>
  <si>
    <t>Operações de Crédito - Mercado Interno - Estados/DF/Municípios</t>
  </si>
  <si>
    <t>2.1.1.8.01.0.0.00.00.00</t>
  </si>
  <si>
    <t>Operações de Crédito Internas de  Estados/DF/Municípios</t>
  </si>
  <si>
    <t>2.1.1.8.01.5.0.00.00.00</t>
  </si>
  <si>
    <t>Operações de Crédito  Internas Programas Modern. Adm Pública</t>
  </si>
  <si>
    <t>2.1.1.8.01.5.1.00.00.00</t>
  </si>
  <si>
    <t>Oper. de Créd. Internas Progr. Modern. Adm Pública - Principal</t>
  </si>
  <si>
    <t>Contrato CEF Avançar Cidades</t>
  </si>
  <si>
    <t>2.4.1.8.99.1.1.10.00.00</t>
  </si>
  <si>
    <t>2.4.1.8.99.1.1.11.00.00</t>
  </si>
  <si>
    <t>Contr. 871629/2018 - Aquisição de Veículos SIM</t>
  </si>
  <si>
    <t>Contr. 872342/2018 - Aquisição de Máquinas</t>
  </si>
  <si>
    <t xml:space="preserve">Contr. 871130/2018 - Constr. Infr. Comer. Agrop. </t>
  </si>
  <si>
    <t>Contr. 866486/2018 - Pav. Rua Lagranha Domingues</t>
  </si>
  <si>
    <t>Contr. 866479/2018 -Pav. Rua General Câmara</t>
  </si>
  <si>
    <t>Transf. dos Estados e do Distrito Federal e de suas Entidades</t>
  </si>
  <si>
    <t>2.4.2.0.00.1.1.04.00.00</t>
  </si>
  <si>
    <t>Contrato CORSAN Obra de Interligação entre BR 392 e a 287</t>
  </si>
  <si>
    <t>1.3.2.1.00.1.1.01.99.59</t>
  </si>
  <si>
    <t>Rec. Rem. de Dep. Banc. - Cont. 845172/2017 - Pr. Novo Horizonte</t>
  </si>
  <si>
    <t>1.3.2.1.00.1.1.01.99.60</t>
  </si>
  <si>
    <t>Rec. Rem. de Dep. Banc. - Cont. 846153/2017 - Pav. Rodolpho Behr</t>
  </si>
  <si>
    <t>1.6.4.0.01.1.4.01.00.00</t>
  </si>
  <si>
    <t>1.6.4.0.01.1.4.02.00.00</t>
  </si>
  <si>
    <t>1.3.2.1.00.1.1.01.99.69</t>
  </si>
  <si>
    <t>M/J de D.A. Alienação Imóveis Urbanos</t>
  </si>
  <si>
    <t>1.7.1.8.03.2.1.01.07.00</t>
  </si>
  <si>
    <t>Serviço de Fisioterapia</t>
  </si>
  <si>
    <t>1.9.2.8.02.9.1.14.00.00</t>
  </si>
  <si>
    <t>Restituições - Doação MP</t>
  </si>
  <si>
    <t>Restituição de Auxílios</t>
  </si>
  <si>
    <t>1.9.2.8.02.9.2.11.00.00</t>
  </si>
  <si>
    <t>1.9.2.8.02.9.4.11.00.00</t>
  </si>
  <si>
    <t>1.9.2.8.02.9.3.11.00.00</t>
  </si>
  <si>
    <t>1.6.1.0.00.0.0.00.00.00</t>
  </si>
  <si>
    <t>Serviços Administrativos e Comerciais Gerais</t>
  </si>
  <si>
    <t>1.6.1.0.02.0.0.00.00.00</t>
  </si>
  <si>
    <t>Inscrição em Concursos e Processos Seletivos</t>
  </si>
  <si>
    <t>1.6.1.0.02.1.0.00.00.00</t>
  </si>
  <si>
    <t>1.6.1.0.02.1.1.00.00.00</t>
  </si>
  <si>
    <t>Inscrição em Concursos e Processos Seletivos - Principal</t>
  </si>
  <si>
    <t>1.7.1.8.03.1.1.01.07.00</t>
  </si>
  <si>
    <t>Transferência Emergencial COVID-19</t>
  </si>
  <si>
    <t>Transferências de Recursos SUS - Bloco Invest. Rede de Serv. Público de Saúde</t>
  </si>
  <si>
    <t>2.4.1.8.04.0.0.00.00.00</t>
  </si>
  <si>
    <t>2.4.1.8.04.1.0.00.00.00</t>
  </si>
  <si>
    <t>Transferências de Recursos do SUS - Atenção Básica</t>
  </si>
  <si>
    <t>Transferências de Recursos do SUS - Atenção Básica - Principal</t>
  </si>
  <si>
    <t>2.4.1.8.04.1.1.01.00.00</t>
  </si>
  <si>
    <t>2.4.1.8.04.1.1.00.00.00</t>
  </si>
  <si>
    <t>Recursos de Emendas Parlamentares</t>
  </si>
  <si>
    <t>2.4.1.8.04.5.0.00.00.00</t>
  </si>
  <si>
    <t>Transferências de Recursos do SUS - Gestão do SUS</t>
  </si>
  <si>
    <t>2.4.1.8.04.5.1.00.00.00</t>
  </si>
  <si>
    <t>Transferências de Recursos do SUS - Gestão do SUS - Principal</t>
  </si>
  <si>
    <t>2.4.1.8.04.5.1.01.00.00</t>
  </si>
  <si>
    <t>Transf. Construção UBS - Portaria 1929</t>
  </si>
  <si>
    <t>1.3.2.1.00.1.1.01.99.71</t>
  </si>
  <si>
    <t>Rec. Rem. de Dep. Banc. - Cont. 846318/2017 - Pav. Pedro Figueir.</t>
  </si>
  <si>
    <t>1.3.2.1.00.1.1.01.99.72</t>
  </si>
  <si>
    <t>Rec. Rem. de Dep. Banc. - Doações para Munic. COVID 19 - PJ</t>
  </si>
  <si>
    <t>0900</t>
  </si>
  <si>
    <t>1.7.1.8.99.1.1.07.00.00</t>
  </si>
  <si>
    <t>1.7.2.8.03.1.1.18.00.00</t>
  </si>
  <si>
    <t>Emenda Parlamentar - COVID - 19</t>
  </si>
  <si>
    <t>1.7.4.8.10.1.1.03.00.00</t>
  </si>
  <si>
    <t>Doações para o Município - COVID-19 - PJ</t>
  </si>
  <si>
    <t>1.7.4.8.10.1.1.02.00.00</t>
  </si>
  <si>
    <t>1.7.4.8.10.1.1.01.00.00</t>
  </si>
  <si>
    <t>1.7.4.8.00.0.0.00.00.00</t>
  </si>
  <si>
    <t>1.7.4.8.10.0.0.00.00.00</t>
  </si>
  <si>
    <t>1.7.4.8.10.1.0.00.00.00</t>
  </si>
  <si>
    <t>1.7.4.8.10.1.1.00.00.00</t>
  </si>
  <si>
    <t>1.9.2.8.02.9.1.15.00.00</t>
  </si>
  <si>
    <t>Restituições - Custeio Media complexidade</t>
  </si>
  <si>
    <t>1.3.2.1.00.1.1.01.03.31</t>
  </si>
  <si>
    <t>1.3.2.1.00.1.1.01.07.15</t>
  </si>
  <si>
    <t>1.3.2.1.00.1.1.01.07.16</t>
  </si>
  <si>
    <t>1.3.2.1.00.1.1.01.07.17</t>
  </si>
  <si>
    <t>Rec. Rem. de Dep. Banc. - FNAS - COVID EPI</t>
  </si>
  <si>
    <t>Rec. Rem. de Dep. Banc. - FNAS - COVID Alimentos</t>
  </si>
  <si>
    <t>Rec. Rem. de Dep. Banc. - FNAS - COVID Acolhimento</t>
  </si>
  <si>
    <t>1571</t>
  </si>
  <si>
    <t>1572</t>
  </si>
  <si>
    <t>1573</t>
  </si>
  <si>
    <t>1.7.1.8.12.1.1.07.00.00</t>
  </si>
  <si>
    <t>1.7.1.8.12.1.1.08.00.00</t>
  </si>
  <si>
    <t>1.7.1.8.12.1.1.09.00.00</t>
  </si>
  <si>
    <t>FNAS - COVID EPI</t>
  </si>
  <si>
    <t>FNAS - COVID Alimentos</t>
  </si>
  <si>
    <t>FNAS - COVID Acolhimento</t>
  </si>
  <si>
    <t>1549</t>
  </si>
  <si>
    <t>1.7.1.8.99.1.1.09.00.00</t>
  </si>
  <si>
    <t>Auxílio Financeiro União</t>
  </si>
  <si>
    <t>Auxílio Financeiro LC 173/2020 - COVID 19</t>
  </si>
  <si>
    <t>1.7.1.8.99.1.1.10.00.00</t>
  </si>
  <si>
    <t>Auxílio Financeiro LC 173/2020 - COVID 19 (Assistência)</t>
  </si>
  <si>
    <t>1.7.1.8.99.1.1.11.00.00</t>
  </si>
  <si>
    <t>Auxílio Financeiro LC 173/2020 - COVID 19 (Saúde)</t>
  </si>
  <si>
    <t>1.7.1.8.99.1.1.12.00.00</t>
  </si>
  <si>
    <t>Contrato Cartão de Pagamento Defesa Civil</t>
  </si>
  <si>
    <t>1574</t>
  </si>
  <si>
    <t>Rec. Rem. de Dep. Banc. - Cont. 888810/2019 - Aquisição de Rolo</t>
  </si>
  <si>
    <t>1567</t>
  </si>
  <si>
    <t>1.3.2.1.00.1.1.01.99.73</t>
  </si>
  <si>
    <t>Rec. Rem. de Dep. Banc. - Contrato Cartão de Pgto Defesa Civil</t>
  </si>
  <si>
    <t>1.3.2.1.00.1.1.01.99.74</t>
  </si>
  <si>
    <t>Rec. Rem. de Dep. Banc. - Corsan Obra de Interlig.</t>
  </si>
  <si>
    <t>2.4.1.8.99.1.1.45.00.00</t>
  </si>
  <si>
    <t>Contr. 888810/2019 - Aquisição de Rolo</t>
  </si>
  <si>
    <t>Inscrição em Concurso e Processos Seletivos - Principal</t>
  </si>
  <si>
    <t>1.9.2.2.99.1.4.11.00.00</t>
  </si>
  <si>
    <t>Outras Receitas Diretamente Arrecadadas pelo RPPS-Saúde</t>
  </si>
  <si>
    <t>1.3.2.1.00.4.1.06.00.00</t>
  </si>
  <si>
    <t>1.7.1.8.99.1.1.08.00.00</t>
  </si>
  <si>
    <t>Contr. 894563-19 Cozinhas Comunitárias</t>
  </si>
  <si>
    <t>1559</t>
  </si>
  <si>
    <t>PAC - Contrato 218.815-56/2007</t>
  </si>
  <si>
    <t>2.4.2.0.00.1.1.03.00.00</t>
  </si>
  <si>
    <t>Contr. 886034/2019 - Aquisição Equipamento Feira</t>
  </si>
  <si>
    <t>1568</t>
  </si>
  <si>
    <t>2.4.1.8.99.1.1.42.00.00</t>
  </si>
  <si>
    <t>Contr. 883159/2019 - Fortalec. Economia Solidária</t>
  </si>
  <si>
    <t>1564</t>
  </si>
  <si>
    <t>2.4.1.8.99.1.1.46.00.00</t>
  </si>
  <si>
    <t>2.4.1.8.99.1.1.47.00.00</t>
  </si>
  <si>
    <t>Contr. 894168/2019 - Aquisição de Equipamentos</t>
  </si>
  <si>
    <t>1569</t>
  </si>
  <si>
    <t>2.4.1.8.99.1.1.43.00.00</t>
  </si>
  <si>
    <t>Contr. 892200/2019 - Aquisição de Caminhão</t>
  </si>
  <si>
    <t>1565</t>
  </si>
  <si>
    <t>2.4.1.8.99.1.1.39.00.00</t>
  </si>
  <si>
    <t>Contr. 890192/2019 - Aquisição de Veículos</t>
  </si>
  <si>
    <t>2.4.1.8.99.1.1.40.00.00</t>
  </si>
  <si>
    <t>Contr. 891538/2019 - Constr. Mirantes  Parque dos Morros</t>
  </si>
  <si>
    <t>1562</t>
  </si>
  <si>
    <t>2.4.1.8.99.1.1.48.00.00</t>
  </si>
  <si>
    <t>Contr. 899817/2020 - Pavimentação de Vias Urbanas</t>
  </si>
  <si>
    <t>1575</t>
  </si>
  <si>
    <t>Transferências de Instituições Privadas - Específicas de Estados, DF e Municípios</t>
  </si>
  <si>
    <t xml:space="preserve">Outras Transferência de Instituições Privadas para EST/DF/MUN </t>
  </si>
  <si>
    <t>Outras Transferência de Instituições Privadas para EST/DF/MUN - Principal</t>
  </si>
  <si>
    <t>Transferências de Pessoas Físicas - Específicas de Estados, DF e Municípios</t>
  </si>
  <si>
    <t>1.7.7.8.00.0.0.00.00.00</t>
  </si>
  <si>
    <t>1.7.7.8.01.0.0.00.00.00</t>
  </si>
  <si>
    <t>1.7.7.8.01.9.0.00.00.00</t>
  </si>
  <si>
    <t xml:space="preserve">Outras Transferência de Pessoas Físicas- Específicas de E/DF/M </t>
  </si>
  <si>
    <t>Outras Transferência de Pessoas Físicas- Específicas de E/DF/M - Principal</t>
  </si>
  <si>
    <t>1.7.7.8.01.9.1.00.00.00</t>
  </si>
  <si>
    <t>1.7.7.8.01.9.1.01.00.00</t>
  </si>
  <si>
    <t>1.7.7.8.01.9.1.02.00.00</t>
  </si>
  <si>
    <t>1.7.7.8.01.9.1.03.00.00</t>
  </si>
  <si>
    <t>Encargos Legais pela Inscrição em Dívida Ativa e Receitas de Ônus de Sucumbência</t>
  </si>
  <si>
    <t>1.9.9.0.12.0.0.00.00.00</t>
  </si>
  <si>
    <t>2.1.1.8.01.5.1.01.00.00</t>
  </si>
  <si>
    <t>PNAFM - 2ª FASE/2ª ETAPA</t>
  </si>
  <si>
    <t>Acordo Judicial CORSAN (Barragem DNOS)</t>
  </si>
  <si>
    <t>2024</t>
  </si>
  <si>
    <t>1.3.1.0.02.1.2.00.00.00</t>
  </si>
  <si>
    <t>1.3.1.0.02.1.2.01.00.00</t>
  </si>
  <si>
    <t>Concessão, Permissão, Autorização ou Cessão do Direito de Uso de Bens Imóveis Públicos - Mult/Juro</t>
  </si>
  <si>
    <t>Concessão Parquimetro - Multas e Juros</t>
  </si>
  <si>
    <t>1.3.1.0.02.1.3.00.00.00</t>
  </si>
  <si>
    <t>1.3.1.0.02.1.3.01.00.00</t>
  </si>
  <si>
    <t>Concessão, Permissão, Autorização ou Cessão do Direito de Uso de Bens Imóveis Públicos - Dívida Ativa</t>
  </si>
  <si>
    <t>Concessão Parquimetro - Dívida Ativa</t>
  </si>
  <si>
    <t>Concessão, Permissão, Autorização ou Cessão do Direito de Uso de Bens Imóveis Públicos - M/J Div. Ativa</t>
  </si>
  <si>
    <t>Concessão Parquimetro - Dívida Ativa - Multa e Juros</t>
  </si>
  <si>
    <t>Rec. Rem. de Dep. Banc. - Contr.0523.373-82 PNAFM</t>
  </si>
  <si>
    <t>1.3.2.1.00.1.1.01.99.62</t>
  </si>
  <si>
    <t>Rec. Rem. de Dep. Banc. - Cont.894563/2019 - Cozinhas Comunitárias</t>
  </si>
  <si>
    <t>1.3.2.1.00.1.1.01.99.66</t>
  </si>
  <si>
    <t>Rec. Rem. de Dep. Banc. - Cont.883159/2019 - Fort. Econ. Solidária</t>
  </si>
  <si>
    <t>1.3.2.1.00.1.1.01.99.68</t>
  </si>
  <si>
    <t>Rec. Rem. de Dep. Banc. - Cont.886094/2019 - Aquisição de Motoniv.</t>
  </si>
  <si>
    <t>1566</t>
  </si>
  <si>
    <t>1.3.2.1.00.1.1.01.99.75</t>
  </si>
  <si>
    <t>Rec. Rem. de Dep. Banc. - Apoio ao Setor Cultura</t>
  </si>
  <si>
    <t>1.3.2.1.00.1.1.01.99.76</t>
  </si>
  <si>
    <t>Rec. Rem. de Dep. Banc. - Contr. 846202/2017 - Revit. Pq Itaimbé</t>
  </si>
  <si>
    <t>1.3.2.1.00.1.1.01.99.77</t>
  </si>
  <si>
    <t>Rec. Rem. de Dep. Banc. - Contr. 875343/2018 - P. Skate Itaimbé</t>
  </si>
  <si>
    <t>1.6.9.0.99.1.1.02.00.00</t>
  </si>
  <si>
    <t>Inscrição em Concurso IPASSP-PREV</t>
  </si>
  <si>
    <t>1.7.1.8.03.9.0.00.00.00</t>
  </si>
  <si>
    <t>Transferência do  SUS – Outros Prog. Financ. Transf. Fundo a Fundo</t>
  </si>
  <si>
    <t>1.7.1.8.03.9.1.00.00.00</t>
  </si>
  <si>
    <t>Transferência do  SUS – Outros Prog. Financ. Transf. Fundo a Fundo - Principal</t>
  </si>
  <si>
    <t>1.7.1.8.03.9.1.01.00.00</t>
  </si>
  <si>
    <t>Tranf. Do SUS - Portaria 1.666/2020 COVID-19</t>
  </si>
  <si>
    <t>4511</t>
  </si>
  <si>
    <t>1.7.1.8.99.1.1.13.00.00</t>
  </si>
  <si>
    <t>Transf. Apoio Setor Cult. Lei Fed. 14017/2020 - Aldir Blanc</t>
  </si>
  <si>
    <t>1.9.1.0.09.1.2.00.00.00</t>
  </si>
  <si>
    <t>Multas e Juros Previstos em Contratos - Multas e Juros</t>
  </si>
  <si>
    <t>1.9.1.0.09.1.2.03.00.00.00</t>
  </si>
  <si>
    <t>2.4.1.8.99.1.1.44.00.00</t>
  </si>
  <si>
    <t>Contr.886094/2019 - Aquisição de Motoniveladora</t>
  </si>
  <si>
    <t>1.3.1.0.02.1.4.01.00.00</t>
  </si>
  <si>
    <t>1.3.1.0.02.1.4.00.00.00</t>
  </si>
  <si>
    <t>1.7.2.8.99.1.1.02.00.00</t>
  </si>
  <si>
    <t>Cota-Parte das Multas de Trânsito</t>
  </si>
  <si>
    <t>1.7.1.8.99.1.1.14.00.00</t>
  </si>
  <si>
    <t>Lei Complementar 176/2020 - Compes. União Lei Kandir</t>
  </si>
  <si>
    <t>Janeiro</t>
  </si>
  <si>
    <t>Total</t>
  </si>
  <si>
    <t>Atenção Primária</t>
  </si>
  <si>
    <t>Transferência de Recursos do Sistema Único de Saúde – SUS – Atenção Primária - Repasses Fundo a Fundo - Principal</t>
  </si>
  <si>
    <t>Atenção Especializada</t>
  </si>
  <si>
    <t>Transferência de Recursos do  SUS – Atenção Primária</t>
  </si>
  <si>
    <t>Transferência de Recursos do  SUS – Atenção Especializada</t>
  </si>
  <si>
    <t>Transferência de Recursos do  SUS – Atenção Especializada - Principal</t>
  </si>
  <si>
    <t>1.9.9.0.99.1.1.99.01.00</t>
  </si>
  <si>
    <t>1.9.9.0.99.1.1.99.02.00</t>
  </si>
  <si>
    <t>1.9.9.0.99.1.1.99.04.00</t>
  </si>
  <si>
    <t xml:space="preserve">Outras Receitas </t>
  </si>
  <si>
    <t>Restituições Pelo Pagamento</t>
  </si>
  <si>
    <t>Contribuição para o Custeio do Serviço de Iluminação Pública Principal</t>
  </si>
  <si>
    <t>1.7.2.8.10.9.1.12.00.00</t>
  </si>
  <si>
    <t>Conv. Plano de enfrentamento  à Estiagem</t>
  </si>
  <si>
    <t>1576</t>
  </si>
  <si>
    <t>1.9.2.8.01.0.0.00.00.00</t>
  </si>
  <si>
    <t>Indenizações - Específicas pra Estados /DF/Municípios</t>
  </si>
  <si>
    <t>1.9.2.8.01.1.0.00.00.00</t>
  </si>
  <si>
    <t>1.9.2.8.01.1.1.00.00.00</t>
  </si>
  <si>
    <t>Indenizações - Principal</t>
  </si>
  <si>
    <t>Indenizações por Ordem Judicial</t>
  </si>
  <si>
    <t>1.9.9.0.99.1.1.99.03.00</t>
  </si>
  <si>
    <t>Rec. Rem. de Dep. Banc. - Conv. Plano de Enfrent. A Estiagem</t>
  </si>
  <si>
    <t>1.3.2.1.00.1.1.01.99.78</t>
  </si>
  <si>
    <t>Rec. Rem. de Dep. Banc. - MPT - Instalação Móvel</t>
  </si>
  <si>
    <t>1577</t>
  </si>
  <si>
    <t>1.9.2.8.02.9.1.16.00.00</t>
  </si>
  <si>
    <t>Restituições - FUNREBOM</t>
  </si>
  <si>
    <t>2.4.2.8.99.1.1.02.00.00</t>
  </si>
  <si>
    <t>MPT - Instalação Móvel</t>
  </si>
  <si>
    <t>Transferência de Recursos do  SUS – Atenção Especializada- Principal</t>
  </si>
  <si>
    <t>1.3.2.1.00.1.1.01.99.70</t>
  </si>
  <si>
    <t>Rec. Rem. de Dep. Banc. - Cont. 886034/2019 - Aq. Eq. Feira</t>
  </si>
  <si>
    <t>1.3.2.1.00.1.1.01.99.79</t>
  </si>
  <si>
    <t>Rec. Rem. de Dep. Banc. - Cont. 874563/2018 - Acad. Ar Livre</t>
  </si>
  <si>
    <t>1.3.2.1.00.1.1.01.99.80</t>
  </si>
  <si>
    <t>Rec. Rem. de Dep. Banc. - Cont. 843615/2017 - Guarani Atlantico</t>
  </si>
  <si>
    <t>1.7.1.8.12.1.1.10.00.00</t>
  </si>
  <si>
    <t>1.3.2.1.00.1.1.01.07.18</t>
  </si>
  <si>
    <t>Rec. Rem. de Dep. Banc. - FNAS - SIGTV Estruturação Rede SUAS</t>
  </si>
  <si>
    <t>1583</t>
  </si>
  <si>
    <t>Rec. Rem. de Dep. Banc. - Contr. 894168/2019 - Aquis. Equip.</t>
  </si>
  <si>
    <t>1.3.2.1.00.1.1.01.99.82</t>
  </si>
  <si>
    <t>Rec. Rem. de Dep. Banc. - Emenda de Transf. Especial</t>
  </si>
  <si>
    <t>1582</t>
  </si>
  <si>
    <t>1.9.1.0.06.2.0.00.00.00</t>
  </si>
  <si>
    <t>Multas Judiciais por Danos Ambientais</t>
  </si>
  <si>
    <t>1.9.1.0.06.2.1.00.00.00</t>
  </si>
  <si>
    <t>Multas Judiciais por Danos Ambientais - Principal</t>
  </si>
  <si>
    <t>1.9.1.0.06.2.1.01.00.00</t>
  </si>
  <si>
    <t>Multa Processo MP (FMA)</t>
  </si>
  <si>
    <t>2.4.1.8.12.0.0.00.00.00</t>
  </si>
  <si>
    <t>Transf. de Recursos Fundo Nacional de Assist. Social - FNAS</t>
  </si>
  <si>
    <t>2.4.1.8.12.1.0.00.00.00</t>
  </si>
  <si>
    <t>2.4.1.8.12.1.1.00.00.00</t>
  </si>
  <si>
    <t>Transf. de Recursos Fdo Nac. de Assist. Social - FNAS - Principal</t>
  </si>
  <si>
    <t>2.4.1.8.12.1.1.01.00.00.00</t>
  </si>
  <si>
    <t>FNAS - SIGTV Estruturação Rede SUAS</t>
  </si>
  <si>
    <t>2.4.1.8.99.1.1.49.00.00</t>
  </si>
  <si>
    <t>Emenda de Transferência Especial</t>
  </si>
  <si>
    <t xml:space="preserve"> EXERCÍCIO: 2021</t>
  </si>
  <si>
    <t>1.9.2.8.01.1.1.01.00.00</t>
  </si>
  <si>
    <t>Contrato FINISA II</t>
  </si>
  <si>
    <t>Contr. 907599/2020 - Infra Acesso Parque Natural dos Morros</t>
  </si>
  <si>
    <t>1581</t>
  </si>
  <si>
    <t>Contr. 913021/2021 - Aquisição de Patrulha Mecanizada</t>
  </si>
  <si>
    <t>1589</t>
  </si>
  <si>
    <t>Contr. 915337/2021 - Aquisição de Equip. Quadra C - CDM</t>
  </si>
  <si>
    <t>1590</t>
  </si>
  <si>
    <t>Contr. 911978/2021 - Aquisição de Patrulha Mecanizada</t>
  </si>
  <si>
    <t>1591</t>
  </si>
  <si>
    <t>(-) IRRF</t>
  </si>
  <si>
    <t>1588</t>
  </si>
  <si>
    <t>2025</t>
  </si>
  <si>
    <t>Rec. Rem. de Dep. Banc. - Multa Processo Ambiental</t>
  </si>
  <si>
    <t>1592</t>
  </si>
  <si>
    <t>1.3.2.1.00.1.1.01.99.84</t>
  </si>
  <si>
    <t>Rec. Rem. de Dep. Banc. - Auxílio Emergencial Cultura/RS</t>
  </si>
  <si>
    <t>1580</t>
  </si>
  <si>
    <t>Inscrição em Concursos - IPASSP - PREV</t>
  </si>
  <si>
    <t>1.6.1.0.02.1.2.00.00.00</t>
  </si>
  <si>
    <t>1.6.1.0.02.1.3.00.00.00</t>
  </si>
  <si>
    <t>Inscrição em Concursos - IPASSP - SAÚDE</t>
  </si>
  <si>
    <t>1.7.2.8.99.1.1.03.00.00</t>
  </si>
  <si>
    <t>1.7.2.8.99.1.1.06.00.00</t>
  </si>
  <si>
    <t>Transf. Auxílio Emergencial - Cultura/RS</t>
  </si>
  <si>
    <t>Transf. Secretaria de Esporte - cham. 004/2021</t>
  </si>
  <si>
    <t>1586</t>
  </si>
  <si>
    <t>1.9.1.0.06.2.1.02.00.00</t>
  </si>
  <si>
    <t>1.9.2.8.02.9.1.04.04.00</t>
  </si>
  <si>
    <t>Restituição pelo Pagamento Indevido - IPLAN</t>
  </si>
  <si>
    <t>2.2.1.3.00.1.1.02.04.00</t>
  </si>
  <si>
    <t>2.2.1.3.00.1.1.02.05.00</t>
  </si>
  <si>
    <t>Alienação de Veículos - SMED</t>
  </si>
  <si>
    <t>Alienação de Veículos - SMS</t>
  </si>
  <si>
    <t>7.2.1.9.99.1.1.03.03.00</t>
  </si>
  <si>
    <t>2.4.2.8.10.0.0.00.00.00</t>
  </si>
  <si>
    <t>Transf de Convênios dos Estados, DF e de suas Entidades</t>
  </si>
  <si>
    <t>2.4.2.8.10.9.0.00.00.00</t>
  </si>
  <si>
    <t>Outras Transferências de Convênio dos Estados</t>
  </si>
  <si>
    <t>2.4.2.8.10.9.1.00.00.00</t>
  </si>
  <si>
    <t>Outras Transferências de Convênio dos Estados - Principal</t>
  </si>
  <si>
    <t>2.4.2.8.10.9.1.01.00.00</t>
  </si>
  <si>
    <t>Transf. de Convênios dos Estados, DF e de suas Entidades</t>
  </si>
  <si>
    <t>Outras  Transferências de Convênio dos Estados</t>
  </si>
  <si>
    <t>Outras  Transferências de Convênio dos Estados - Principal</t>
  </si>
  <si>
    <t>2.4.2.8.10.9.1.02.00.00</t>
  </si>
  <si>
    <t>Convênio FPE nº 3716/2021 - Programa Pavimenta RS</t>
  </si>
  <si>
    <t>1585</t>
  </si>
  <si>
    <t>1599</t>
  </si>
  <si>
    <t>2.4.2.8.10.9.1.03.00.00</t>
  </si>
  <si>
    <t>Convênio FPE nº  683/2022 - Construção Pq. Barragem</t>
  </si>
  <si>
    <t>Convênio SEL nº  064/2022 - Programa Ilumina RS</t>
  </si>
  <si>
    <t>1600</t>
  </si>
  <si>
    <t>1597</t>
  </si>
  <si>
    <t>Contr. 916230/2021 - Pavimentação e Qualificação de Vias</t>
  </si>
  <si>
    <t>1596</t>
  </si>
  <si>
    <t>Contr. 916556/2021 - Construção de Ponte no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</si>
</sst>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\ ;&quot; (&quot;#,##0.00\);&quot; -&quot;#\ ;@\ "/>
    <numFmt numFmtId="165" formatCode="#,###.00"/>
  </numFmts>
  <fonts count="59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7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i/>
      <sz val="7"/>
      <name val="Calibri"/>
      <family val="2"/>
    </font>
    <font>
      <b/>
      <i/>
      <sz val="10"/>
      <name val="Calibri"/>
      <family val="2"/>
    </font>
    <font>
      <b/>
      <i/>
      <sz val="8"/>
      <name val="Calibri"/>
      <family val="2"/>
    </font>
    <font>
      <sz val="10"/>
      <color indexed="8"/>
      <name val="MS Sans Serif"/>
      <family val="2"/>
    </font>
    <font>
      <sz val="11"/>
      <color indexed="8"/>
      <name val="Calibri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sz val="8"/>
      <color rgb="FFFF0000"/>
      <name val="Calibri"/>
      <family val="2"/>
    </font>
    <font>
      <sz val="7"/>
      <color rgb="FFFF0000"/>
      <name val="Calibri"/>
      <family val="2"/>
    </font>
    <font>
      <sz val="6"/>
      <color rgb="FFFF0000"/>
      <name val="Calibri"/>
      <family val="2"/>
    </font>
    <font>
      <sz val="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i/>
      <sz val="8"/>
      <color rgb="FFFF0000"/>
      <name val="Calibri"/>
      <family val="2"/>
    </font>
    <font>
      <i/>
      <sz val="7"/>
      <color rgb="FFFF0000"/>
      <name val="Calibri"/>
      <family val="2"/>
    </font>
    <font>
      <b/>
      <i/>
      <sz val="7"/>
      <name val="Calibri"/>
      <family val="2"/>
      <scheme val="minor"/>
    </font>
    <font>
      <sz val="6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24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164" fontId="19" fillId="0" borderId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2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19" fillId="0" borderId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35" fillId="0" borderId="0" applyFont="0" applyFill="0" applyBorder="0" applyAlignment="0" applyProtection="0"/>
  </cellStyleXfs>
  <cellXfs count="121">
    <xf numFmtId="0" fontId="0" fillId="0" borderId="0" xfId="0"/>
    <xf numFmtId="0" fontId="21" fillId="0" borderId="0" xfId="0" applyFont="1"/>
    <xf numFmtId="0" fontId="24" fillId="0" borderId="0" xfId="0" applyFont="1" applyFill="1"/>
    <xf numFmtId="0" fontId="23" fillId="0" borderId="10" xfId="0" applyFont="1" applyBorder="1"/>
    <xf numFmtId="165" fontId="23" fillId="0" borderId="10" xfId="0" applyNumberFormat="1" applyFont="1" applyBorder="1"/>
    <xf numFmtId="4" fontId="23" fillId="0" borderId="10" xfId="0" applyNumberFormat="1" applyFont="1" applyBorder="1"/>
    <xf numFmtId="0" fontId="20" fillId="0" borderId="0" xfId="0" applyFont="1"/>
    <xf numFmtId="0" fontId="22" fillId="0" borderId="10" xfId="0" applyFont="1" applyBorder="1"/>
    <xf numFmtId="165" fontId="22" fillId="0" borderId="10" xfId="0" applyNumberFormat="1" applyFont="1" applyBorder="1"/>
    <xf numFmtId="4" fontId="22" fillId="0" borderId="10" xfId="0" applyNumberFormat="1" applyFont="1" applyBorder="1"/>
    <xf numFmtId="0" fontId="22" fillId="0" borderId="0" xfId="0" applyFont="1"/>
    <xf numFmtId="165" fontId="22" fillId="0" borderId="0" xfId="0" applyNumberFormat="1" applyFont="1"/>
    <xf numFmtId="0" fontId="24" fillId="0" borderId="0" xfId="0" applyFont="1"/>
    <xf numFmtId="4" fontId="22" fillId="2" borderId="10" xfId="0" applyNumberFormat="1" applyFont="1" applyFill="1" applyBorder="1" applyAlignment="1">
      <alignment horizontal="left" vertical="center"/>
    </xf>
    <xf numFmtId="4" fontId="25" fillId="0" borderId="0" xfId="0" applyNumberFormat="1" applyFont="1" applyFill="1" applyAlignment="1">
      <alignment vertical="center"/>
    </xf>
    <xf numFmtId="4" fontId="28" fillId="0" borderId="0" xfId="0" applyNumberFormat="1" applyFont="1" applyFill="1" applyAlignment="1">
      <alignment vertical="center"/>
    </xf>
    <xf numFmtId="40" fontId="38" fillId="0" borderId="10" xfId="0" applyNumberFormat="1" applyFont="1" applyFill="1" applyBorder="1" applyAlignment="1">
      <alignment horizontal="right" vertical="center"/>
    </xf>
    <xf numFmtId="40" fontId="39" fillId="0" borderId="10" xfId="0" applyNumberFormat="1" applyFont="1" applyFill="1" applyBorder="1" applyAlignment="1">
      <alignment horizontal="right" vertical="center"/>
    </xf>
    <xf numFmtId="40" fontId="40" fillId="0" borderId="10" xfId="0" applyNumberFormat="1" applyFont="1" applyFill="1" applyBorder="1" applyAlignment="1">
      <alignment horizontal="right" vertical="center"/>
    </xf>
    <xf numFmtId="40" fontId="37" fillId="0" borderId="0" xfId="0" applyNumberFormat="1" applyFont="1" applyFill="1" applyAlignment="1">
      <alignment horizontal="right" vertical="center"/>
    </xf>
    <xf numFmtId="0" fontId="22" fillId="0" borderId="10" xfId="0" applyFont="1" applyFill="1" applyBorder="1"/>
    <xf numFmtId="40" fontId="44" fillId="0" borderId="10" xfId="0" applyNumberFormat="1" applyFont="1" applyFill="1" applyBorder="1" applyAlignment="1">
      <alignment horizontal="right" vertical="center"/>
    </xf>
    <xf numFmtId="0" fontId="39" fillId="0" borderId="10" xfId="0" applyFont="1" applyFill="1" applyBorder="1" applyAlignment="1">
      <alignment horizontal="left" vertical="center"/>
    </xf>
    <xf numFmtId="49" fontId="39" fillId="0" borderId="1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/>
    </xf>
    <xf numFmtId="4" fontId="38" fillId="0" borderId="1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center"/>
    </xf>
    <xf numFmtId="49" fontId="21" fillId="0" borderId="0" xfId="0" applyNumberFormat="1" applyFont="1" applyFill="1"/>
    <xf numFmtId="0" fontId="21" fillId="0" borderId="0" xfId="0" applyFont="1" applyFill="1"/>
    <xf numFmtId="4" fontId="21" fillId="0" borderId="0" xfId="0" applyNumberFormat="1" applyFont="1" applyFill="1" applyAlignment="1">
      <alignment vertical="center"/>
    </xf>
    <xf numFmtId="0" fontId="22" fillId="0" borderId="0" xfId="0" applyFont="1" applyFill="1"/>
    <xf numFmtId="4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/>
    <xf numFmtId="0" fontId="23" fillId="19" borderId="10" xfId="0" applyFont="1" applyFill="1" applyBorder="1"/>
    <xf numFmtId="0" fontId="38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left" vertical="center" wrapText="1"/>
    </xf>
    <xf numFmtId="49" fontId="41" fillId="19" borderId="10" xfId="0" applyNumberFormat="1" applyFont="1" applyFill="1" applyBorder="1" applyAlignment="1">
      <alignment horizontal="center" vertical="center"/>
    </xf>
    <xf numFmtId="49" fontId="41" fillId="19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/>
    </xf>
    <xf numFmtId="0" fontId="40" fillId="0" borderId="10" xfId="0" applyFont="1" applyFill="1" applyBorder="1" applyAlignment="1">
      <alignment horizontal="left" vertical="center" wrapText="1"/>
    </xf>
    <xf numFmtId="40" fontId="42" fillId="0" borderId="10" xfId="0" applyNumberFormat="1" applyFont="1" applyFill="1" applyBorder="1" applyAlignment="1">
      <alignment horizontal="right" vertical="center"/>
    </xf>
    <xf numFmtId="0" fontId="42" fillId="0" borderId="10" xfId="0" applyFont="1" applyFill="1" applyBorder="1" applyAlignment="1">
      <alignment horizontal="left" vertical="center"/>
    </xf>
    <xf numFmtId="0" fontId="42" fillId="0" borderId="10" xfId="0" applyFont="1" applyFill="1" applyBorder="1" applyAlignment="1">
      <alignment horizontal="left" vertical="center" wrapText="1"/>
    </xf>
    <xf numFmtId="4" fontId="45" fillId="0" borderId="0" xfId="0" applyNumberFormat="1" applyFont="1" applyFill="1" applyAlignment="1">
      <alignment vertical="center"/>
    </xf>
    <xf numFmtId="0" fontId="46" fillId="0" borderId="0" xfId="0" applyFont="1" applyFill="1"/>
    <xf numFmtId="49" fontId="39" fillId="0" borderId="10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Alignment="1">
      <alignment vertical="center"/>
    </xf>
    <xf numFmtId="4" fontId="37" fillId="0" borderId="0" xfId="0" applyNumberFormat="1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0" fontId="38" fillId="0" borderId="10" xfId="0" applyFont="1" applyFill="1" applyBorder="1"/>
    <xf numFmtId="0" fontId="38" fillId="0" borderId="10" xfId="0" applyFont="1" applyFill="1" applyBorder="1" applyAlignment="1">
      <alignment wrapText="1"/>
    </xf>
    <xf numFmtId="4" fontId="42" fillId="0" borderId="10" xfId="0" applyNumberFormat="1" applyFont="1" applyFill="1" applyBorder="1" applyAlignment="1">
      <alignment horizontal="left" vertical="center"/>
    </xf>
    <xf numFmtId="4" fontId="47" fillId="0" borderId="0" xfId="0" applyNumberFormat="1" applyFont="1" applyFill="1" applyBorder="1" applyAlignment="1">
      <alignment vertical="center"/>
    </xf>
    <xf numFmtId="4" fontId="41" fillId="0" borderId="0" xfId="0" applyNumberFormat="1" applyFont="1" applyFill="1" applyBorder="1" applyAlignment="1">
      <alignment vertical="center" wrapText="1"/>
    </xf>
    <xf numFmtId="40" fontId="40" fillId="0" borderId="0" xfId="0" applyNumberFormat="1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 wrapText="1"/>
    </xf>
    <xf numFmtId="4" fontId="37" fillId="0" borderId="0" xfId="0" applyNumberFormat="1" applyFont="1" applyFill="1" applyAlignment="1">
      <alignment vertical="center" wrapText="1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4" fontId="29" fillId="0" borderId="0" xfId="0" applyNumberFormat="1" applyFont="1" applyFill="1" applyAlignment="1">
      <alignment vertical="center"/>
    </xf>
    <xf numFmtId="0" fontId="26" fillId="0" borderId="0" xfId="0" applyFont="1" applyFill="1"/>
    <xf numFmtId="40" fontId="38" fillId="0" borderId="10" xfId="0" applyNumberFormat="1" applyFont="1" applyFill="1" applyBorder="1" applyAlignment="1">
      <alignment horizontal="right" vertical="center" wrapText="1"/>
    </xf>
    <xf numFmtId="40" fontId="41" fillId="0" borderId="0" xfId="0" applyNumberFormat="1" applyFont="1" applyFill="1" applyAlignment="1">
      <alignment horizontal="right" vertical="center"/>
    </xf>
    <xf numFmtId="4" fontId="26" fillId="0" borderId="0" xfId="0" applyNumberFormat="1" applyFont="1" applyFill="1" applyAlignment="1">
      <alignment vertical="center"/>
    </xf>
    <xf numFmtId="4" fontId="30" fillId="0" borderId="0" xfId="0" applyNumberFormat="1" applyFont="1" applyFill="1" applyAlignment="1">
      <alignment vertical="center"/>
    </xf>
    <xf numFmtId="0" fontId="20" fillId="0" borderId="0" xfId="0" applyFont="1" applyFill="1"/>
    <xf numFmtId="0" fontId="38" fillId="0" borderId="10" xfId="322" applyFont="1" applyFill="1" applyBorder="1" applyAlignment="1">
      <alignment vertical="center"/>
    </xf>
    <xf numFmtId="0" fontId="38" fillId="0" borderId="10" xfId="322" applyNumberFormat="1" applyFont="1" applyFill="1" applyBorder="1" applyAlignment="1">
      <alignment vertical="center" wrapText="1"/>
    </xf>
    <xf numFmtId="4" fontId="27" fillId="0" borderId="0" xfId="0" applyNumberFormat="1" applyFont="1" applyFill="1" applyAlignment="1">
      <alignment vertical="center"/>
    </xf>
    <xf numFmtId="0" fontId="48" fillId="0" borderId="0" xfId="0" applyFont="1" applyFill="1"/>
    <xf numFmtId="4" fontId="49" fillId="0" borderId="0" xfId="0" applyNumberFormat="1" applyFont="1" applyFill="1" applyAlignment="1">
      <alignment vertical="center"/>
    </xf>
    <xf numFmtId="0" fontId="49" fillId="0" borderId="0" xfId="0" applyFont="1" applyFill="1"/>
    <xf numFmtId="4" fontId="50" fillId="0" borderId="0" xfId="0" applyNumberFormat="1" applyFont="1" applyFill="1" applyAlignment="1">
      <alignment vertical="center"/>
    </xf>
    <xf numFmtId="0" fontId="50" fillId="0" borderId="0" xfId="0" applyFont="1" applyFill="1"/>
    <xf numFmtId="4" fontId="51" fillId="0" borderId="0" xfId="0" applyNumberFormat="1" applyFont="1" applyFill="1" applyAlignment="1">
      <alignment vertical="center"/>
    </xf>
    <xf numFmtId="0" fontId="51" fillId="0" borderId="0" xfId="0" applyFont="1" applyFill="1"/>
    <xf numFmtId="4" fontId="52" fillId="0" borderId="0" xfId="0" applyNumberFormat="1" applyFont="1" applyFill="1" applyAlignment="1">
      <alignment vertical="center"/>
    </xf>
    <xf numFmtId="0" fontId="52" fillId="0" borderId="0" xfId="0" applyFont="1" applyFill="1"/>
    <xf numFmtId="0" fontId="53" fillId="0" borderId="10" xfId="0" applyFont="1" applyFill="1" applyBorder="1" applyAlignment="1">
      <alignment horizontal="left" vertical="center"/>
    </xf>
    <xf numFmtId="40" fontId="53" fillId="0" borderId="10" xfId="0" applyNumberFormat="1" applyFont="1" applyFill="1" applyBorder="1" applyAlignment="1">
      <alignment horizontal="right" vertical="center"/>
    </xf>
    <xf numFmtId="0" fontId="38" fillId="0" borderId="10" xfId="0" applyFont="1" applyFill="1" applyBorder="1" applyAlignment="1">
      <alignment vertical="center"/>
    </xf>
    <xf numFmtId="0" fontId="41" fillId="0" borderId="10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 wrapText="1"/>
    </xf>
    <xf numFmtId="4" fontId="48" fillId="0" borderId="0" xfId="0" applyNumberFormat="1" applyFont="1" applyFill="1" applyAlignment="1">
      <alignment vertical="center"/>
    </xf>
    <xf numFmtId="40" fontId="36" fillId="0" borderId="1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Alignment="1">
      <alignment vertical="center"/>
    </xf>
    <xf numFmtId="40" fontId="54" fillId="0" borderId="10" xfId="0" applyNumberFormat="1" applyFont="1" applyFill="1" applyBorder="1" applyAlignment="1">
      <alignment horizontal="right" vertical="center"/>
    </xf>
    <xf numFmtId="40" fontId="41" fillId="0" borderId="10" xfId="0" applyNumberFormat="1" applyFont="1" applyFill="1" applyBorder="1" applyAlignment="1">
      <alignment horizontal="right" vertical="center"/>
    </xf>
    <xf numFmtId="4" fontId="31" fillId="0" borderId="0" xfId="0" applyNumberFormat="1" applyFont="1" applyFill="1" applyAlignment="1">
      <alignment vertical="center"/>
    </xf>
    <xf numFmtId="0" fontId="23" fillId="0" borderId="0" xfId="0" applyFont="1" applyFill="1"/>
    <xf numFmtId="4" fontId="55" fillId="0" borderId="0" xfId="0" applyNumberFormat="1" applyFont="1" applyFill="1" applyAlignment="1">
      <alignment vertical="center"/>
    </xf>
    <xf numFmtId="0" fontId="36" fillId="0" borderId="10" xfId="322" applyNumberFormat="1" applyFont="1" applyFill="1" applyBorder="1" applyAlignment="1">
      <alignment vertical="center" wrapText="1"/>
    </xf>
    <xf numFmtId="0" fontId="36" fillId="0" borderId="10" xfId="322" applyFont="1" applyFill="1" applyBorder="1" applyAlignment="1">
      <alignment vertical="center"/>
    </xf>
    <xf numFmtId="0" fontId="23" fillId="7" borderId="10" xfId="0" applyFont="1" applyFill="1" applyBorder="1" applyAlignment="1">
      <alignment horizontal="center"/>
    </xf>
    <xf numFmtId="0" fontId="38" fillId="0" borderId="10" xfId="0" applyFont="1" applyFill="1" applyBorder="1" applyAlignment="1">
      <alignment vertical="center" wrapText="1"/>
    </xf>
    <xf numFmtId="4" fontId="56" fillId="0" borderId="0" xfId="0" applyNumberFormat="1" applyFont="1" applyFill="1" applyAlignment="1">
      <alignment vertical="center"/>
    </xf>
    <xf numFmtId="4" fontId="22" fillId="0" borderId="10" xfId="0" applyNumberFormat="1" applyFont="1" applyFill="1" applyBorder="1" applyAlignment="1">
      <alignment horizontal="left" vertical="center"/>
    </xf>
    <xf numFmtId="0" fontId="23" fillId="7" borderId="10" xfId="0" applyFont="1" applyFill="1" applyBorder="1" applyAlignment="1">
      <alignment horizontal="center"/>
    </xf>
    <xf numFmtId="4" fontId="26" fillId="0" borderId="10" xfId="0" applyNumberFormat="1" applyFont="1" applyFill="1" applyBorder="1" applyAlignment="1">
      <alignment vertical="center"/>
    </xf>
    <xf numFmtId="49" fontId="57" fillId="0" borderId="10" xfId="0" applyNumberFormat="1" applyFont="1" applyFill="1" applyBorder="1" applyAlignment="1">
      <alignment horizontal="center" vertical="center" wrapText="1"/>
    </xf>
    <xf numFmtId="49" fontId="54" fillId="0" borderId="10" xfId="0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49" fontId="39" fillId="0" borderId="10" xfId="0" applyNumberFormat="1" applyFont="1" applyFill="1" applyBorder="1" applyAlignment="1">
      <alignment horizontal="left" vertical="center" wrapText="1"/>
    </xf>
    <xf numFmtId="49" fontId="54" fillId="0" borderId="0" xfId="0" applyNumberFormat="1" applyFont="1" applyFill="1" applyBorder="1" applyAlignment="1">
      <alignment horizontal="center" vertical="center" wrapText="1"/>
    </xf>
    <xf numFmtId="49" fontId="57" fillId="0" borderId="0" xfId="0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 applyAlignment="1">
      <alignment vertical="center" wrapText="1"/>
    </xf>
    <xf numFmtId="0" fontId="23" fillId="7" borderId="10" xfId="0" applyFont="1" applyFill="1" applyBorder="1" applyAlignment="1">
      <alignment horizontal="center"/>
    </xf>
    <xf numFmtId="49" fontId="38" fillId="0" borderId="10" xfId="0" applyNumberFormat="1" applyFont="1" applyFill="1" applyBorder="1" applyAlignment="1">
      <alignment horizontal="center" vertical="center" wrapText="1"/>
    </xf>
    <xf numFmtId="4" fontId="58" fillId="0" borderId="0" xfId="0" applyNumberFormat="1" applyFont="1" applyFill="1" applyAlignment="1">
      <alignment vertical="center"/>
    </xf>
    <xf numFmtId="0" fontId="58" fillId="0" borderId="0" xfId="0" applyFont="1" applyFill="1"/>
    <xf numFmtId="4" fontId="53" fillId="0" borderId="0" xfId="0" applyNumberFormat="1" applyFont="1" applyFill="1" applyAlignment="1">
      <alignment vertical="center"/>
    </xf>
    <xf numFmtId="0" fontId="53" fillId="0" borderId="0" xfId="0" applyFont="1" applyFill="1"/>
    <xf numFmtId="0" fontId="37" fillId="0" borderId="0" xfId="0" applyFont="1" applyFill="1"/>
    <xf numFmtId="0" fontId="23" fillId="7" borderId="10" xfId="0" applyFont="1" applyFill="1" applyBorder="1" applyAlignment="1">
      <alignment horizontal="center"/>
    </xf>
    <xf numFmtId="4" fontId="45" fillId="0" borderId="10" xfId="0" applyNumberFormat="1" applyFont="1" applyFill="1" applyBorder="1" applyAlignment="1">
      <alignment vertical="center"/>
    </xf>
    <xf numFmtId="0" fontId="23" fillId="7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/>
    </xf>
  </cellXfs>
  <cellStyles count="431">
    <cellStyle name="20% - Ênfase1 1" xfId="1"/>
    <cellStyle name="20% - Ênfase1 10" xfId="2"/>
    <cellStyle name="20% - Ênfase1 2" xfId="3"/>
    <cellStyle name="20% - Ênfase1 3" xfId="4"/>
    <cellStyle name="20% - Ênfase1 4" xfId="5"/>
    <cellStyle name="20% - Ênfase1 5" xfId="6"/>
    <cellStyle name="20% - Ênfase1 6" xfId="7"/>
    <cellStyle name="20% - Ênfase1 7" xfId="8"/>
    <cellStyle name="20% - Ênfase1 8" xfId="9"/>
    <cellStyle name="20% - Ênfase1 9" xfId="10"/>
    <cellStyle name="20% - Ênfase2 1" xfId="11"/>
    <cellStyle name="20% - Ênfase2 10" xfId="12"/>
    <cellStyle name="20% - Ênfase2 2" xfId="13"/>
    <cellStyle name="20% - Ênfase2 3" xfId="14"/>
    <cellStyle name="20% - Ênfase2 4" xfId="15"/>
    <cellStyle name="20% - Ênfase2 5" xfId="16"/>
    <cellStyle name="20% - Ênfase2 6" xfId="17"/>
    <cellStyle name="20% - Ênfase2 7" xfId="18"/>
    <cellStyle name="20% - Ênfase2 8" xfId="19"/>
    <cellStyle name="20% - Ênfase2 9" xfId="20"/>
    <cellStyle name="20% - Ênfase3 1" xfId="21"/>
    <cellStyle name="20% - Ênfase3 10" xfId="22"/>
    <cellStyle name="20% - Ênfase3 2" xfId="23"/>
    <cellStyle name="20% - Ênfase3 3" xfId="24"/>
    <cellStyle name="20% - Ênfase3 4" xfId="25"/>
    <cellStyle name="20% - Ênfase3 5" xfId="26"/>
    <cellStyle name="20% - Ênfase3 6" xfId="27"/>
    <cellStyle name="20% - Ênfase3 7" xfId="28"/>
    <cellStyle name="20% - Ênfase3 8" xfId="29"/>
    <cellStyle name="20% - Ênfase3 9" xfId="30"/>
    <cellStyle name="20% - Ênfase4 1" xfId="31"/>
    <cellStyle name="20% - Ênfase4 10" xfId="32"/>
    <cellStyle name="20% - Ênfase4 2" xfId="33"/>
    <cellStyle name="20% - Ênfase4 3" xfId="34"/>
    <cellStyle name="20% - Ênfase4 4" xfId="35"/>
    <cellStyle name="20% - Ênfase4 5" xfId="36"/>
    <cellStyle name="20% - Ênfase4 6" xfId="37"/>
    <cellStyle name="20% - Ênfase4 7" xfId="38"/>
    <cellStyle name="20% - Ênfase4 8" xfId="39"/>
    <cellStyle name="20% - Ênfase4 9" xfId="40"/>
    <cellStyle name="20% - Ênfase5 1" xfId="41"/>
    <cellStyle name="20% - Ênfase5 10" xfId="42"/>
    <cellStyle name="20% - Ênfase5 2" xfId="43"/>
    <cellStyle name="20% - Ênfase5 3" xfId="44"/>
    <cellStyle name="20% - Ênfase5 4" xfId="45"/>
    <cellStyle name="20% - Ênfase5 5" xfId="46"/>
    <cellStyle name="20% - Ênfase5 6" xfId="47"/>
    <cellStyle name="20% - Ênfase5 7" xfId="48"/>
    <cellStyle name="20% - Ênfase5 8" xfId="49"/>
    <cellStyle name="20% - Ênfase5 9" xfId="50"/>
    <cellStyle name="20% - Ênfase6 1" xfId="51"/>
    <cellStyle name="20% - Ênfase6 10" xfId="52"/>
    <cellStyle name="20% - Ênfase6 2" xfId="53"/>
    <cellStyle name="20% - Ênfase6 3" xfId="54"/>
    <cellStyle name="20% - Ênfase6 4" xfId="55"/>
    <cellStyle name="20% - Ênfase6 5" xfId="56"/>
    <cellStyle name="20% - Ênfase6 6" xfId="57"/>
    <cellStyle name="20% - Ênfase6 7" xfId="58"/>
    <cellStyle name="20% - Ênfase6 8" xfId="59"/>
    <cellStyle name="20% - Ênfase6 9" xfId="60"/>
    <cellStyle name="40% - Ênfase1 1" xfId="61"/>
    <cellStyle name="40% - Ênfase1 10" xfId="62"/>
    <cellStyle name="40% - Ênfase1 2" xfId="63"/>
    <cellStyle name="40% - Ênfase1 3" xfId="64"/>
    <cellStyle name="40% - Ênfase1 4" xfId="65"/>
    <cellStyle name="40% - Ênfase1 5" xfId="66"/>
    <cellStyle name="40% - Ênfase1 6" xfId="67"/>
    <cellStyle name="40% - Ênfase1 7" xfId="68"/>
    <cellStyle name="40% - Ênfase1 8" xfId="69"/>
    <cellStyle name="40% - Ênfase1 9" xfId="70"/>
    <cellStyle name="40% - Ênfase2 1" xfId="71"/>
    <cellStyle name="40% - Ênfase2 10" xfId="72"/>
    <cellStyle name="40% - Ênfase2 2" xfId="73"/>
    <cellStyle name="40% - Ênfase2 3" xfId="74"/>
    <cellStyle name="40% - Ênfase2 4" xfId="75"/>
    <cellStyle name="40% - Ênfase2 5" xfId="76"/>
    <cellStyle name="40% - Ênfase2 6" xfId="77"/>
    <cellStyle name="40% - Ênfase2 7" xfId="78"/>
    <cellStyle name="40% - Ênfase2 8" xfId="79"/>
    <cellStyle name="40% - Ênfase2 9" xfId="80"/>
    <cellStyle name="40% - Ênfase3 1" xfId="81"/>
    <cellStyle name="40% - Ênfase3 10" xfId="82"/>
    <cellStyle name="40% - Ênfase3 2" xfId="83"/>
    <cellStyle name="40% - Ênfase3 3" xfId="84"/>
    <cellStyle name="40% - Ênfase3 4" xfId="85"/>
    <cellStyle name="40% - Ênfase3 5" xfId="86"/>
    <cellStyle name="40% - Ênfase3 6" xfId="87"/>
    <cellStyle name="40% - Ênfase3 7" xfId="88"/>
    <cellStyle name="40% - Ênfase3 8" xfId="89"/>
    <cellStyle name="40% - Ênfase3 9" xfId="90"/>
    <cellStyle name="40% - Ênfase4 1" xfId="91"/>
    <cellStyle name="40% - Ênfase4 10" xfId="92"/>
    <cellStyle name="40% - Ênfase4 2" xfId="93"/>
    <cellStyle name="40% - Ênfase4 3" xfId="94"/>
    <cellStyle name="40% - Ênfase4 4" xfId="95"/>
    <cellStyle name="40% - Ênfase4 5" xfId="96"/>
    <cellStyle name="40% - Ênfase4 6" xfId="97"/>
    <cellStyle name="40% - Ênfase4 7" xfId="98"/>
    <cellStyle name="40% - Ênfase4 8" xfId="99"/>
    <cellStyle name="40% - Ênfase4 9" xfId="100"/>
    <cellStyle name="40% - Ênfase5 1" xfId="101"/>
    <cellStyle name="40% - Ênfase5 10" xfId="102"/>
    <cellStyle name="40% - Ênfase5 2" xfId="103"/>
    <cellStyle name="40% - Ênfase5 3" xfId="104"/>
    <cellStyle name="40% - Ênfase5 4" xfId="105"/>
    <cellStyle name="40% - Ênfase5 5" xfId="106"/>
    <cellStyle name="40% - Ênfase5 6" xfId="107"/>
    <cellStyle name="40% - Ênfase5 7" xfId="108"/>
    <cellStyle name="40% - Ênfase5 8" xfId="109"/>
    <cellStyle name="40% - Ênfase5 9" xfId="110"/>
    <cellStyle name="40% - Ênfase6 1" xfId="111"/>
    <cellStyle name="40% - Ênfase6 10" xfId="112"/>
    <cellStyle name="40% - Ênfase6 2" xfId="113"/>
    <cellStyle name="40% - Ênfase6 3" xfId="114"/>
    <cellStyle name="40% - Ênfase6 4" xfId="115"/>
    <cellStyle name="40% - Ênfase6 5" xfId="116"/>
    <cellStyle name="40% - Ênfase6 6" xfId="117"/>
    <cellStyle name="40% - Ênfase6 7" xfId="118"/>
    <cellStyle name="40% - Ênfase6 8" xfId="119"/>
    <cellStyle name="40% - Ênfase6 9" xfId="120"/>
    <cellStyle name="60% - Ênfase1 1" xfId="121"/>
    <cellStyle name="60% - Ênfase1 10" xfId="122"/>
    <cellStyle name="60% - Ênfase1 2" xfId="123"/>
    <cellStyle name="60% - Ênfase1 3" xfId="124"/>
    <cellStyle name="60% - Ênfase1 4" xfId="125"/>
    <cellStyle name="60% - Ênfase1 5" xfId="126"/>
    <cellStyle name="60% - Ênfase1 6" xfId="127"/>
    <cellStyle name="60% - Ênfase1 7" xfId="128"/>
    <cellStyle name="60% - Ênfase1 8" xfId="129"/>
    <cellStyle name="60% - Ênfase1 9" xfId="130"/>
    <cellStyle name="60% - Ênfase2 1" xfId="131"/>
    <cellStyle name="60% - Ênfase2 10" xfId="132"/>
    <cellStyle name="60% - Ênfase2 2" xfId="133"/>
    <cellStyle name="60% - Ênfase2 3" xfId="134"/>
    <cellStyle name="60% - Ênfase2 4" xfId="135"/>
    <cellStyle name="60% - Ênfase2 5" xfId="136"/>
    <cellStyle name="60% - Ênfase2 6" xfId="137"/>
    <cellStyle name="60% - Ênfase2 7" xfId="138"/>
    <cellStyle name="60% - Ênfase2 8" xfId="139"/>
    <cellStyle name="60% - Ênfase2 9" xfId="140"/>
    <cellStyle name="60% - Ênfase3 1" xfId="141"/>
    <cellStyle name="60% - Ênfase3 10" xfId="142"/>
    <cellStyle name="60% - Ênfase3 2" xfId="143"/>
    <cellStyle name="60% - Ênfase3 3" xfId="144"/>
    <cellStyle name="60% - Ênfase3 4" xfId="145"/>
    <cellStyle name="60% - Ênfase3 5" xfId="146"/>
    <cellStyle name="60% - Ênfase3 6" xfId="147"/>
    <cellStyle name="60% - Ênfase3 7" xfId="148"/>
    <cellStyle name="60% - Ênfase3 8" xfId="149"/>
    <cellStyle name="60% - Ênfase3 9" xfId="150"/>
    <cellStyle name="60% - Ênfase4 1" xfId="151"/>
    <cellStyle name="60% - Ênfase4 10" xfId="152"/>
    <cellStyle name="60% - Ênfase4 2" xfId="153"/>
    <cellStyle name="60% - Ênfase4 3" xfId="154"/>
    <cellStyle name="60% - Ênfase4 4" xfId="155"/>
    <cellStyle name="60% - Ênfase4 5" xfId="156"/>
    <cellStyle name="60% - Ênfase4 6" xfId="157"/>
    <cellStyle name="60% - Ênfase4 7" xfId="158"/>
    <cellStyle name="60% - Ênfase4 8" xfId="159"/>
    <cellStyle name="60% - Ênfase4 9" xfId="160"/>
    <cellStyle name="60% - Ênfase5 1" xfId="161"/>
    <cellStyle name="60% - Ênfase5 10" xfId="162"/>
    <cellStyle name="60% - Ênfase5 2" xfId="163"/>
    <cellStyle name="60% - Ênfase5 3" xfId="164"/>
    <cellStyle name="60% - Ênfase5 4" xfId="165"/>
    <cellStyle name="60% - Ênfase5 5" xfId="166"/>
    <cellStyle name="60% - Ênfase5 6" xfId="167"/>
    <cellStyle name="60% - Ênfase5 7" xfId="168"/>
    <cellStyle name="60% - Ênfase5 8" xfId="169"/>
    <cellStyle name="60% - Ênfase5 9" xfId="170"/>
    <cellStyle name="60% - Ênfase6 1" xfId="171"/>
    <cellStyle name="60% - Ênfase6 10" xfId="172"/>
    <cellStyle name="60% - Ênfase6 2" xfId="173"/>
    <cellStyle name="60% - Ênfase6 3" xfId="174"/>
    <cellStyle name="60% - Ênfase6 4" xfId="175"/>
    <cellStyle name="60% - Ênfase6 5" xfId="176"/>
    <cellStyle name="60% - Ênfase6 6" xfId="177"/>
    <cellStyle name="60% - Ênfase6 7" xfId="178"/>
    <cellStyle name="60% - Ênfase6 8" xfId="179"/>
    <cellStyle name="60% - Ênfase6 9" xfId="180"/>
    <cellStyle name="Bom 1" xfId="181"/>
    <cellStyle name="Bom 10" xfId="182"/>
    <cellStyle name="Bom 2" xfId="183"/>
    <cellStyle name="Bom 3" xfId="184"/>
    <cellStyle name="Bom 4" xfId="185"/>
    <cellStyle name="Bom 5" xfId="186"/>
    <cellStyle name="Bom 6" xfId="187"/>
    <cellStyle name="Bom 7" xfId="188"/>
    <cellStyle name="Bom 8" xfId="189"/>
    <cellStyle name="Bom 9" xfId="190"/>
    <cellStyle name="Cálculo 1" xfId="191"/>
    <cellStyle name="Cálculo 10" xfId="192"/>
    <cellStyle name="Cálculo 2" xfId="193"/>
    <cellStyle name="Cálculo 3" xfId="194"/>
    <cellStyle name="Cálculo 4" xfId="195"/>
    <cellStyle name="Cálculo 5" xfId="196"/>
    <cellStyle name="Cálculo 6" xfId="197"/>
    <cellStyle name="Cálculo 7" xfId="198"/>
    <cellStyle name="Cálculo 8" xfId="199"/>
    <cellStyle name="Cálculo 9" xfId="200"/>
    <cellStyle name="Célula de Verificação 1" xfId="201"/>
    <cellStyle name="Célula de Verificação 10" xfId="202"/>
    <cellStyle name="Célula de Verificação 2" xfId="203"/>
    <cellStyle name="Célula de Verificação 3" xfId="204"/>
    <cellStyle name="Célula de Verificação 4" xfId="205"/>
    <cellStyle name="Célula de Verificação 5" xfId="206"/>
    <cellStyle name="Célula de Verificação 6" xfId="207"/>
    <cellStyle name="Célula de Verificação 7" xfId="208"/>
    <cellStyle name="Célula de Verificação 8" xfId="209"/>
    <cellStyle name="Célula de Verificação 9" xfId="210"/>
    <cellStyle name="Célula Vinculada 1" xfId="211"/>
    <cellStyle name="Célula Vinculada 10" xfId="212"/>
    <cellStyle name="Célula Vinculada 2" xfId="213"/>
    <cellStyle name="Célula Vinculada 3" xfId="214"/>
    <cellStyle name="Célula Vinculada 4" xfId="215"/>
    <cellStyle name="Célula Vinculada 5" xfId="216"/>
    <cellStyle name="Célula Vinculada 6" xfId="217"/>
    <cellStyle name="Célula Vinculada 7" xfId="218"/>
    <cellStyle name="Célula Vinculada 8" xfId="219"/>
    <cellStyle name="Célula Vinculada 9" xfId="220"/>
    <cellStyle name="Ênfase1 1" xfId="221"/>
    <cellStyle name="Ênfase1 10" xfId="222"/>
    <cellStyle name="Ênfase1 2" xfId="223"/>
    <cellStyle name="Ênfase1 3" xfId="224"/>
    <cellStyle name="Ênfase1 4" xfId="225"/>
    <cellStyle name="Ênfase1 5" xfId="226"/>
    <cellStyle name="Ênfase1 6" xfId="227"/>
    <cellStyle name="Ênfase1 7" xfId="228"/>
    <cellStyle name="Ênfase1 8" xfId="229"/>
    <cellStyle name="Ênfase1 9" xfId="230"/>
    <cellStyle name="Ênfase2 1" xfId="231"/>
    <cellStyle name="Ênfase2 10" xfId="232"/>
    <cellStyle name="Ênfase2 2" xfId="233"/>
    <cellStyle name="Ênfase2 3" xfId="234"/>
    <cellStyle name="Ênfase2 4" xfId="235"/>
    <cellStyle name="Ênfase2 5" xfId="236"/>
    <cellStyle name="Ênfase2 6" xfId="237"/>
    <cellStyle name="Ênfase2 7" xfId="238"/>
    <cellStyle name="Ênfase2 8" xfId="239"/>
    <cellStyle name="Ênfase2 9" xfId="240"/>
    <cellStyle name="Ênfase3 1" xfId="241"/>
    <cellStyle name="Ênfase3 10" xfId="242"/>
    <cellStyle name="Ênfase3 2" xfId="243"/>
    <cellStyle name="Ênfase3 3" xfId="244"/>
    <cellStyle name="Ênfase3 4" xfId="245"/>
    <cellStyle name="Ênfase3 5" xfId="246"/>
    <cellStyle name="Ênfase3 6" xfId="247"/>
    <cellStyle name="Ênfase3 7" xfId="248"/>
    <cellStyle name="Ênfase3 8" xfId="249"/>
    <cellStyle name="Ênfase3 9" xfId="250"/>
    <cellStyle name="Ênfase4 1" xfId="251"/>
    <cellStyle name="Ênfase4 10" xfId="252"/>
    <cellStyle name="Ênfase4 2" xfId="253"/>
    <cellStyle name="Ênfase4 3" xfId="254"/>
    <cellStyle name="Ênfase4 4" xfId="255"/>
    <cellStyle name="Ênfase4 5" xfId="256"/>
    <cellStyle name="Ênfase4 6" xfId="257"/>
    <cellStyle name="Ênfase4 7" xfId="258"/>
    <cellStyle name="Ênfase4 8" xfId="259"/>
    <cellStyle name="Ênfase4 9" xfId="260"/>
    <cellStyle name="Ênfase5 1" xfId="261"/>
    <cellStyle name="Ênfase5 10" xfId="262"/>
    <cellStyle name="Ênfase5 2" xfId="263"/>
    <cellStyle name="Ênfase5 3" xfId="264"/>
    <cellStyle name="Ênfase5 4" xfId="265"/>
    <cellStyle name="Ênfase5 5" xfId="266"/>
    <cellStyle name="Ênfase5 6" xfId="267"/>
    <cellStyle name="Ênfase5 7" xfId="268"/>
    <cellStyle name="Ênfase5 8" xfId="269"/>
    <cellStyle name="Ênfase5 9" xfId="270"/>
    <cellStyle name="Ênfase6 1" xfId="271"/>
    <cellStyle name="Ênfase6 10" xfId="272"/>
    <cellStyle name="Ênfase6 2" xfId="273"/>
    <cellStyle name="Ênfase6 3" xfId="274"/>
    <cellStyle name="Ênfase6 4" xfId="275"/>
    <cellStyle name="Ênfase6 5" xfId="276"/>
    <cellStyle name="Ênfase6 6" xfId="277"/>
    <cellStyle name="Ênfase6 7" xfId="278"/>
    <cellStyle name="Ênfase6 8" xfId="279"/>
    <cellStyle name="Ênfase6 9" xfId="280"/>
    <cellStyle name="Entrada 1" xfId="281"/>
    <cellStyle name="Entrada 10" xfId="282"/>
    <cellStyle name="Entrada 2" xfId="283"/>
    <cellStyle name="Entrada 3" xfId="284"/>
    <cellStyle name="Entrada 4" xfId="285"/>
    <cellStyle name="Entrada 5" xfId="286"/>
    <cellStyle name="Entrada 6" xfId="287"/>
    <cellStyle name="Entrada 7" xfId="288"/>
    <cellStyle name="Entrada 8" xfId="289"/>
    <cellStyle name="Entrada 9" xfId="290"/>
    <cellStyle name="Excel_BuiltIn_Comma 1" xfId="291"/>
    <cellStyle name="Hiperlink 2" xfId="292"/>
    <cellStyle name="Incorreto 1" xfId="293"/>
    <cellStyle name="Incorreto 10" xfId="294"/>
    <cellStyle name="Incorreto 2" xfId="295"/>
    <cellStyle name="Incorreto 3" xfId="296"/>
    <cellStyle name="Incorreto 4" xfId="297"/>
    <cellStyle name="Incorreto 5" xfId="298"/>
    <cellStyle name="Incorreto 6" xfId="299"/>
    <cellStyle name="Incorreto 7" xfId="300"/>
    <cellStyle name="Incorreto 8" xfId="301"/>
    <cellStyle name="Incorreto 9" xfId="302"/>
    <cellStyle name="Neutra 1" xfId="303"/>
    <cellStyle name="Neutra 10" xfId="304"/>
    <cellStyle name="Neutra 2" xfId="305"/>
    <cellStyle name="Neutra 3" xfId="306"/>
    <cellStyle name="Neutra 4" xfId="307"/>
    <cellStyle name="Neutra 5" xfId="308"/>
    <cellStyle name="Neutra 6" xfId="309"/>
    <cellStyle name="Neutra 7" xfId="310"/>
    <cellStyle name="Neutra 8" xfId="311"/>
    <cellStyle name="Neutra 9" xfId="312"/>
    <cellStyle name="Normal" xfId="0" builtinId="0"/>
    <cellStyle name="Normal 2" xfId="313"/>
    <cellStyle name="Normal 2 2" xfId="314"/>
    <cellStyle name="Normal 2 3" xfId="315"/>
    <cellStyle name="Normal 2 3 2" xfId="316"/>
    <cellStyle name="Normal 3" xfId="317"/>
    <cellStyle name="Normal 3 2" xfId="318"/>
    <cellStyle name="Normal 4" xfId="319"/>
    <cellStyle name="Normal 4 2" xfId="320"/>
    <cellStyle name="Normal 5" xfId="321"/>
    <cellStyle name="Normal 6" xfId="322"/>
    <cellStyle name="Normal 7" xfId="323"/>
    <cellStyle name="Normal 8" xfId="324"/>
    <cellStyle name="Nota 1" xfId="325"/>
    <cellStyle name="Nota 10" xfId="326"/>
    <cellStyle name="Nota 2" xfId="327"/>
    <cellStyle name="Nota 3" xfId="328"/>
    <cellStyle name="Nota 4" xfId="329"/>
    <cellStyle name="Nota 5" xfId="330"/>
    <cellStyle name="Nota 6" xfId="331"/>
    <cellStyle name="Nota 7" xfId="332"/>
    <cellStyle name="Nota 8" xfId="333"/>
    <cellStyle name="Nota 9" xfId="334"/>
    <cellStyle name="Porcentagem 2" xfId="335"/>
    <cellStyle name="Porcentagem 2 2" xfId="336"/>
    <cellStyle name="Porcentagem 3" xfId="337"/>
    <cellStyle name="Saída 1" xfId="338"/>
    <cellStyle name="Saída 10" xfId="339"/>
    <cellStyle name="Saída 2" xfId="340"/>
    <cellStyle name="Saída 3" xfId="341"/>
    <cellStyle name="Saída 4" xfId="342"/>
    <cellStyle name="Saída 5" xfId="343"/>
    <cellStyle name="Saída 6" xfId="344"/>
    <cellStyle name="Saída 7" xfId="345"/>
    <cellStyle name="Saída 8" xfId="346"/>
    <cellStyle name="Saída 9" xfId="347"/>
    <cellStyle name="Texto de Aviso 1" xfId="348"/>
    <cellStyle name="Texto de Aviso 10" xfId="349"/>
    <cellStyle name="Texto de Aviso 2" xfId="350"/>
    <cellStyle name="Texto de Aviso 3" xfId="351"/>
    <cellStyle name="Texto de Aviso 4" xfId="352"/>
    <cellStyle name="Texto de Aviso 5" xfId="353"/>
    <cellStyle name="Texto de Aviso 6" xfId="354"/>
    <cellStyle name="Texto de Aviso 7" xfId="355"/>
    <cellStyle name="Texto de Aviso 8" xfId="356"/>
    <cellStyle name="Texto de Aviso 9" xfId="357"/>
    <cellStyle name="Texto Explicativo 1" xfId="358"/>
    <cellStyle name="Texto Explicativo 10" xfId="359"/>
    <cellStyle name="Texto Explicativo 2" xfId="360"/>
    <cellStyle name="Texto Explicativo 3" xfId="361"/>
    <cellStyle name="Texto Explicativo 4" xfId="362"/>
    <cellStyle name="Texto Explicativo 5" xfId="363"/>
    <cellStyle name="Texto Explicativo 6" xfId="364"/>
    <cellStyle name="Texto Explicativo 7" xfId="365"/>
    <cellStyle name="Texto Explicativo 8" xfId="366"/>
    <cellStyle name="Texto Explicativo 9" xfId="367"/>
    <cellStyle name="Título 1 1" xfId="368"/>
    <cellStyle name="Título 1 10" xfId="369"/>
    <cellStyle name="Título 1 11" xfId="370"/>
    <cellStyle name="Título 1 2" xfId="371"/>
    <cellStyle name="Título 1 3" xfId="372"/>
    <cellStyle name="Título 1 4" xfId="373"/>
    <cellStyle name="Título 1 5" xfId="374"/>
    <cellStyle name="Título 1 6" xfId="375"/>
    <cellStyle name="Título 1 7" xfId="376"/>
    <cellStyle name="Título 1 8" xfId="377"/>
    <cellStyle name="Título 1 9" xfId="378"/>
    <cellStyle name="Título 10" xfId="379"/>
    <cellStyle name="Título 11" xfId="380"/>
    <cellStyle name="Título 12" xfId="381"/>
    <cellStyle name="Título 13" xfId="382"/>
    <cellStyle name="Título 14" xfId="383"/>
    <cellStyle name="Título 2 1" xfId="384"/>
    <cellStyle name="Título 2 10" xfId="385"/>
    <cellStyle name="Título 2 2" xfId="386"/>
    <cellStyle name="Título 2 3" xfId="387"/>
    <cellStyle name="Título 2 4" xfId="388"/>
    <cellStyle name="Título 2 5" xfId="389"/>
    <cellStyle name="Título 2 6" xfId="390"/>
    <cellStyle name="Título 2 7" xfId="391"/>
    <cellStyle name="Título 2 8" xfId="392"/>
    <cellStyle name="Título 2 9" xfId="393"/>
    <cellStyle name="Título 3 1" xfId="394"/>
    <cellStyle name="Título 3 10" xfId="395"/>
    <cellStyle name="Título 3 2" xfId="396"/>
    <cellStyle name="Título 3 3" xfId="397"/>
    <cellStyle name="Título 3 4" xfId="398"/>
    <cellStyle name="Título 3 5" xfId="399"/>
    <cellStyle name="Título 3 6" xfId="400"/>
    <cellStyle name="Título 3 7" xfId="401"/>
    <cellStyle name="Título 3 8" xfId="402"/>
    <cellStyle name="Título 3 9" xfId="403"/>
    <cellStyle name="Título 4 1" xfId="404"/>
    <cellStyle name="Título 4 10" xfId="405"/>
    <cellStyle name="Título 4 2" xfId="406"/>
    <cellStyle name="Título 4 3" xfId="407"/>
    <cellStyle name="Título 4 4" xfId="408"/>
    <cellStyle name="Título 4 5" xfId="409"/>
    <cellStyle name="Título 4 6" xfId="410"/>
    <cellStyle name="Título 4 7" xfId="411"/>
    <cellStyle name="Título 4 8" xfId="412"/>
    <cellStyle name="Título 4 9" xfId="413"/>
    <cellStyle name="Título 5" xfId="414"/>
    <cellStyle name="Título 6" xfId="415"/>
    <cellStyle name="Título 7" xfId="416"/>
    <cellStyle name="Título 8" xfId="417"/>
    <cellStyle name="Título 9" xfId="418"/>
    <cellStyle name="Total" xfId="419" builtinId="25" customBuiltin="1"/>
    <cellStyle name="Total 1" xfId="420"/>
    <cellStyle name="Total 10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  <cellStyle name="Vírgula 2" xfId="4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tabilidade%20Or&#231;amento/Nizeti/Execu&#231;&#227;o%20Or&#231;ament&#225;ria/LDO/LDO%202017/Receita/Evolu&#231;&#227;o%20da%20ReceitaLDO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Detalhada"/>
      <sheetName val="Receita LDO 2017"/>
      <sheetName val="RCL LDO 2017"/>
    </sheetNames>
    <sheetDataSet>
      <sheetData sheetId="0" refreshError="1"/>
      <sheetData sheetId="1" refreshError="1">
        <row r="304">
          <cell r="G304">
            <v>0</v>
          </cell>
          <cell r="H30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171"/>
  <sheetViews>
    <sheetView zoomScale="130" zoomScaleNormal="130" zoomScaleSheetLayoutView="80" workbookViewId="0">
      <pane xSplit="3" ySplit="1" topLeftCell="D1127" activePane="bottomRight" state="frozen"/>
      <selection pane="topRight" activeCell="D1" sqref="D1"/>
      <selection pane="bottomLeft" activeCell="A2" sqref="A2"/>
      <selection pane="bottomRight" activeCell="B964" sqref="B964"/>
    </sheetView>
  </sheetViews>
  <sheetFormatPr defaultColWidth="11.5703125" defaultRowHeight="12.75"/>
  <cols>
    <col min="1" max="1" width="15.28515625" style="50" customWidth="1"/>
    <col min="2" max="2" width="39.7109375" style="60" customWidth="1"/>
    <col min="3" max="3" width="6.140625" style="109" customWidth="1"/>
    <col min="4" max="4" width="13.85546875" style="19" customWidth="1"/>
    <col min="5" max="5" width="13.28515625" style="19" customWidth="1"/>
    <col min="6" max="6" width="13.42578125" style="19" customWidth="1"/>
    <col min="7" max="10" width="13.5703125" style="19" customWidth="1"/>
    <col min="11" max="11" width="12.28515625" style="30" customWidth="1"/>
    <col min="12" max="12" width="12.7109375" style="30" customWidth="1"/>
    <col min="13" max="13" width="12.140625" style="30" customWidth="1"/>
    <col min="14" max="15" width="12.28515625" style="30" customWidth="1"/>
    <col min="16" max="16" width="13.7109375" style="30" customWidth="1"/>
    <col min="17" max="225" width="11.5703125" style="30"/>
    <col min="226" max="254" width="11.5703125" style="29"/>
    <col min="255" max="255" width="16.42578125" style="29" customWidth="1"/>
    <col min="256" max="256" width="0" style="29" hidden="1" customWidth="1"/>
    <col min="257" max="257" width="41.140625" style="29" customWidth="1"/>
    <col min="258" max="258" width="6.140625" style="29" customWidth="1"/>
    <col min="259" max="265" width="12.85546875" style="29" customWidth="1"/>
    <col min="266" max="510" width="11.5703125" style="29"/>
    <col min="511" max="511" width="16.42578125" style="29" customWidth="1"/>
    <col min="512" max="512" width="0" style="29" hidden="1" customWidth="1"/>
    <col min="513" max="513" width="41.140625" style="29" customWidth="1"/>
    <col min="514" max="514" width="6.140625" style="29" customWidth="1"/>
    <col min="515" max="521" width="12.85546875" style="29" customWidth="1"/>
    <col min="522" max="766" width="11.5703125" style="29"/>
    <col min="767" max="767" width="16.42578125" style="29" customWidth="1"/>
    <col min="768" max="768" width="0" style="29" hidden="1" customWidth="1"/>
    <col min="769" max="769" width="41.140625" style="29" customWidth="1"/>
    <col min="770" max="770" width="6.140625" style="29" customWidth="1"/>
    <col min="771" max="777" width="12.85546875" style="29" customWidth="1"/>
    <col min="778" max="1022" width="11.5703125" style="29"/>
    <col min="1023" max="1023" width="16.42578125" style="29" customWidth="1"/>
    <col min="1024" max="1024" width="0" style="29" hidden="1" customWidth="1"/>
    <col min="1025" max="1025" width="41.140625" style="29" customWidth="1"/>
    <col min="1026" max="1026" width="6.140625" style="29" customWidth="1"/>
    <col min="1027" max="1033" width="12.85546875" style="29" customWidth="1"/>
    <col min="1034" max="1278" width="11.5703125" style="29"/>
    <col min="1279" max="1279" width="16.42578125" style="29" customWidth="1"/>
    <col min="1280" max="1280" width="0" style="29" hidden="1" customWidth="1"/>
    <col min="1281" max="1281" width="41.140625" style="29" customWidth="1"/>
    <col min="1282" max="1282" width="6.140625" style="29" customWidth="1"/>
    <col min="1283" max="1289" width="12.85546875" style="29" customWidth="1"/>
    <col min="1290" max="1534" width="11.5703125" style="29"/>
    <col min="1535" max="1535" width="16.42578125" style="29" customWidth="1"/>
    <col min="1536" max="1536" width="0" style="29" hidden="1" customWidth="1"/>
    <col min="1537" max="1537" width="41.140625" style="29" customWidth="1"/>
    <col min="1538" max="1538" width="6.140625" style="29" customWidth="1"/>
    <col min="1539" max="1545" width="12.85546875" style="29" customWidth="1"/>
    <col min="1546" max="1790" width="11.5703125" style="29"/>
    <col min="1791" max="1791" width="16.42578125" style="29" customWidth="1"/>
    <col min="1792" max="1792" width="0" style="29" hidden="1" customWidth="1"/>
    <col min="1793" max="1793" width="41.140625" style="29" customWidth="1"/>
    <col min="1794" max="1794" width="6.140625" style="29" customWidth="1"/>
    <col min="1795" max="1801" width="12.85546875" style="29" customWidth="1"/>
    <col min="1802" max="2046" width="11.5703125" style="29"/>
    <col min="2047" max="2047" width="16.42578125" style="29" customWidth="1"/>
    <col min="2048" max="2048" width="0" style="29" hidden="1" customWidth="1"/>
    <col min="2049" max="2049" width="41.140625" style="29" customWidth="1"/>
    <col min="2050" max="2050" width="6.140625" style="29" customWidth="1"/>
    <col min="2051" max="2057" width="12.85546875" style="29" customWidth="1"/>
    <col min="2058" max="2302" width="11.5703125" style="29"/>
    <col min="2303" max="2303" width="16.42578125" style="29" customWidth="1"/>
    <col min="2304" max="2304" width="0" style="29" hidden="1" customWidth="1"/>
    <col min="2305" max="2305" width="41.140625" style="29" customWidth="1"/>
    <col min="2306" max="2306" width="6.140625" style="29" customWidth="1"/>
    <col min="2307" max="2313" width="12.85546875" style="29" customWidth="1"/>
    <col min="2314" max="2558" width="11.5703125" style="29"/>
    <col min="2559" max="2559" width="16.42578125" style="29" customWidth="1"/>
    <col min="2560" max="2560" width="0" style="29" hidden="1" customWidth="1"/>
    <col min="2561" max="2561" width="41.140625" style="29" customWidth="1"/>
    <col min="2562" max="2562" width="6.140625" style="29" customWidth="1"/>
    <col min="2563" max="2569" width="12.85546875" style="29" customWidth="1"/>
    <col min="2570" max="2814" width="11.5703125" style="29"/>
    <col min="2815" max="2815" width="16.42578125" style="29" customWidth="1"/>
    <col min="2816" max="2816" width="0" style="29" hidden="1" customWidth="1"/>
    <col min="2817" max="2817" width="41.140625" style="29" customWidth="1"/>
    <col min="2818" max="2818" width="6.140625" style="29" customWidth="1"/>
    <col min="2819" max="2825" width="12.85546875" style="29" customWidth="1"/>
    <col min="2826" max="3070" width="11.5703125" style="29"/>
    <col min="3071" max="3071" width="16.42578125" style="29" customWidth="1"/>
    <col min="3072" max="3072" width="0" style="29" hidden="1" customWidth="1"/>
    <col min="3073" max="3073" width="41.140625" style="29" customWidth="1"/>
    <col min="3074" max="3074" width="6.140625" style="29" customWidth="1"/>
    <col min="3075" max="3081" width="12.85546875" style="29" customWidth="1"/>
    <col min="3082" max="3326" width="11.5703125" style="29"/>
    <col min="3327" max="3327" width="16.42578125" style="29" customWidth="1"/>
    <col min="3328" max="3328" width="0" style="29" hidden="1" customWidth="1"/>
    <col min="3329" max="3329" width="41.140625" style="29" customWidth="1"/>
    <col min="3330" max="3330" width="6.140625" style="29" customWidth="1"/>
    <col min="3331" max="3337" width="12.85546875" style="29" customWidth="1"/>
    <col min="3338" max="3582" width="11.5703125" style="29"/>
    <col min="3583" max="3583" width="16.42578125" style="29" customWidth="1"/>
    <col min="3584" max="3584" width="0" style="29" hidden="1" customWidth="1"/>
    <col min="3585" max="3585" width="41.140625" style="29" customWidth="1"/>
    <col min="3586" max="3586" width="6.140625" style="29" customWidth="1"/>
    <col min="3587" max="3593" width="12.85546875" style="29" customWidth="1"/>
    <col min="3594" max="3838" width="11.5703125" style="29"/>
    <col min="3839" max="3839" width="16.42578125" style="29" customWidth="1"/>
    <col min="3840" max="3840" width="0" style="29" hidden="1" customWidth="1"/>
    <col min="3841" max="3841" width="41.140625" style="29" customWidth="1"/>
    <col min="3842" max="3842" width="6.140625" style="29" customWidth="1"/>
    <col min="3843" max="3849" width="12.85546875" style="29" customWidth="1"/>
    <col min="3850" max="4094" width="11.5703125" style="29"/>
    <col min="4095" max="4095" width="16.42578125" style="29" customWidth="1"/>
    <col min="4096" max="4096" width="0" style="29" hidden="1" customWidth="1"/>
    <col min="4097" max="4097" width="41.140625" style="29" customWidth="1"/>
    <col min="4098" max="4098" width="6.140625" style="29" customWidth="1"/>
    <col min="4099" max="4105" width="12.85546875" style="29" customWidth="1"/>
    <col min="4106" max="4350" width="11.5703125" style="29"/>
    <col min="4351" max="4351" width="16.42578125" style="29" customWidth="1"/>
    <col min="4352" max="4352" width="0" style="29" hidden="1" customWidth="1"/>
    <col min="4353" max="4353" width="41.140625" style="29" customWidth="1"/>
    <col min="4354" max="4354" width="6.140625" style="29" customWidth="1"/>
    <col min="4355" max="4361" width="12.85546875" style="29" customWidth="1"/>
    <col min="4362" max="4606" width="11.5703125" style="29"/>
    <col min="4607" max="4607" width="16.42578125" style="29" customWidth="1"/>
    <col min="4608" max="4608" width="0" style="29" hidden="1" customWidth="1"/>
    <col min="4609" max="4609" width="41.140625" style="29" customWidth="1"/>
    <col min="4610" max="4610" width="6.140625" style="29" customWidth="1"/>
    <col min="4611" max="4617" width="12.85546875" style="29" customWidth="1"/>
    <col min="4618" max="4862" width="11.5703125" style="29"/>
    <col min="4863" max="4863" width="16.42578125" style="29" customWidth="1"/>
    <col min="4864" max="4864" width="0" style="29" hidden="1" customWidth="1"/>
    <col min="4865" max="4865" width="41.140625" style="29" customWidth="1"/>
    <col min="4866" max="4866" width="6.140625" style="29" customWidth="1"/>
    <col min="4867" max="4873" width="12.85546875" style="29" customWidth="1"/>
    <col min="4874" max="5118" width="11.5703125" style="29"/>
    <col min="5119" max="5119" width="16.42578125" style="29" customWidth="1"/>
    <col min="5120" max="5120" width="0" style="29" hidden="1" customWidth="1"/>
    <col min="5121" max="5121" width="41.140625" style="29" customWidth="1"/>
    <col min="5122" max="5122" width="6.140625" style="29" customWidth="1"/>
    <col min="5123" max="5129" width="12.85546875" style="29" customWidth="1"/>
    <col min="5130" max="5374" width="11.5703125" style="29"/>
    <col min="5375" max="5375" width="16.42578125" style="29" customWidth="1"/>
    <col min="5376" max="5376" width="0" style="29" hidden="1" customWidth="1"/>
    <col min="5377" max="5377" width="41.140625" style="29" customWidth="1"/>
    <col min="5378" max="5378" width="6.140625" style="29" customWidth="1"/>
    <col min="5379" max="5385" width="12.85546875" style="29" customWidth="1"/>
    <col min="5386" max="5630" width="11.5703125" style="29"/>
    <col min="5631" max="5631" width="16.42578125" style="29" customWidth="1"/>
    <col min="5632" max="5632" width="0" style="29" hidden="1" customWidth="1"/>
    <col min="5633" max="5633" width="41.140625" style="29" customWidth="1"/>
    <col min="5634" max="5634" width="6.140625" style="29" customWidth="1"/>
    <col min="5635" max="5641" width="12.85546875" style="29" customWidth="1"/>
    <col min="5642" max="5886" width="11.5703125" style="29"/>
    <col min="5887" max="5887" width="16.42578125" style="29" customWidth="1"/>
    <col min="5888" max="5888" width="0" style="29" hidden="1" customWidth="1"/>
    <col min="5889" max="5889" width="41.140625" style="29" customWidth="1"/>
    <col min="5890" max="5890" width="6.140625" style="29" customWidth="1"/>
    <col min="5891" max="5897" width="12.85546875" style="29" customWidth="1"/>
    <col min="5898" max="6142" width="11.5703125" style="29"/>
    <col min="6143" max="6143" width="16.42578125" style="29" customWidth="1"/>
    <col min="6144" max="6144" width="0" style="29" hidden="1" customWidth="1"/>
    <col min="6145" max="6145" width="41.140625" style="29" customWidth="1"/>
    <col min="6146" max="6146" width="6.140625" style="29" customWidth="1"/>
    <col min="6147" max="6153" width="12.85546875" style="29" customWidth="1"/>
    <col min="6154" max="6398" width="11.5703125" style="29"/>
    <col min="6399" max="6399" width="16.42578125" style="29" customWidth="1"/>
    <col min="6400" max="6400" width="0" style="29" hidden="1" customWidth="1"/>
    <col min="6401" max="6401" width="41.140625" style="29" customWidth="1"/>
    <col min="6402" max="6402" width="6.140625" style="29" customWidth="1"/>
    <col min="6403" max="6409" width="12.85546875" style="29" customWidth="1"/>
    <col min="6410" max="6654" width="11.5703125" style="29"/>
    <col min="6655" max="6655" width="16.42578125" style="29" customWidth="1"/>
    <col min="6656" max="6656" width="0" style="29" hidden="1" customWidth="1"/>
    <col min="6657" max="6657" width="41.140625" style="29" customWidth="1"/>
    <col min="6658" max="6658" width="6.140625" style="29" customWidth="1"/>
    <col min="6659" max="6665" width="12.85546875" style="29" customWidth="1"/>
    <col min="6666" max="6910" width="11.5703125" style="29"/>
    <col min="6911" max="6911" width="16.42578125" style="29" customWidth="1"/>
    <col min="6912" max="6912" width="0" style="29" hidden="1" customWidth="1"/>
    <col min="6913" max="6913" width="41.140625" style="29" customWidth="1"/>
    <col min="6914" max="6914" width="6.140625" style="29" customWidth="1"/>
    <col min="6915" max="6921" width="12.85546875" style="29" customWidth="1"/>
    <col min="6922" max="7166" width="11.5703125" style="29"/>
    <col min="7167" max="7167" width="16.42578125" style="29" customWidth="1"/>
    <col min="7168" max="7168" width="0" style="29" hidden="1" customWidth="1"/>
    <col min="7169" max="7169" width="41.140625" style="29" customWidth="1"/>
    <col min="7170" max="7170" width="6.140625" style="29" customWidth="1"/>
    <col min="7171" max="7177" width="12.85546875" style="29" customWidth="1"/>
    <col min="7178" max="7422" width="11.5703125" style="29"/>
    <col min="7423" max="7423" width="16.42578125" style="29" customWidth="1"/>
    <col min="7424" max="7424" width="0" style="29" hidden="1" customWidth="1"/>
    <col min="7425" max="7425" width="41.140625" style="29" customWidth="1"/>
    <col min="7426" max="7426" width="6.140625" style="29" customWidth="1"/>
    <col min="7427" max="7433" width="12.85546875" style="29" customWidth="1"/>
    <col min="7434" max="7678" width="11.5703125" style="29"/>
    <col min="7679" max="7679" width="16.42578125" style="29" customWidth="1"/>
    <col min="7680" max="7680" width="0" style="29" hidden="1" customWidth="1"/>
    <col min="7681" max="7681" width="41.140625" style="29" customWidth="1"/>
    <col min="7682" max="7682" width="6.140625" style="29" customWidth="1"/>
    <col min="7683" max="7689" width="12.85546875" style="29" customWidth="1"/>
    <col min="7690" max="7934" width="11.5703125" style="29"/>
    <col min="7935" max="7935" width="16.42578125" style="29" customWidth="1"/>
    <col min="7936" max="7936" width="0" style="29" hidden="1" customWidth="1"/>
    <col min="7937" max="7937" width="41.140625" style="29" customWidth="1"/>
    <col min="7938" max="7938" width="6.140625" style="29" customWidth="1"/>
    <col min="7939" max="7945" width="12.85546875" style="29" customWidth="1"/>
    <col min="7946" max="8190" width="11.5703125" style="29"/>
    <col min="8191" max="8191" width="16.42578125" style="29" customWidth="1"/>
    <col min="8192" max="8192" width="0" style="29" hidden="1" customWidth="1"/>
    <col min="8193" max="8193" width="41.140625" style="29" customWidth="1"/>
    <col min="8194" max="8194" width="6.140625" style="29" customWidth="1"/>
    <col min="8195" max="8201" width="12.85546875" style="29" customWidth="1"/>
    <col min="8202" max="8446" width="11.5703125" style="29"/>
    <col min="8447" max="8447" width="16.42578125" style="29" customWidth="1"/>
    <col min="8448" max="8448" width="0" style="29" hidden="1" customWidth="1"/>
    <col min="8449" max="8449" width="41.140625" style="29" customWidth="1"/>
    <col min="8450" max="8450" width="6.140625" style="29" customWidth="1"/>
    <col min="8451" max="8457" width="12.85546875" style="29" customWidth="1"/>
    <col min="8458" max="8702" width="11.5703125" style="29"/>
    <col min="8703" max="8703" width="16.42578125" style="29" customWidth="1"/>
    <col min="8704" max="8704" width="0" style="29" hidden="1" customWidth="1"/>
    <col min="8705" max="8705" width="41.140625" style="29" customWidth="1"/>
    <col min="8706" max="8706" width="6.140625" style="29" customWidth="1"/>
    <col min="8707" max="8713" width="12.85546875" style="29" customWidth="1"/>
    <col min="8714" max="8958" width="11.5703125" style="29"/>
    <col min="8959" max="8959" width="16.42578125" style="29" customWidth="1"/>
    <col min="8960" max="8960" width="0" style="29" hidden="1" customWidth="1"/>
    <col min="8961" max="8961" width="41.140625" style="29" customWidth="1"/>
    <col min="8962" max="8962" width="6.140625" style="29" customWidth="1"/>
    <col min="8963" max="8969" width="12.85546875" style="29" customWidth="1"/>
    <col min="8970" max="9214" width="11.5703125" style="29"/>
    <col min="9215" max="9215" width="16.42578125" style="29" customWidth="1"/>
    <col min="9216" max="9216" width="0" style="29" hidden="1" customWidth="1"/>
    <col min="9217" max="9217" width="41.140625" style="29" customWidth="1"/>
    <col min="9218" max="9218" width="6.140625" style="29" customWidth="1"/>
    <col min="9219" max="9225" width="12.85546875" style="29" customWidth="1"/>
    <col min="9226" max="9470" width="11.5703125" style="29"/>
    <col min="9471" max="9471" width="16.42578125" style="29" customWidth="1"/>
    <col min="9472" max="9472" width="0" style="29" hidden="1" customWidth="1"/>
    <col min="9473" max="9473" width="41.140625" style="29" customWidth="1"/>
    <col min="9474" max="9474" width="6.140625" style="29" customWidth="1"/>
    <col min="9475" max="9481" width="12.85546875" style="29" customWidth="1"/>
    <col min="9482" max="9726" width="11.5703125" style="29"/>
    <col min="9727" max="9727" width="16.42578125" style="29" customWidth="1"/>
    <col min="9728" max="9728" width="0" style="29" hidden="1" customWidth="1"/>
    <col min="9729" max="9729" width="41.140625" style="29" customWidth="1"/>
    <col min="9730" max="9730" width="6.140625" style="29" customWidth="1"/>
    <col min="9731" max="9737" width="12.85546875" style="29" customWidth="1"/>
    <col min="9738" max="9982" width="11.5703125" style="29"/>
    <col min="9983" max="9983" width="16.42578125" style="29" customWidth="1"/>
    <col min="9984" max="9984" width="0" style="29" hidden="1" customWidth="1"/>
    <col min="9985" max="9985" width="41.140625" style="29" customWidth="1"/>
    <col min="9986" max="9986" width="6.140625" style="29" customWidth="1"/>
    <col min="9987" max="9993" width="12.85546875" style="29" customWidth="1"/>
    <col min="9994" max="10238" width="11.5703125" style="29"/>
    <col min="10239" max="10239" width="16.42578125" style="29" customWidth="1"/>
    <col min="10240" max="10240" width="0" style="29" hidden="1" customWidth="1"/>
    <col min="10241" max="10241" width="41.140625" style="29" customWidth="1"/>
    <col min="10242" max="10242" width="6.140625" style="29" customWidth="1"/>
    <col min="10243" max="10249" width="12.85546875" style="29" customWidth="1"/>
    <col min="10250" max="10494" width="11.5703125" style="29"/>
    <col min="10495" max="10495" width="16.42578125" style="29" customWidth="1"/>
    <col min="10496" max="10496" width="0" style="29" hidden="1" customWidth="1"/>
    <col min="10497" max="10497" width="41.140625" style="29" customWidth="1"/>
    <col min="10498" max="10498" width="6.140625" style="29" customWidth="1"/>
    <col min="10499" max="10505" width="12.85546875" style="29" customWidth="1"/>
    <col min="10506" max="10750" width="11.5703125" style="29"/>
    <col min="10751" max="10751" width="16.42578125" style="29" customWidth="1"/>
    <col min="10752" max="10752" width="0" style="29" hidden="1" customWidth="1"/>
    <col min="10753" max="10753" width="41.140625" style="29" customWidth="1"/>
    <col min="10754" max="10754" width="6.140625" style="29" customWidth="1"/>
    <col min="10755" max="10761" width="12.85546875" style="29" customWidth="1"/>
    <col min="10762" max="11006" width="11.5703125" style="29"/>
    <col min="11007" max="11007" width="16.42578125" style="29" customWidth="1"/>
    <col min="11008" max="11008" width="0" style="29" hidden="1" customWidth="1"/>
    <col min="11009" max="11009" width="41.140625" style="29" customWidth="1"/>
    <col min="11010" max="11010" width="6.140625" style="29" customWidth="1"/>
    <col min="11011" max="11017" width="12.85546875" style="29" customWidth="1"/>
    <col min="11018" max="11262" width="11.5703125" style="29"/>
    <col min="11263" max="11263" width="16.42578125" style="29" customWidth="1"/>
    <col min="11264" max="11264" width="0" style="29" hidden="1" customWidth="1"/>
    <col min="11265" max="11265" width="41.140625" style="29" customWidth="1"/>
    <col min="11266" max="11266" width="6.140625" style="29" customWidth="1"/>
    <col min="11267" max="11273" width="12.85546875" style="29" customWidth="1"/>
    <col min="11274" max="11518" width="11.5703125" style="29"/>
    <col min="11519" max="11519" width="16.42578125" style="29" customWidth="1"/>
    <col min="11520" max="11520" width="0" style="29" hidden="1" customWidth="1"/>
    <col min="11521" max="11521" width="41.140625" style="29" customWidth="1"/>
    <col min="11522" max="11522" width="6.140625" style="29" customWidth="1"/>
    <col min="11523" max="11529" width="12.85546875" style="29" customWidth="1"/>
    <col min="11530" max="11774" width="11.5703125" style="29"/>
    <col min="11775" max="11775" width="16.42578125" style="29" customWidth="1"/>
    <col min="11776" max="11776" width="0" style="29" hidden="1" customWidth="1"/>
    <col min="11777" max="11777" width="41.140625" style="29" customWidth="1"/>
    <col min="11778" max="11778" width="6.140625" style="29" customWidth="1"/>
    <col min="11779" max="11785" width="12.85546875" style="29" customWidth="1"/>
    <col min="11786" max="12030" width="11.5703125" style="29"/>
    <col min="12031" max="12031" width="16.42578125" style="29" customWidth="1"/>
    <col min="12032" max="12032" width="0" style="29" hidden="1" customWidth="1"/>
    <col min="12033" max="12033" width="41.140625" style="29" customWidth="1"/>
    <col min="12034" max="12034" width="6.140625" style="29" customWidth="1"/>
    <col min="12035" max="12041" width="12.85546875" style="29" customWidth="1"/>
    <col min="12042" max="12286" width="11.5703125" style="29"/>
    <col min="12287" max="12287" width="16.42578125" style="29" customWidth="1"/>
    <col min="12288" max="12288" width="0" style="29" hidden="1" customWidth="1"/>
    <col min="12289" max="12289" width="41.140625" style="29" customWidth="1"/>
    <col min="12290" max="12290" width="6.140625" style="29" customWidth="1"/>
    <col min="12291" max="12297" width="12.85546875" style="29" customWidth="1"/>
    <col min="12298" max="12542" width="11.5703125" style="29"/>
    <col min="12543" max="12543" width="16.42578125" style="29" customWidth="1"/>
    <col min="12544" max="12544" width="0" style="29" hidden="1" customWidth="1"/>
    <col min="12545" max="12545" width="41.140625" style="29" customWidth="1"/>
    <col min="12546" max="12546" width="6.140625" style="29" customWidth="1"/>
    <col min="12547" max="12553" width="12.85546875" style="29" customWidth="1"/>
    <col min="12554" max="12798" width="11.5703125" style="29"/>
    <col min="12799" max="12799" width="16.42578125" style="29" customWidth="1"/>
    <col min="12800" max="12800" width="0" style="29" hidden="1" customWidth="1"/>
    <col min="12801" max="12801" width="41.140625" style="29" customWidth="1"/>
    <col min="12802" max="12802" width="6.140625" style="29" customWidth="1"/>
    <col min="12803" max="12809" width="12.85546875" style="29" customWidth="1"/>
    <col min="12810" max="13054" width="11.5703125" style="29"/>
    <col min="13055" max="13055" width="16.42578125" style="29" customWidth="1"/>
    <col min="13056" max="13056" width="0" style="29" hidden="1" customWidth="1"/>
    <col min="13057" max="13057" width="41.140625" style="29" customWidth="1"/>
    <col min="13058" max="13058" width="6.140625" style="29" customWidth="1"/>
    <col min="13059" max="13065" width="12.85546875" style="29" customWidth="1"/>
    <col min="13066" max="13310" width="11.5703125" style="29"/>
    <col min="13311" max="13311" width="16.42578125" style="29" customWidth="1"/>
    <col min="13312" max="13312" width="0" style="29" hidden="1" customWidth="1"/>
    <col min="13313" max="13313" width="41.140625" style="29" customWidth="1"/>
    <col min="13314" max="13314" width="6.140625" style="29" customWidth="1"/>
    <col min="13315" max="13321" width="12.85546875" style="29" customWidth="1"/>
    <col min="13322" max="13566" width="11.5703125" style="29"/>
    <col min="13567" max="13567" width="16.42578125" style="29" customWidth="1"/>
    <col min="13568" max="13568" width="0" style="29" hidden="1" customWidth="1"/>
    <col min="13569" max="13569" width="41.140625" style="29" customWidth="1"/>
    <col min="13570" max="13570" width="6.140625" style="29" customWidth="1"/>
    <col min="13571" max="13577" width="12.85546875" style="29" customWidth="1"/>
    <col min="13578" max="13822" width="11.5703125" style="29"/>
    <col min="13823" max="13823" width="16.42578125" style="29" customWidth="1"/>
    <col min="13824" max="13824" width="0" style="29" hidden="1" customWidth="1"/>
    <col min="13825" max="13825" width="41.140625" style="29" customWidth="1"/>
    <col min="13826" max="13826" width="6.140625" style="29" customWidth="1"/>
    <col min="13827" max="13833" width="12.85546875" style="29" customWidth="1"/>
    <col min="13834" max="14078" width="11.5703125" style="29"/>
    <col min="14079" max="14079" width="16.42578125" style="29" customWidth="1"/>
    <col min="14080" max="14080" width="0" style="29" hidden="1" customWidth="1"/>
    <col min="14081" max="14081" width="41.140625" style="29" customWidth="1"/>
    <col min="14082" max="14082" width="6.140625" style="29" customWidth="1"/>
    <col min="14083" max="14089" width="12.85546875" style="29" customWidth="1"/>
    <col min="14090" max="14334" width="11.5703125" style="29"/>
    <col min="14335" max="14335" width="16.42578125" style="29" customWidth="1"/>
    <col min="14336" max="14336" width="0" style="29" hidden="1" customWidth="1"/>
    <col min="14337" max="14337" width="41.140625" style="29" customWidth="1"/>
    <col min="14338" max="14338" width="6.140625" style="29" customWidth="1"/>
    <col min="14339" max="14345" width="12.85546875" style="29" customWidth="1"/>
    <col min="14346" max="14590" width="11.5703125" style="29"/>
    <col min="14591" max="14591" width="16.42578125" style="29" customWidth="1"/>
    <col min="14592" max="14592" width="0" style="29" hidden="1" customWidth="1"/>
    <col min="14593" max="14593" width="41.140625" style="29" customWidth="1"/>
    <col min="14594" max="14594" width="6.140625" style="29" customWidth="1"/>
    <col min="14595" max="14601" width="12.85546875" style="29" customWidth="1"/>
    <col min="14602" max="14846" width="11.5703125" style="29"/>
    <col min="14847" max="14847" width="16.42578125" style="29" customWidth="1"/>
    <col min="14848" max="14848" width="0" style="29" hidden="1" customWidth="1"/>
    <col min="14849" max="14849" width="41.140625" style="29" customWidth="1"/>
    <col min="14850" max="14850" width="6.140625" style="29" customWidth="1"/>
    <col min="14851" max="14857" width="12.85546875" style="29" customWidth="1"/>
    <col min="14858" max="15102" width="11.5703125" style="29"/>
    <col min="15103" max="15103" width="16.42578125" style="29" customWidth="1"/>
    <col min="15104" max="15104" width="0" style="29" hidden="1" customWidth="1"/>
    <col min="15105" max="15105" width="41.140625" style="29" customWidth="1"/>
    <col min="15106" max="15106" width="6.140625" style="29" customWidth="1"/>
    <col min="15107" max="15113" width="12.85546875" style="29" customWidth="1"/>
    <col min="15114" max="15358" width="11.5703125" style="29"/>
    <col min="15359" max="15359" width="16.42578125" style="29" customWidth="1"/>
    <col min="15360" max="15360" width="0" style="29" hidden="1" customWidth="1"/>
    <col min="15361" max="15361" width="41.140625" style="29" customWidth="1"/>
    <col min="15362" max="15362" width="6.140625" style="29" customWidth="1"/>
    <col min="15363" max="15369" width="12.85546875" style="29" customWidth="1"/>
    <col min="15370" max="15614" width="11.5703125" style="29"/>
    <col min="15615" max="15615" width="16.42578125" style="29" customWidth="1"/>
    <col min="15616" max="15616" width="0" style="29" hidden="1" customWidth="1"/>
    <col min="15617" max="15617" width="41.140625" style="29" customWidth="1"/>
    <col min="15618" max="15618" width="6.140625" style="29" customWidth="1"/>
    <col min="15619" max="15625" width="12.85546875" style="29" customWidth="1"/>
    <col min="15626" max="15870" width="11.5703125" style="29"/>
    <col min="15871" max="15871" width="16.42578125" style="29" customWidth="1"/>
    <col min="15872" max="15872" width="0" style="29" hidden="1" customWidth="1"/>
    <col min="15873" max="15873" width="41.140625" style="29" customWidth="1"/>
    <col min="15874" max="15874" width="6.140625" style="29" customWidth="1"/>
    <col min="15875" max="15881" width="12.85546875" style="29" customWidth="1"/>
    <col min="15882" max="16126" width="11.5703125" style="29"/>
    <col min="16127" max="16127" width="16.42578125" style="29" customWidth="1"/>
    <col min="16128" max="16128" width="0" style="29" hidden="1" customWidth="1"/>
    <col min="16129" max="16129" width="41.140625" style="29" customWidth="1"/>
    <col min="16130" max="16130" width="6.140625" style="29" customWidth="1"/>
    <col min="16131" max="16137" width="12.85546875" style="29" customWidth="1"/>
    <col min="16138" max="16384" width="11.5703125" style="29"/>
  </cols>
  <sheetData>
    <row r="1" spans="1:242" s="26" customFormat="1" ht="12" customHeight="1">
      <c r="A1" s="37" t="s">
        <v>2109</v>
      </c>
      <c r="B1" s="38" t="s">
        <v>228</v>
      </c>
      <c r="C1" s="38" t="s">
        <v>229</v>
      </c>
      <c r="D1" s="37" t="s">
        <v>2047</v>
      </c>
      <c r="E1" s="37" t="s">
        <v>0</v>
      </c>
      <c r="F1" s="37" t="s">
        <v>1</v>
      </c>
      <c r="G1" s="37" t="s">
        <v>2</v>
      </c>
      <c r="H1" s="37" t="s">
        <v>3</v>
      </c>
      <c r="I1" s="37" t="s">
        <v>4</v>
      </c>
      <c r="J1" s="37" t="s">
        <v>5</v>
      </c>
      <c r="K1" s="37" t="s">
        <v>6</v>
      </c>
      <c r="L1" s="37" t="s">
        <v>7</v>
      </c>
      <c r="M1" s="37" t="s">
        <v>8</v>
      </c>
      <c r="N1" s="37" t="s">
        <v>9</v>
      </c>
      <c r="O1" s="37" t="s">
        <v>10</v>
      </c>
      <c r="P1" s="37" t="s">
        <v>2048</v>
      </c>
      <c r="HR1" s="27"/>
      <c r="HS1" s="27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9"/>
      <c r="IF1" s="29"/>
      <c r="IG1" s="29"/>
      <c r="IH1" s="29"/>
    </row>
    <row r="2" spans="1:242">
      <c r="A2" s="85" t="s">
        <v>299</v>
      </c>
      <c r="B2" s="86" t="s">
        <v>11</v>
      </c>
      <c r="C2" s="103"/>
      <c r="D2" s="18">
        <f t="shared" ref="D2:P2" si="0">SUM(D3+D164+D208+D372+D402+D612)</f>
        <v>93726939.86999999</v>
      </c>
      <c r="E2" s="18">
        <f t="shared" si="0"/>
        <v>54006186.25</v>
      </c>
      <c r="F2" s="18">
        <f t="shared" si="0"/>
        <v>58174574.679999992</v>
      </c>
      <c r="G2" s="18">
        <f t="shared" si="0"/>
        <v>60418044.949999996</v>
      </c>
      <c r="H2" s="18">
        <f t="shared" si="0"/>
        <v>59829311.890000001</v>
      </c>
      <c r="I2" s="18">
        <f t="shared" si="0"/>
        <v>53289912.700000003</v>
      </c>
      <c r="J2" s="18">
        <f t="shared" si="0"/>
        <v>68616629.499999985</v>
      </c>
      <c r="K2" s="18">
        <f t="shared" si="0"/>
        <v>58757381.770000003</v>
      </c>
      <c r="L2" s="18">
        <f t="shared" si="0"/>
        <v>46801177.598333329</v>
      </c>
      <c r="M2" s="18">
        <f t="shared" si="0"/>
        <v>51329929.550277777</v>
      </c>
      <c r="N2" s="18">
        <f t="shared" si="0"/>
        <v>54517440.744120374</v>
      </c>
      <c r="O2" s="18">
        <f t="shared" si="0"/>
        <v>73021864.996581793</v>
      </c>
      <c r="P2" s="18">
        <f t="shared" si="0"/>
        <v>728601863.81264663</v>
      </c>
    </row>
    <row r="3" spans="1:242">
      <c r="A3" s="41" t="s">
        <v>300</v>
      </c>
      <c r="B3" s="42" t="s">
        <v>301</v>
      </c>
      <c r="C3" s="104"/>
      <c r="D3" s="43">
        <f t="shared" ref="D3:J3" si="1">SUM(D4+D89)</f>
        <v>48572486.719999991</v>
      </c>
      <c r="E3" s="43">
        <f t="shared" si="1"/>
        <v>16110816.489999998</v>
      </c>
      <c r="F3" s="43">
        <f t="shared" si="1"/>
        <v>17442428.119999997</v>
      </c>
      <c r="G3" s="43">
        <f t="shared" si="1"/>
        <v>15087229.889999997</v>
      </c>
      <c r="H3" s="43">
        <f t="shared" si="1"/>
        <v>16488935.289999999</v>
      </c>
      <c r="I3" s="43">
        <f t="shared" si="1"/>
        <v>15862611.429999998</v>
      </c>
      <c r="J3" s="43">
        <f t="shared" si="1"/>
        <v>17696450.25</v>
      </c>
      <c r="K3" s="43">
        <f t="shared" ref="K3:P3" si="2">SUM(K4+K89)</f>
        <v>17568065.550000001</v>
      </c>
      <c r="L3" s="43">
        <f t="shared" si="2"/>
        <v>17092375.121666666</v>
      </c>
      <c r="M3" s="43">
        <f t="shared" si="2"/>
        <v>17493955.55138889</v>
      </c>
      <c r="N3" s="43">
        <f t="shared" si="2"/>
        <v>17381997.115601853</v>
      </c>
      <c r="O3" s="43">
        <f t="shared" si="2"/>
        <v>22351452.735223766</v>
      </c>
      <c r="P3" s="43">
        <f t="shared" si="2"/>
        <v>239148804.26721451</v>
      </c>
    </row>
    <row r="4" spans="1:242">
      <c r="A4" s="44" t="s">
        <v>302</v>
      </c>
      <c r="B4" s="45" t="s">
        <v>12</v>
      </c>
      <c r="C4" s="104"/>
      <c r="D4" s="43">
        <f t="shared" ref="D4:J4" si="3">SUM(D5+D35)</f>
        <v>40368217.429999992</v>
      </c>
      <c r="E4" s="43">
        <f t="shared" si="3"/>
        <v>13959400.509999998</v>
      </c>
      <c r="F4" s="43">
        <f t="shared" si="3"/>
        <v>14981707.219999999</v>
      </c>
      <c r="G4" s="43">
        <f t="shared" si="3"/>
        <v>14113334.639999997</v>
      </c>
      <c r="H4" s="43">
        <f t="shared" si="3"/>
        <v>15582743.129999999</v>
      </c>
      <c r="I4" s="43">
        <f t="shared" si="3"/>
        <v>14769565.339999998</v>
      </c>
      <c r="J4" s="43">
        <f t="shared" si="3"/>
        <v>16677882.449999999</v>
      </c>
      <c r="K4" s="43">
        <f t="shared" ref="K4:P4" si="4">SUM(K5+K35)</f>
        <v>16418918.789999999</v>
      </c>
      <c r="L4" s="43">
        <f t="shared" si="4"/>
        <v>15954434.836666666</v>
      </c>
      <c r="M4" s="43">
        <f t="shared" si="4"/>
        <v>16350412.028888889</v>
      </c>
      <c r="N4" s="43">
        <f t="shared" si="4"/>
        <v>16241255.211851854</v>
      </c>
      <c r="O4" s="43">
        <f t="shared" si="4"/>
        <v>21209310.022098765</v>
      </c>
      <c r="P4" s="43">
        <f t="shared" si="4"/>
        <v>216627181.61283949</v>
      </c>
    </row>
    <row r="5" spans="1:242" s="14" customFormat="1" ht="22.5">
      <c r="A5" s="24" t="s">
        <v>303</v>
      </c>
      <c r="B5" s="35" t="s">
        <v>17</v>
      </c>
      <c r="C5" s="48"/>
      <c r="D5" s="16">
        <f t="shared" ref="D5:P5" si="5">D6</f>
        <v>3222296.69</v>
      </c>
      <c r="E5" s="16">
        <v>3137460.16</v>
      </c>
      <c r="F5" s="16">
        <f t="shared" si="5"/>
        <v>3352230.5700000003</v>
      </c>
      <c r="G5" s="16">
        <f t="shared" si="5"/>
        <v>3400065.5199999996</v>
      </c>
      <c r="H5" s="16">
        <f t="shared" si="5"/>
        <v>3584272.54</v>
      </c>
      <c r="I5" s="16">
        <f t="shared" si="5"/>
        <v>3235446.8800000004</v>
      </c>
      <c r="J5" s="16">
        <f t="shared" si="5"/>
        <v>3224939.4299999997</v>
      </c>
      <c r="K5" s="16">
        <f t="shared" si="5"/>
        <v>3115308.6500000004</v>
      </c>
      <c r="L5" s="16">
        <f t="shared" si="5"/>
        <v>3190848.9900000007</v>
      </c>
      <c r="M5" s="16">
        <f t="shared" si="5"/>
        <v>3177032.3566666669</v>
      </c>
      <c r="N5" s="16">
        <f t="shared" si="5"/>
        <v>3161063.3322222224</v>
      </c>
      <c r="O5" s="16">
        <f t="shared" si="5"/>
        <v>6352629.7859259276</v>
      </c>
      <c r="P5" s="16">
        <f t="shared" si="5"/>
        <v>42153594.904814817</v>
      </c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</row>
    <row r="6" spans="1:242">
      <c r="A6" s="24" t="s">
        <v>304</v>
      </c>
      <c r="B6" s="35" t="s">
        <v>305</v>
      </c>
      <c r="C6" s="48"/>
      <c r="D6" s="16">
        <f t="shared" ref="D6:P6" si="6">SUM(D7+D25)</f>
        <v>3222296.69</v>
      </c>
      <c r="E6" s="16">
        <f t="shared" si="6"/>
        <v>3137460.16</v>
      </c>
      <c r="F6" s="16">
        <f t="shared" si="6"/>
        <v>3352230.5700000003</v>
      </c>
      <c r="G6" s="16">
        <f t="shared" si="6"/>
        <v>3400065.5199999996</v>
      </c>
      <c r="H6" s="16">
        <f t="shared" si="6"/>
        <v>3584272.54</v>
      </c>
      <c r="I6" s="16">
        <f t="shared" si="6"/>
        <v>3235446.8800000004</v>
      </c>
      <c r="J6" s="16">
        <f t="shared" si="6"/>
        <v>3224939.4299999997</v>
      </c>
      <c r="K6" s="16">
        <f t="shared" si="6"/>
        <v>3115308.6500000004</v>
      </c>
      <c r="L6" s="16">
        <f t="shared" si="6"/>
        <v>3190848.9900000007</v>
      </c>
      <c r="M6" s="16">
        <f t="shared" si="6"/>
        <v>3177032.3566666669</v>
      </c>
      <c r="N6" s="16">
        <f t="shared" si="6"/>
        <v>3161063.3322222224</v>
      </c>
      <c r="O6" s="16">
        <f t="shared" si="6"/>
        <v>6352629.7859259276</v>
      </c>
      <c r="P6" s="16">
        <f t="shared" si="6"/>
        <v>42153594.904814817</v>
      </c>
    </row>
    <row r="7" spans="1:242" s="14" customFormat="1">
      <c r="A7" s="24" t="s">
        <v>306</v>
      </c>
      <c r="B7" s="35" t="s">
        <v>307</v>
      </c>
      <c r="C7" s="48"/>
      <c r="D7" s="16">
        <f t="shared" ref="D7:P7" si="7">D8</f>
        <v>3080394.9699999997</v>
      </c>
      <c r="E7" s="16">
        <v>2962358.43</v>
      </c>
      <c r="F7" s="16">
        <f t="shared" si="7"/>
        <v>3080721.58</v>
      </c>
      <c r="G7" s="16">
        <f t="shared" si="7"/>
        <v>3130806.53</v>
      </c>
      <c r="H7" s="16">
        <f t="shared" si="7"/>
        <v>3258434.66</v>
      </c>
      <c r="I7" s="16">
        <f t="shared" si="7"/>
        <v>3232298.89</v>
      </c>
      <c r="J7" s="16">
        <f t="shared" si="7"/>
        <v>3224939.4299999997</v>
      </c>
      <c r="K7" s="16">
        <f t="shared" si="7"/>
        <v>3115308.6500000004</v>
      </c>
      <c r="L7" s="16">
        <f t="shared" si="7"/>
        <v>3190848.9900000007</v>
      </c>
      <c r="M7" s="16">
        <f t="shared" si="7"/>
        <v>3177032.3566666669</v>
      </c>
      <c r="N7" s="16">
        <f t="shared" si="7"/>
        <v>3161063.3322222224</v>
      </c>
      <c r="O7" s="16">
        <f t="shared" si="7"/>
        <v>6352629.7859259276</v>
      </c>
      <c r="P7" s="16">
        <f t="shared" si="7"/>
        <v>40966837.60481482</v>
      </c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</row>
    <row r="8" spans="1:242" s="14" customFormat="1" ht="22.5">
      <c r="A8" s="24" t="s">
        <v>308</v>
      </c>
      <c r="B8" s="35" t="s">
        <v>309</v>
      </c>
      <c r="C8" s="48"/>
      <c r="D8" s="16">
        <f t="shared" ref="D8:P8" si="8">SUM(D9+D13+D17+D21)</f>
        <v>3080394.9699999997</v>
      </c>
      <c r="E8" s="16">
        <f t="shared" si="8"/>
        <v>2962358.4299999997</v>
      </c>
      <c r="F8" s="16">
        <f t="shared" si="8"/>
        <v>3080721.58</v>
      </c>
      <c r="G8" s="16">
        <f t="shared" si="8"/>
        <v>3130806.53</v>
      </c>
      <c r="H8" s="16">
        <f t="shared" si="8"/>
        <v>3258434.66</v>
      </c>
      <c r="I8" s="16">
        <f t="shared" si="8"/>
        <v>3232298.89</v>
      </c>
      <c r="J8" s="16">
        <f t="shared" si="8"/>
        <v>3224939.4299999997</v>
      </c>
      <c r="K8" s="16">
        <f t="shared" si="8"/>
        <v>3115308.6500000004</v>
      </c>
      <c r="L8" s="16">
        <f t="shared" si="8"/>
        <v>3190848.9900000007</v>
      </c>
      <c r="M8" s="16">
        <f t="shared" si="8"/>
        <v>3177032.3566666669</v>
      </c>
      <c r="N8" s="16">
        <f t="shared" si="8"/>
        <v>3161063.3322222224</v>
      </c>
      <c r="O8" s="16">
        <f t="shared" si="8"/>
        <v>6352629.7859259276</v>
      </c>
      <c r="P8" s="16">
        <f t="shared" si="8"/>
        <v>40966837.60481482</v>
      </c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</row>
    <row r="9" spans="1:242" s="46" customFormat="1" ht="22.5">
      <c r="A9" s="24" t="s">
        <v>310</v>
      </c>
      <c r="B9" s="35" t="s">
        <v>311</v>
      </c>
      <c r="C9" s="48"/>
      <c r="D9" s="16">
        <f t="shared" ref="D9:K9" si="9">SUM(D10:D12)</f>
        <v>1660850.8199999998</v>
      </c>
      <c r="E9" s="16">
        <v>1572516.24</v>
      </c>
      <c r="F9" s="16">
        <f t="shared" si="9"/>
        <v>1634965.71</v>
      </c>
      <c r="G9" s="16">
        <f t="shared" si="9"/>
        <v>1718946.24</v>
      </c>
      <c r="H9" s="16">
        <f t="shared" si="9"/>
        <v>1834528.37</v>
      </c>
      <c r="I9" s="16">
        <f t="shared" si="9"/>
        <v>1828392.46</v>
      </c>
      <c r="J9" s="16">
        <f t="shared" si="9"/>
        <v>1787707.3699999999</v>
      </c>
      <c r="K9" s="16">
        <f t="shared" si="9"/>
        <v>1758678.8000000003</v>
      </c>
      <c r="L9" s="16">
        <f t="shared" ref="L9:M9" si="10">SUM(I9:K9)/3</f>
        <v>1791592.8766666669</v>
      </c>
      <c r="M9" s="16">
        <f t="shared" si="10"/>
        <v>1779326.348888889</v>
      </c>
      <c r="N9" s="16">
        <f>SUM(K9:M9)/3</f>
        <v>1776532.6751851856</v>
      </c>
      <c r="O9" s="16">
        <f>SUM(L9:N9)/3*2</f>
        <v>3564967.9338271613</v>
      </c>
      <c r="P9" s="16">
        <f>SUM(D9:O9)</f>
        <v>22709005.844567902</v>
      </c>
      <c r="HR9" s="73"/>
      <c r="HS9" s="73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</row>
    <row r="10" spans="1:242" s="47" customFormat="1" ht="18">
      <c r="A10" s="22" t="s">
        <v>312</v>
      </c>
      <c r="B10" s="36" t="s">
        <v>313</v>
      </c>
      <c r="C10" s="48" t="s">
        <v>14</v>
      </c>
      <c r="D10" s="17">
        <v>996510.47</v>
      </c>
      <c r="E10" s="17">
        <v>943509.71</v>
      </c>
      <c r="F10" s="17">
        <v>980979.44</v>
      </c>
      <c r="G10" s="17">
        <v>1031367.76</v>
      </c>
      <c r="H10" s="17">
        <v>1100716.98</v>
      </c>
      <c r="I10" s="17">
        <v>1097035.45</v>
      </c>
      <c r="J10" s="17">
        <v>1072624.3999999999</v>
      </c>
      <c r="K10" s="17">
        <v>1055207.27</v>
      </c>
      <c r="L10" s="17"/>
      <c r="M10" s="17"/>
      <c r="N10" s="17"/>
      <c r="O10" s="17"/>
      <c r="P10" s="17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</row>
    <row r="11" spans="1:242" s="47" customFormat="1" ht="18">
      <c r="A11" s="22" t="s">
        <v>314</v>
      </c>
      <c r="B11" s="36" t="s">
        <v>315</v>
      </c>
      <c r="C11" s="48" t="s">
        <v>15</v>
      </c>
      <c r="D11" s="17">
        <v>415212.92</v>
      </c>
      <c r="E11" s="17">
        <v>393129.24</v>
      </c>
      <c r="F11" s="17">
        <v>408741.59</v>
      </c>
      <c r="G11" s="17">
        <v>429736.67</v>
      </c>
      <c r="H11" s="17">
        <v>458632.26</v>
      </c>
      <c r="I11" s="17">
        <v>457098.28</v>
      </c>
      <c r="J11" s="17">
        <v>446927.04</v>
      </c>
      <c r="K11" s="17">
        <v>439669.89</v>
      </c>
      <c r="L11" s="17"/>
      <c r="M11" s="17"/>
      <c r="N11" s="17"/>
      <c r="O11" s="17"/>
      <c r="P11" s="17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</row>
    <row r="12" spans="1:242" s="47" customFormat="1" ht="18">
      <c r="A12" s="22" t="s">
        <v>316</v>
      </c>
      <c r="B12" s="36" t="s">
        <v>317</v>
      </c>
      <c r="C12" s="48" t="s">
        <v>16</v>
      </c>
      <c r="D12" s="17">
        <v>249127.43</v>
      </c>
      <c r="E12" s="17">
        <v>235877.29</v>
      </c>
      <c r="F12" s="17">
        <v>245244.68</v>
      </c>
      <c r="G12" s="17">
        <v>257841.81</v>
      </c>
      <c r="H12" s="17">
        <v>275179.13</v>
      </c>
      <c r="I12" s="17">
        <v>274258.73</v>
      </c>
      <c r="J12" s="17">
        <v>268155.93</v>
      </c>
      <c r="K12" s="17">
        <v>263801.64</v>
      </c>
      <c r="L12" s="17"/>
      <c r="M12" s="17"/>
      <c r="N12" s="17"/>
      <c r="O12" s="17"/>
      <c r="P12" s="17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</row>
    <row r="13" spans="1:242" s="46" customFormat="1" ht="22.5">
      <c r="A13" s="24" t="s">
        <v>318</v>
      </c>
      <c r="B13" s="35" t="s">
        <v>319</v>
      </c>
      <c r="C13" s="48"/>
      <c r="D13" s="16">
        <f t="shared" ref="D13:K13" si="11">SUM(D14:D16)</f>
        <v>87281.03</v>
      </c>
      <c r="E13" s="16">
        <f t="shared" si="11"/>
        <v>93526.76</v>
      </c>
      <c r="F13" s="16">
        <f t="shared" si="11"/>
        <v>88636.9</v>
      </c>
      <c r="G13" s="16">
        <f t="shared" si="11"/>
        <v>92124.14</v>
      </c>
      <c r="H13" s="16">
        <f t="shared" si="11"/>
        <v>92759.909999999989</v>
      </c>
      <c r="I13" s="16">
        <f t="shared" si="11"/>
        <v>95616.65</v>
      </c>
      <c r="J13" s="16">
        <f t="shared" si="11"/>
        <v>103734.14</v>
      </c>
      <c r="K13" s="16">
        <f t="shared" si="11"/>
        <v>94143.31</v>
      </c>
      <c r="L13" s="16">
        <f t="shared" ref="L13" si="12">SUM(I13:K13)/3</f>
        <v>97831.366666666654</v>
      </c>
      <c r="M13" s="16">
        <f t="shared" ref="M13" si="13">SUM(J13:L13)/3</f>
        <v>98569.60555555555</v>
      </c>
      <c r="N13" s="16">
        <f>SUM(K13:M13)/3</f>
        <v>96848.094074074063</v>
      </c>
      <c r="O13" s="16">
        <f>SUM(L13:N13)/3*2</f>
        <v>195499.37753086418</v>
      </c>
      <c r="P13" s="16">
        <f>SUM(D13:O13)</f>
        <v>1236571.2838271603</v>
      </c>
      <c r="HR13" s="73"/>
      <c r="HS13" s="73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</row>
    <row r="14" spans="1:242" s="47" customFormat="1">
      <c r="A14" s="22" t="s">
        <v>320</v>
      </c>
      <c r="B14" s="36" t="s">
        <v>18</v>
      </c>
      <c r="C14" s="48" t="s">
        <v>14</v>
      </c>
      <c r="D14" s="17">
        <v>52368.62</v>
      </c>
      <c r="E14" s="17">
        <v>56116.06</v>
      </c>
      <c r="F14" s="17">
        <v>53182.13</v>
      </c>
      <c r="G14" s="17">
        <v>55274.48</v>
      </c>
      <c r="H14" s="17">
        <v>55655.95</v>
      </c>
      <c r="I14" s="17">
        <v>57369.99</v>
      </c>
      <c r="J14" s="17">
        <v>62240.480000000003</v>
      </c>
      <c r="K14" s="17">
        <v>56485.98</v>
      </c>
      <c r="L14" s="17"/>
      <c r="M14" s="17"/>
      <c r="N14" s="17"/>
      <c r="O14" s="17"/>
      <c r="P14" s="1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</row>
    <row r="15" spans="1:242" s="47" customFormat="1">
      <c r="A15" s="22" t="s">
        <v>321</v>
      </c>
      <c r="B15" s="36" t="s">
        <v>19</v>
      </c>
      <c r="C15" s="48" t="s">
        <v>15</v>
      </c>
      <c r="D15" s="17">
        <v>21820.26</v>
      </c>
      <c r="E15" s="17">
        <v>23381.69</v>
      </c>
      <c r="F15" s="17">
        <v>22159.23</v>
      </c>
      <c r="G15" s="17">
        <v>23031.040000000001</v>
      </c>
      <c r="H15" s="17">
        <v>23189.98</v>
      </c>
      <c r="I15" s="17">
        <v>23904.16</v>
      </c>
      <c r="J15" s="17">
        <v>25933.54</v>
      </c>
      <c r="K15" s="17">
        <v>23535.83</v>
      </c>
      <c r="L15" s="17"/>
      <c r="M15" s="17"/>
      <c r="N15" s="17"/>
      <c r="O15" s="17"/>
      <c r="P15" s="17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</row>
    <row r="16" spans="1:242" s="47" customFormat="1">
      <c r="A16" s="22" t="s">
        <v>322</v>
      </c>
      <c r="B16" s="36" t="s">
        <v>20</v>
      </c>
      <c r="C16" s="48" t="s">
        <v>16</v>
      </c>
      <c r="D16" s="17">
        <v>13092.15</v>
      </c>
      <c r="E16" s="17">
        <v>14029.01</v>
      </c>
      <c r="F16" s="17">
        <v>13295.54</v>
      </c>
      <c r="G16" s="17">
        <v>13818.62</v>
      </c>
      <c r="H16" s="17">
        <v>13913.98</v>
      </c>
      <c r="I16" s="17">
        <v>14342.5</v>
      </c>
      <c r="J16" s="17">
        <v>15560.12</v>
      </c>
      <c r="K16" s="17">
        <v>14121.5</v>
      </c>
      <c r="L16" s="17"/>
      <c r="M16" s="17"/>
      <c r="N16" s="17"/>
      <c r="O16" s="17"/>
      <c r="P16" s="1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</row>
    <row r="17" spans="1:242" s="46" customFormat="1" ht="22.5">
      <c r="A17" s="24" t="s">
        <v>323</v>
      </c>
      <c r="B17" s="35" t="s">
        <v>324</v>
      </c>
      <c r="C17" s="48"/>
      <c r="D17" s="16">
        <f t="shared" ref="D17:K17" si="14">SUM(D18:D20)</f>
        <v>1263420.3700000001</v>
      </c>
      <c r="E17" s="16">
        <f t="shared" si="14"/>
        <v>1231110.8999999999</v>
      </c>
      <c r="F17" s="16">
        <f t="shared" si="14"/>
        <v>1283636.55</v>
      </c>
      <c r="G17" s="16">
        <f t="shared" si="14"/>
        <v>1255864.46</v>
      </c>
      <c r="H17" s="16">
        <f t="shared" si="14"/>
        <v>1266534.0499999998</v>
      </c>
      <c r="I17" s="16">
        <f t="shared" si="14"/>
        <v>1253271.3500000001</v>
      </c>
      <c r="J17" s="16">
        <f t="shared" si="14"/>
        <v>1266977.1700000002</v>
      </c>
      <c r="K17" s="16">
        <f t="shared" si="14"/>
        <v>1191145.04</v>
      </c>
      <c r="L17" s="16">
        <f t="shared" ref="L17" si="15">SUM(I17:K17)/3</f>
        <v>1237131.1866666668</v>
      </c>
      <c r="M17" s="16">
        <f t="shared" ref="M17" si="16">SUM(J17:L17)/3</f>
        <v>1231751.1322222222</v>
      </c>
      <c r="N17" s="16">
        <f>SUM(K17:M17)/3</f>
        <v>1220009.1196296297</v>
      </c>
      <c r="O17" s="16">
        <f>SUM(L17:N17)/3*2</f>
        <v>2459260.9590123459</v>
      </c>
      <c r="P17" s="16">
        <f>SUM(D17:O17)</f>
        <v>16160112.287530866</v>
      </c>
      <c r="HR17" s="73"/>
      <c r="HS17" s="73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</row>
    <row r="18" spans="1:242" s="47" customFormat="1">
      <c r="A18" s="22" t="s">
        <v>325</v>
      </c>
      <c r="B18" s="36" t="s">
        <v>21</v>
      </c>
      <c r="C18" s="48" t="s">
        <v>14</v>
      </c>
      <c r="D18" s="17">
        <v>758052.22</v>
      </c>
      <c r="E18" s="17">
        <v>738666.53</v>
      </c>
      <c r="F18" s="17">
        <v>770181.93</v>
      </c>
      <c r="G18" s="17">
        <v>753518.67</v>
      </c>
      <c r="H18" s="17">
        <v>759920.43</v>
      </c>
      <c r="I18" s="17">
        <v>751962.81</v>
      </c>
      <c r="J18" s="17">
        <v>760186.3</v>
      </c>
      <c r="K18" s="17">
        <v>714687.02</v>
      </c>
      <c r="L18" s="17"/>
      <c r="M18" s="17"/>
      <c r="N18" s="17"/>
      <c r="O18" s="17"/>
      <c r="P18" s="17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</row>
    <row r="19" spans="1:242" s="47" customFormat="1">
      <c r="A19" s="22" t="s">
        <v>326</v>
      </c>
      <c r="B19" s="36" t="s">
        <v>22</v>
      </c>
      <c r="C19" s="48" t="s">
        <v>15</v>
      </c>
      <c r="D19" s="17">
        <v>315855.09000000003</v>
      </c>
      <c r="E19" s="17">
        <v>307777.73</v>
      </c>
      <c r="F19" s="17">
        <v>320909.14</v>
      </c>
      <c r="G19" s="17">
        <v>313966.12</v>
      </c>
      <c r="H19" s="17">
        <v>316633.51</v>
      </c>
      <c r="I19" s="17">
        <v>313317.84000000003</v>
      </c>
      <c r="J19" s="17">
        <v>316744.28999999998</v>
      </c>
      <c r="K19" s="17">
        <v>297786.26</v>
      </c>
      <c r="L19" s="17"/>
      <c r="M19" s="17"/>
      <c r="N19" s="17"/>
      <c r="O19" s="17"/>
      <c r="P19" s="17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</row>
    <row r="20" spans="1:242" s="47" customFormat="1">
      <c r="A20" s="22" t="s">
        <v>327</v>
      </c>
      <c r="B20" s="36" t="s">
        <v>23</v>
      </c>
      <c r="C20" s="48" t="s">
        <v>16</v>
      </c>
      <c r="D20" s="17">
        <v>189513.06</v>
      </c>
      <c r="E20" s="17">
        <v>184666.64</v>
      </c>
      <c r="F20" s="17">
        <v>192545.48</v>
      </c>
      <c r="G20" s="17">
        <v>188379.67</v>
      </c>
      <c r="H20" s="17">
        <v>189980.11</v>
      </c>
      <c r="I20" s="17">
        <v>187990.7</v>
      </c>
      <c r="J20" s="17">
        <v>190046.58</v>
      </c>
      <c r="K20" s="17">
        <v>178671.76</v>
      </c>
      <c r="L20" s="17"/>
      <c r="M20" s="17"/>
      <c r="N20" s="17"/>
      <c r="O20" s="17"/>
      <c r="P20" s="17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</row>
    <row r="21" spans="1:242" s="46" customFormat="1" ht="22.5">
      <c r="A21" s="24" t="s">
        <v>328</v>
      </c>
      <c r="B21" s="35" t="s">
        <v>329</v>
      </c>
      <c r="C21" s="48"/>
      <c r="D21" s="16">
        <f t="shared" ref="D21:K21" si="17">SUM(D22:D24)</f>
        <v>68842.75</v>
      </c>
      <c r="E21" s="16">
        <f t="shared" si="17"/>
        <v>65204.53</v>
      </c>
      <c r="F21" s="16">
        <f t="shared" si="17"/>
        <v>73482.42</v>
      </c>
      <c r="G21" s="16">
        <f t="shared" si="17"/>
        <v>63871.689999999995</v>
      </c>
      <c r="H21" s="16">
        <f t="shared" si="17"/>
        <v>64612.33</v>
      </c>
      <c r="I21" s="16">
        <f t="shared" si="17"/>
        <v>55018.43</v>
      </c>
      <c r="J21" s="16">
        <f t="shared" si="17"/>
        <v>66520.75</v>
      </c>
      <c r="K21" s="16">
        <f t="shared" si="17"/>
        <v>71341.5</v>
      </c>
      <c r="L21" s="16">
        <f t="shared" ref="L21" si="18">SUM(I21:K21)/3</f>
        <v>64293.56</v>
      </c>
      <c r="M21" s="16">
        <f t="shared" ref="M21" si="19">SUM(J21:L21)/3</f>
        <v>67385.27</v>
      </c>
      <c r="N21" s="16">
        <f>SUM(K21:M21)/3</f>
        <v>67673.443333333344</v>
      </c>
      <c r="O21" s="16">
        <f>SUM(L21:N21)/3*2</f>
        <v>132901.51555555558</v>
      </c>
      <c r="P21" s="16">
        <f>SUM(D21:O21)</f>
        <v>861148.18888888892</v>
      </c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</row>
    <row r="22" spans="1:242" s="47" customFormat="1">
      <c r="A22" s="22" t="s">
        <v>330</v>
      </c>
      <c r="B22" s="36" t="s">
        <v>24</v>
      </c>
      <c r="C22" s="48" t="s">
        <v>14</v>
      </c>
      <c r="D22" s="17">
        <v>41305.65</v>
      </c>
      <c r="E22" s="17">
        <v>39122.71</v>
      </c>
      <c r="F22" s="17">
        <v>44089.45</v>
      </c>
      <c r="G22" s="17">
        <v>38323.019999999997</v>
      </c>
      <c r="H22" s="17">
        <v>38767.4</v>
      </c>
      <c r="I22" s="17">
        <v>33011.06</v>
      </c>
      <c r="J22" s="17">
        <v>39912.449999999997</v>
      </c>
      <c r="K22" s="17">
        <v>42804.89</v>
      </c>
      <c r="L22" s="17"/>
      <c r="M22" s="17"/>
      <c r="N22" s="17"/>
      <c r="O22" s="17"/>
      <c r="P22" s="17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</row>
    <row r="23" spans="1:242" s="47" customFormat="1">
      <c r="A23" s="22" t="s">
        <v>331</v>
      </c>
      <c r="B23" s="36" t="s">
        <v>25</v>
      </c>
      <c r="C23" s="48" t="s">
        <v>15</v>
      </c>
      <c r="D23" s="17">
        <v>17210.689999999999</v>
      </c>
      <c r="E23" s="17">
        <v>16301.14</v>
      </c>
      <c r="F23" s="17">
        <v>18370.61</v>
      </c>
      <c r="G23" s="17">
        <v>15967.92</v>
      </c>
      <c r="H23" s="17">
        <v>16153.08</v>
      </c>
      <c r="I23" s="17">
        <v>13754.61</v>
      </c>
      <c r="J23" s="17">
        <v>16630.189999999999</v>
      </c>
      <c r="K23" s="17">
        <v>17835.38</v>
      </c>
      <c r="L23" s="17"/>
      <c r="M23" s="17"/>
      <c r="N23" s="17"/>
      <c r="O23" s="17"/>
      <c r="P23" s="17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</row>
    <row r="24" spans="1:242" s="47" customFormat="1">
      <c r="A24" s="22" t="s">
        <v>332</v>
      </c>
      <c r="B24" s="36" t="s">
        <v>26</v>
      </c>
      <c r="C24" s="48" t="s">
        <v>16</v>
      </c>
      <c r="D24" s="17">
        <v>10326.41</v>
      </c>
      <c r="E24" s="17">
        <v>9780.68</v>
      </c>
      <c r="F24" s="17">
        <v>11022.36</v>
      </c>
      <c r="G24" s="17">
        <v>9580.75</v>
      </c>
      <c r="H24" s="17">
        <v>9691.85</v>
      </c>
      <c r="I24" s="17">
        <v>8252.76</v>
      </c>
      <c r="J24" s="17">
        <v>9978.11</v>
      </c>
      <c r="K24" s="17">
        <v>10701.23</v>
      </c>
      <c r="L24" s="17"/>
      <c r="M24" s="17"/>
      <c r="N24" s="17"/>
      <c r="O24" s="17"/>
      <c r="P24" s="1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</row>
    <row r="25" spans="1:242" s="47" customFormat="1" ht="18" customHeight="1">
      <c r="A25" s="24" t="s">
        <v>333</v>
      </c>
      <c r="B25" s="35" t="s">
        <v>334</v>
      </c>
      <c r="C25" s="48"/>
      <c r="D25" s="16">
        <f t="shared" ref="D25:P26" si="20">D26</f>
        <v>141901.72</v>
      </c>
      <c r="E25" s="16">
        <v>175101.73</v>
      </c>
      <c r="F25" s="16">
        <f t="shared" si="20"/>
        <v>271508.99</v>
      </c>
      <c r="G25" s="16">
        <f t="shared" si="20"/>
        <v>269258.99</v>
      </c>
      <c r="H25" s="16">
        <f t="shared" si="20"/>
        <v>325837.88</v>
      </c>
      <c r="I25" s="16">
        <f t="shared" si="20"/>
        <v>3147.9900000000002</v>
      </c>
      <c r="J25" s="16">
        <f t="shared" si="20"/>
        <v>0</v>
      </c>
      <c r="K25" s="16">
        <f t="shared" si="20"/>
        <v>0</v>
      </c>
      <c r="L25" s="16">
        <f t="shared" si="20"/>
        <v>0</v>
      </c>
      <c r="M25" s="16">
        <f t="shared" si="20"/>
        <v>0</v>
      </c>
      <c r="N25" s="16">
        <f t="shared" si="20"/>
        <v>0</v>
      </c>
      <c r="O25" s="16">
        <f t="shared" si="20"/>
        <v>0</v>
      </c>
      <c r="P25" s="16">
        <f t="shared" si="20"/>
        <v>1186757.3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</row>
    <row r="26" spans="1:242" s="47" customFormat="1" ht="23.25" customHeight="1">
      <c r="A26" s="24" t="s">
        <v>335</v>
      </c>
      <c r="B26" s="35" t="s">
        <v>336</v>
      </c>
      <c r="C26" s="48"/>
      <c r="D26" s="16">
        <f t="shared" si="20"/>
        <v>141901.72</v>
      </c>
      <c r="E26" s="16">
        <f t="shared" ref="E26:J26" si="21">E27+E31</f>
        <v>175101.72999999998</v>
      </c>
      <c r="F26" s="16">
        <f t="shared" si="21"/>
        <v>271508.99</v>
      </c>
      <c r="G26" s="16">
        <f t="shared" si="21"/>
        <v>269258.99</v>
      </c>
      <c r="H26" s="16">
        <f t="shared" si="21"/>
        <v>325837.88</v>
      </c>
      <c r="I26" s="16">
        <f t="shared" si="21"/>
        <v>3147.9900000000002</v>
      </c>
      <c r="J26" s="16">
        <f t="shared" si="21"/>
        <v>0</v>
      </c>
      <c r="K26" s="16">
        <f t="shared" ref="K26:P26" si="22">K27+K31</f>
        <v>0</v>
      </c>
      <c r="L26" s="16">
        <f t="shared" si="22"/>
        <v>0</v>
      </c>
      <c r="M26" s="16">
        <f t="shared" si="22"/>
        <v>0</v>
      </c>
      <c r="N26" s="16">
        <f t="shared" si="22"/>
        <v>0</v>
      </c>
      <c r="O26" s="16">
        <f t="shared" si="22"/>
        <v>0</v>
      </c>
      <c r="P26" s="16">
        <f t="shared" si="22"/>
        <v>1186757.3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</row>
    <row r="27" spans="1:242" s="47" customFormat="1" ht="17.25" customHeight="1">
      <c r="A27" s="24" t="s">
        <v>337</v>
      </c>
      <c r="B27" s="35" t="s">
        <v>338</v>
      </c>
      <c r="C27" s="48"/>
      <c r="D27" s="65">
        <f t="shared" ref="D27:O27" si="23">SUM(D28:D30)</f>
        <v>141901.72</v>
      </c>
      <c r="E27" s="65">
        <f t="shared" si="23"/>
        <v>175101.72999999998</v>
      </c>
      <c r="F27" s="65">
        <f t="shared" si="23"/>
        <v>270200.36</v>
      </c>
      <c r="G27" s="65">
        <f t="shared" si="23"/>
        <v>267927</v>
      </c>
      <c r="H27" s="65">
        <f t="shared" si="23"/>
        <v>325837.88</v>
      </c>
      <c r="I27" s="65">
        <f t="shared" si="23"/>
        <v>3147.9900000000002</v>
      </c>
      <c r="J27" s="65">
        <f t="shared" si="23"/>
        <v>0</v>
      </c>
      <c r="K27" s="65">
        <f t="shared" si="23"/>
        <v>0</v>
      </c>
      <c r="L27" s="65">
        <f t="shared" si="23"/>
        <v>0</v>
      </c>
      <c r="M27" s="65">
        <f t="shared" si="23"/>
        <v>0</v>
      </c>
      <c r="N27" s="65">
        <f t="shared" si="23"/>
        <v>0</v>
      </c>
      <c r="O27" s="65">
        <f t="shared" si="23"/>
        <v>0</v>
      </c>
      <c r="P27" s="16">
        <f>SUM(D27:O27)</f>
        <v>1184116.68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</row>
    <row r="28" spans="1:242" s="47" customFormat="1" ht="13.5" customHeight="1">
      <c r="A28" s="22" t="s">
        <v>339</v>
      </c>
      <c r="B28" s="36" t="s">
        <v>340</v>
      </c>
      <c r="C28" s="48" t="s">
        <v>14</v>
      </c>
      <c r="D28" s="17">
        <v>85140.96</v>
      </c>
      <c r="E28" s="17">
        <v>105061.05</v>
      </c>
      <c r="F28" s="17">
        <v>162120.29999999999</v>
      </c>
      <c r="G28" s="17">
        <v>160756.15</v>
      </c>
      <c r="H28" s="17">
        <v>195502.74</v>
      </c>
      <c r="I28" s="17">
        <v>1888.79</v>
      </c>
      <c r="J28" s="17"/>
      <c r="K28" s="17"/>
      <c r="L28" s="17"/>
      <c r="M28" s="17"/>
      <c r="N28" s="17"/>
      <c r="O28" s="17"/>
      <c r="P28" s="17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</row>
    <row r="29" spans="1:242" s="47" customFormat="1" ht="13.5" customHeight="1">
      <c r="A29" s="22" t="s">
        <v>341</v>
      </c>
      <c r="B29" s="36" t="s">
        <v>342</v>
      </c>
      <c r="C29" s="48" t="s">
        <v>15</v>
      </c>
      <c r="D29" s="17">
        <v>35475.51</v>
      </c>
      <c r="E29" s="17">
        <v>43775.6</v>
      </c>
      <c r="F29" s="17">
        <v>67550.41</v>
      </c>
      <c r="G29" s="17">
        <v>66981.990000000005</v>
      </c>
      <c r="H29" s="17">
        <v>81459.73</v>
      </c>
      <c r="I29" s="17">
        <v>787.01</v>
      </c>
      <c r="J29" s="17"/>
      <c r="K29" s="17"/>
      <c r="L29" s="17"/>
      <c r="M29" s="17"/>
      <c r="N29" s="17"/>
      <c r="O29" s="17"/>
      <c r="P29" s="17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</row>
    <row r="30" spans="1:242" s="47" customFormat="1" ht="13.5" customHeight="1">
      <c r="A30" s="22" t="s">
        <v>343</v>
      </c>
      <c r="B30" s="36" t="s">
        <v>344</v>
      </c>
      <c r="C30" s="48" t="s">
        <v>16</v>
      </c>
      <c r="D30" s="17">
        <v>21285.25</v>
      </c>
      <c r="E30" s="17">
        <v>26265.08</v>
      </c>
      <c r="F30" s="17">
        <v>40529.65</v>
      </c>
      <c r="G30" s="17">
        <v>40188.86</v>
      </c>
      <c r="H30" s="17">
        <v>48875.41</v>
      </c>
      <c r="I30" s="17">
        <v>472.19</v>
      </c>
      <c r="J30" s="17"/>
      <c r="K30" s="17"/>
      <c r="L30" s="17"/>
      <c r="M30" s="17"/>
      <c r="N30" s="17"/>
      <c r="O30" s="17"/>
      <c r="P30" s="17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</row>
    <row r="31" spans="1:242" s="73" customFormat="1" ht="13.5" customHeight="1">
      <c r="A31" s="24" t="s">
        <v>1587</v>
      </c>
      <c r="B31" s="35" t="s">
        <v>1751</v>
      </c>
      <c r="C31" s="48"/>
      <c r="D31" s="16">
        <f>SUM(D32:D34)</f>
        <v>0</v>
      </c>
      <c r="E31" s="16">
        <f>SUM(E32:E34)</f>
        <v>0</v>
      </c>
      <c r="F31" s="16">
        <f>SUM(F32:F34)</f>
        <v>1308.6299999999999</v>
      </c>
      <c r="G31" s="16">
        <f t="shared" ref="G31:J31" si="24">SUM(G32:G34)</f>
        <v>1331.99</v>
      </c>
      <c r="H31" s="16">
        <f t="shared" si="24"/>
        <v>0</v>
      </c>
      <c r="I31" s="16">
        <f t="shared" si="24"/>
        <v>0</v>
      </c>
      <c r="J31" s="16">
        <f t="shared" si="24"/>
        <v>0</v>
      </c>
      <c r="K31" s="16">
        <f>SUM(I31:J31)/2</f>
        <v>0</v>
      </c>
      <c r="L31" s="16">
        <f t="shared" ref="L31:M31" si="25">SUM(J31:K31)/2</f>
        <v>0</v>
      </c>
      <c r="M31" s="16">
        <f t="shared" si="25"/>
        <v>0</v>
      </c>
      <c r="N31" s="16">
        <f>SUM(L31:M31)/2</f>
        <v>0</v>
      </c>
      <c r="O31" s="16">
        <f>SUM(M31:N31)/2*2</f>
        <v>0</v>
      </c>
      <c r="P31" s="16">
        <f>SUM(D31:O31)</f>
        <v>2640.62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</row>
    <row r="32" spans="1:242" s="47" customFormat="1" ht="13.5" customHeight="1">
      <c r="A32" s="22" t="s">
        <v>1752</v>
      </c>
      <c r="B32" s="36" t="s">
        <v>1588</v>
      </c>
      <c r="C32" s="48" t="s">
        <v>14</v>
      </c>
      <c r="D32" s="17"/>
      <c r="E32" s="17">
        <v>0</v>
      </c>
      <c r="F32" s="17">
        <v>785.18</v>
      </c>
      <c r="G32" s="17">
        <v>799.19</v>
      </c>
      <c r="H32" s="17">
        <v>0</v>
      </c>
      <c r="I32" s="17"/>
      <c r="J32" s="17"/>
      <c r="K32" s="17"/>
      <c r="L32" s="17"/>
      <c r="M32" s="17"/>
      <c r="N32" s="17"/>
      <c r="O32" s="17"/>
      <c r="P32" s="17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</row>
    <row r="33" spans="1:242" s="47" customFormat="1" ht="13.5" customHeight="1">
      <c r="A33" s="22" t="s">
        <v>1753</v>
      </c>
      <c r="B33" s="36" t="s">
        <v>1589</v>
      </c>
      <c r="C33" s="48" t="s">
        <v>15</v>
      </c>
      <c r="D33" s="17"/>
      <c r="E33" s="17">
        <v>0</v>
      </c>
      <c r="F33" s="17">
        <v>327.16000000000003</v>
      </c>
      <c r="G33" s="17">
        <v>333</v>
      </c>
      <c r="H33" s="17">
        <v>0</v>
      </c>
      <c r="I33" s="17"/>
      <c r="J33" s="17"/>
      <c r="K33" s="17"/>
      <c r="L33" s="17"/>
      <c r="M33" s="17"/>
      <c r="N33" s="17"/>
      <c r="O33" s="17"/>
      <c r="P33" s="17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</row>
    <row r="34" spans="1:242" s="47" customFormat="1" ht="13.5" customHeight="1">
      <c r="A34" s="22" t="s">
        <v>1754</v>
      </c>
      <c r="B34" s="36" t="s">
        <v>1590</v>
      </c>
      <c r="C34" s="48" t="s">
        <v>16</v>
      </c>
      <c r="D34" s="17"/>
      <c r="E34" s="17">
        <v>0</v>
      </c>
      <c r="F34" s="17">
        <v>196.29</v>
      </c>
      <c r="G34" s="17">
        <v>199.8</v>
      </c>
      <c r="H34" s="17">
        <v>0</v>
      </c>
      <c r="I34" s="17"/>
      <c r="J34" s="17"/>
      <c r="K34" s="17"/>
      <c r="L34" s="17"/>
      <c r="M34" s="17"/>
      <c r="N34" s="17"/>
      <c r="O34" s="17"/>
      <c r="P34" s="17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</row>
    <row r="35" spans="1:242" s="31" customFormat="1" ht="15" customHeight="1">
      <c r="A35" s="24" t="s">
        <v>345</v>
      </c>
      <c r="B35" s="35" t="s">
        <v>346</v>
      </c>
      <c r="C35" s="48"/>
      <c r="D35" s="16">
        <f t="shared" ref="D35:J35" si="26">SUM(D36+D71)</f>
        <v>37145920.739999995</v>
      </c>
      <c r="E35" s="16">
        <f t="shared" si="26"/>
        <v>10821940.349999998</v>
      </c>
      <c r="F35" s="16">
        <f t="shared" si="26"/>
        <v>11629476.649999999</v>
      </c>
      <c r="G35" s="16">
        <f t="shared" si="26"/>
        <v>10713269.119999997</v>
      </c>
      <c r="H35" s="16">
        <f t="shared" si="26"/>
        <v>11998470.59</v>
      </c>
      <c r="I35" s="16">
        <f t="shared" si="26"/>
        <v>11534118.459999997</v>
      </c>
      <c r="J35" s="16">
        <f t="shared" si="26"/>
        <v>13452943.02</v>
      </c>
      <c r="K35" s="16">
        <f t="shared" ref="K35:P35" si="27">SUM(K36+K71)</f>
        <v>13303610.139999999</v>
      </c>
      <c r="L35" s="16">
        <f t="shared" si="27"/>
        <v>12763585.846666666</v>
      </c>
      <c r="M35" s="16">
        <f t="shared" si="27"/>
        <v>13173379.672222221</v>
      </c>
      <c r="N35" s="16">
        <f t="shared" si="27"/>
        <v>13080191.879629631</v>
      </c>
      <c r="O35" s="16">
        <f t="shared" si="27"/>
        <v>14856680.236172838</v>
      </c>
      <c r="P35" s="16">
        <f t="shared" si="27"/>
        <v>174473586.70802468</v>
      </c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</row>
    <row r="36" spans="1:242" s="31" customFormat="1" ht="12" customHeight="1">
      <c r="A36" s="24" t="s">
        <v>347</v>
      </c>
      <c r="B36" s="35" t="s">
        <v>348</v>
      </c>
      <c r="C36" s="48"/>
      <c r="D36" s="16">
        <f t="shared" ref="D36:J36" si="28">SUM(D37+D54)</f>
        <v>30070212.489999995</v>
      </c>
      <c r="E36" s="16">
        <f t="shared" si="28"/>
        <v>5031687.3099999996</v>
      </c>
      <c r="F36" s="16">
        <f t="shared" si="28"/>
        <v>5299810.9799999995</v>
      </c>
      <c r="G36" s="16">
        <f t="shared" si="28"/>
        <v>4818890.209999999</v>
      </c>
      <c r="H36" s="16">
        <f t="shared" si="28"/>
        <v>4785106.3599999994</v>
      </c>
      <c r="I36" s="16">
        <f t="shared" si="28"/>
        <v>5299391.2999999989</v>
      </c>
      <c r="J36" s="16">
        <f t="shared" si="28"/>
        <v>5998013.3499999996</v>
      </c>
      <c r="K36" s="16">
        <f t="shared" ref="K36:P36" si="29">SUM(K37+K54)</f>
        <v>6204835.709999999</v>
      </c>
      <c r="L36" s="16">
        <f t="shared" si="29"/>
        <v>5834108.7566666659</v>
      </c>
      <c r="M36" s="16">
        <f t="shared" si="29"/>
        <v>6012319.2722222209</v>
      </c>
      <c r="N36" s="16">
        <f t="shared" si="29"/>
        <v>6017087.9096296299</v>
      </c>
      <c r="O36" s="16">
        <f t="shared" si="29"/>
        <v>7805466.4195061717</v>
      </c>
      <c r="P36" s="16">
        <f t="shared" si="29"/>
        <v>93176930.068024695</v>
      </c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</row>
    <row r="37" spans="1:242" s="46" customFormat="1" ht="22.5">
      <c r="A37" s="24" t="s">
        <v>349</v>
      </c>
      <c r="B37" s="35" t="s">
        <v>13</v>
      </c>
      <c r="C37" s="48"/>
      <c r="D37" s="16">
        <f t="shared" ref="D37:J37" si="30">SUM(D38+D42+D46+D50)</f>
        <v>27920762.519999996</v>
      </c>
      <c r="E37" s="16">
        <f t="shared" si="30"/>
        <v>3236308.4899999998</v>
      </c>
      <c r="F37" s="16">
        <f t="shared" si="30"/>
        <v>2799605.69</v>
      </c>
      <c r="G37" s="16">
        <f t="shared" si="30"/>
        <v>2363855.5499999998</v>
      </c>
      <c r="H37" s="16">
        <f t="shared" si="30"/>
        <v>2329915.56</v>
      </c>
      <c r="I37" s="16">
        <f t="shared" si="30"/>
        <v>2366981.9999999995</v>
      </c>
      <c r="J37" s="16">
        <f t="shared" si="30"/>
        <v>2488418.5300000003</v>
      </c>
      <c r="K37" s="16">
        <f t="shared" ref="K37:O37" si="31">SUM(K38+K42+K46+K50)</f>
        <v>2736559.65</v>
      </c>
      <c r="L37" s="16">
        <f t="shared" si="31"/>
        <v>2530653.3966666665</v>
      </c>
      <c r="M37" s="16">
        <f>SUM(M38+M42+M46+M50)</f>
        <v>2585210.5222222218</v>
      </c>
      <c r="N37" s="16">
        <f t="shared" si="31"/>
        <v>2617474.5196296298</v>
      </c>
      <c r="O37" s="16">
        <f t="shared" si="31"/>
        <v>4428740.5895061726</v>
      </c>
      <c r="P37" s="16">
        <f>SUM(D37:O37)</f>
        <v>58404487.018024683</v>
      </c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</row>
    <row r="38" spans="1:242" s="46" customFormat="1" ht="22.5">
      <c r="A38" s="24" t="s">
        <v>350</v>
      </c>
      <c r="B38" s="35" t="s">
        <v>351</v>
      </c>
      <c r="C38" s="48"/>
      <c r="D38" s="16">
        <f t="shared" ref="D38:K38" si="32">SUM(D39:D41)</f>
        <v>26644192.079999998</v>
      </c>
      <c r="E38" s="16">
        <f t="shared" si="32"/>
        <v>2307512.79</v>
      </c>
      <c r="F38" s="16">
        <f t="shared" si="32"/>
        <v>1979848.1800000002</v>
      </c>
      <c r="G38" s="16">
        <f t="shared" si="32"/>
        <v>1681332.54</v>
      </c>
      <c r="H38" s="16">
        <f t="shared" si="32"/>
        <v>1572054.89</v>
      </c>
      <c r="I38" s="16">
        <f t="shared" si="32"/>
        <v>1622677.44</v>
      </c>
      <c r="J38" s="16">
        <f t="shared" si="32"/>
        <v>1655083.1300000001</v>
      </c>
      <c r="K38" s="16">
        <f t="shared" si="32"/>
        <v>1616904.6</v>
      </c>
      <c r="L38" s="16">
        <v>1631555.06</v>
      </c>
      <c r="M38" s="16">
        <v>1634514.26</v>
      </c>
      <c r="N38" s="16">
        <v>1627657.97</v>
      </c>
      <c r="O38" s="16">
        <v>3482203.54</v>
      </c>
      <c r="P38" s="16">
        <f t="shared" ref="P38" si="33">SUM(P39:P41)</f>
        <v>47455536.479999997</v>
      </c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</row>
    <row r="39" spans="1:242" s="47" customFormat="1">
      <c r="A39" s="22" t="s">
        <v>352</v>
      </c>
      <c r="B39" s="36" t="s">
        <v>353</v>
      </c>
      <c r="C39" s="48" t="s">
        <v>14</v>
      </c>
      <c r="D39" s="17">
        <v>15986518.310000001</v>
      </c>
      <c r="E39" s="17">
        <v>1384507.49</v>
      </c>
      <c r="F39" s="17">
        <v>1187909.42</v>
      </c>
      <c r="G39" s="17">
        <v>1008798.98</v>
      </c>
      <c r="H39" s="17">
        <v>943234.48</v>
      </c>
      <c r="I39" s="17">
        <v>973607.39</v>
      </c>
      <c r="J39" s="17">
        <v>993050.48</v>
      </c>
      <c r="K39" s="17">
        <v>970142.95</v>
      </c>
      <c r="L39" s="17"/>
      <c r="M39" s="17"/>
      <c r="N39" s="17"/>
      <c r="O39" s="17"/>
      <c r="P39" s="17">
        <v>28473321.890000001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</row>
    <row r="40" spans="1:242" s="47" customFormat="1">
      <c r="A40" s="22" t="s">
        <v>354</v>
      </c>
      <c r="B40" s="36" t="s">
        <v>355</v>
      </c>
      <c r="C40" s="48" t="s">
        <v>15</v>
      </c>
      <c r="D40" s="17">
        <v>6661192.9800000004</v>
      </c>
      <c r="E40" s="17">
        <v>576932.81999999995</v>
      </c>
      <c r="F40" s="17">
        <v>495007.39</v>
      </c>
      <c r="G40" s="17">
        <v>420368.31</v>
      </c>
      <c r="H40" s="17">
        <v>393047.7</v>
      </c>
      <c r="I40" s="17">
        <v>405702.63</v>
      </c>
      <c r="J40" s="17">
        <v>413803.85</v>
      </c>
      <c r="K40" s="17">
        <v>404255.81</v>
      </c>
      <c r="L40" s="17"/>
      <c r="M40" s="17"/>
      <c r="N40" s="17"/>
      <c r="O40" s="17"/>
      <c r="P40" s="17">
        <v>11863884.119999999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</row>
    <row r="41" spans="1:242" s="47" customFormat="1">
      <c r="A41" s="22" t="s">
        <v>356</v>
      </c>
      <c r="B41" s="36" t="s">
        <v>357</v>
      </c>
      <c r="C41" s="48" t="s">
        <v>16</v>
      </c>
      <c r="D41" s="17">
        <v>3996480.79</v>
      </c>
      <c r="E41" s="17">
        <v>346072.48</v>
      </c>
      <c r="F41" s="17">
        <v>296931.37</v>
      </c>
      <c r="G41" s="17">
        <v>252165.25</v>
      </c>
      <c r="H41" s="17">
        <v>235772.71</v>
      </c>
      <c r="I41" s="17">
        <v>243367.42</v>
      </c>
      <c r="J41" s="17">
        <v>248228.8</v>
      </c>
      <c r="K41" s="17">
        <v>242505.84</v>
      </c>
      <c r="L41" s="17"/>
      <c r="M41" s="17"/>
      <c r="N41" s="17"/>
      <c r="O41" s="17"/>
      <c r="P41" s="17">
        <v>7118330.4699999997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</row>
    <row r="42" spans="1:242" s="47" customFormat="1" ht="22.5">
      <c r="A42" s="24" t="s">
        <v>358</v>
      </c>
      <c r="B42" s="35" t="s">
        <v>359</v>
      </c>
      <c r="C42" s="48"/>
      <c r="D42" s="16">
        <f t="shared" ref="D42:K42" si="34">SUM(D43:D45)</f>
        <v>18213.079999999998</v>
      </c>
      <c r="E42" s="16">
        <f t="shared" si="34"/>
        <v>23434.570000000003</v>
      </c>
      <c r="F42" s="16">
        <f t="shared" si="34"/>
        <v>24640.239999999998</v>
      </c>
      <c r="G42" s="16">
        <f t="shared" si="34"/>
        <v>21889.01</v>
      </c>
      <c r="H42" s="16">
        <f t="shared" si="34"/>
        <v>18413.010000000002</v>
      </c>
      <c r="I42" s="16">
        <f t="shared" si="34"/>
        <v>19409.049999999996</v>
      </c>
      <c r="J42" s="16">
        <f t="shared" si="34"/>
        <v>25683.61</v>
      </c>
      <c r="K42" s="16">
        <f t="shared" si="34"/>
        <v>28523.64</v>
      </c>
      <c r="L42" s="16">
        <f t="shared" ref="L42" si="35">SUM(I42:K42)/3</f>
        <v>24538.766666666663</v>
      </c>
      <c r="M42" s="16">
        <f t="shared" ref="M42" si="36">SUM(J42:L42)/3</f>
        <v>26248.67222222222</v>
      </c>
      <c r="N42" s="16">
        <f>SUM(K42:M42)/3</f>
        <v>26437.026296296292</v>
      </c>
      <c r="O42" s="16">
        <f>SUM(L42:N42)/3</f>
        <v>25741.488395061722</v>
      </c>
      <c r="P42" s="16">
        <f>SUM(P43:P45)</f>
        <v>283172.16000000003</v>
      </c>
    </row>
    <row r="43" spans="1:242" s="47" customFormat="1">
      <c r="A43" s="22" t="s">
        <v>360</v>
      </c>
      <c r="B43" s="36" t="s">
        <v>361</v>
      </c>
      <c r="C43" s="48" t="s">
        <v>14</v>
      </c>
      <c r="D43" s="17">
        <v>10927.81</v>
      </c>
      <c r="E43" s="17">
        <v>14062.09</v>
      </c>
      <c r="F43" s="17">
        <v>14784.25</v>
      </c>
      <c r="G43" s="17">
        <v>13133.73</v>
      </c>
      <c r="H43" s="17">
        <v>11047.69</v>
      </c>
      <c r="I43" s="17">
        <v>11645.16</v>
      </c>
      <c r="J43" s="17">
        <v>15409.7</v>
      </c>
      <c r="K43" s="17">
        <v>17114.43</v>
      </c>
      <c r="L43" s="17"/>
      <c r="M43" s="17"/>
      <c r="N43" s="17"/>
      <c r="O43" s="17"/>
      <c r="P43" s="17">
        <v>169903.29</v>
      </c>
    </row>
    <row r="44" spans="1:242" s="47" customFormat="1">
      <c r="A44" s="22" t="s">
        <v>362</v>
      </c>
      <c r="B44" s="36" t="s">
        <v>363</v>
      </c>
      <c r="C44" s="48" t="s">
        <v>15</v>
      </c>
      <c r="D44" s="17">
        <v>4563.25</v>
      </c>
      <c r="E44" s="17">
        <v>5882.6</v>
      </c>
      <c r="F44" s="17">
        <v>6180.71</v>
      </c>
      <c r="G44" s="17">
        <v>5483.62</v>
      </c>
      <c r="H44" s="17">
        <v>4610.84</v>
      </c>
      <c r="I44" s="17">
        <v>4863.3999999999996</v>
      </c>
      <c r="J44" s="17">
        <v>6434.54</v>
      </c>
      <c r="K44" s="17">
        <v>7144.05</v>
      </c>
      <c r="L44" s="17"/>
      <c r="M44" s="17"/>
      <c r="N44" s="17"/>
      <c r="O44" s="17"/>
      <c r="P44" s="17">
        <v>70793.039999999994</v>
      </c>
    </row>
    <row r="45" spans="1:242" s="47" customFormat="1">
      <c r="A45" s="22" t="s">
        <v>364</v>
      </c>
      <c r="B45" s="36" t="s">
        <v>365</v>
      </c>
      <c r="C45" s="48" t="s">
        <v>16</v>
      </c>
      <c r="D45" s="17">
        <v>2722.02</v>
      </c>
      <c r="E45" s="17">
        <v>3489.88</v>
      </c>
      <c r="F45" s="17">
        <v>3675.28</v>
      </c>
      <c r="G45" s="17">
        <v>3271.66</v>
      </c>
      <c r="H45" s="17">
        <v>2754.48</v>
      </c>
      <c r="I45" s="17">
        <v>2900.49</v>
      </c>
      <c r="J45" s="17">
        <v>3839.37</v>
      </c>
      <c r="K45" s="17">
        <v>4265.16</v>
      </c>
      <c r="L45" s="17"/>
      <c r="M45" s="17"/>
      <c r="N45" s="17"/>
      <c r="O45" s="17"/>
      <c r="P45" s="17">
        <v>42475.83</v>
      </c>
    </row>
    <row r="46" spans="1:242" s="49" customFormat="1" ht="22.5">
      <c r="A46" s="24" t="s">
        <v>366</v>
      </c>
      <c r="B46" s="35" t="s">
        <v>367</v>
      </c>
      <c r="C46" s="48"/>
      <c r="D46" s="16">
        <f t="shared" ref="D46:K46" si="37">SUM(D47:D49)</f>
        <v>919973.97</v>
      </c>
      <c r="E46" s="16">
        <f t="shared" si="37"/>
        <v>643060.02</v>
      </c>
      <c r="F46" s="16">
        <f t="shared" si="37"/>
        <v>536202.76</v>
      </c>
      <c r="G46" s="16">
        <f t="shared" si="37"/>
        <v>441720.58</v>
      </c>
      <c r="H46" s="16">
        <f t="shared" si="37"/>
        <v>497503.44999999995</v>
      </c>
      <c r="I46" s="16">
        <f t="shared" si="37"/>
        <v>484093.93999999994</v>
      </c>
      <c r="J46" s="16">
        <f t="shared" si="37"/>
        <v>527041.42000000004</v>
      </c>
      <c r="K46" s="16">
        <f t="shared" si="37"/>
        <v>734474.73</v>
      </c>
      <c r="L46" s="16">
        <f>SUM(I46:K46)/3</f>
        <v>581870.02999999991</v>
      </c>
      <c r="M46" s="16">
        <f t="shared" ref="M46" si="38">SUM(J46:L46)/3</f>
        <v>614462.05999999994</v>
      </c>
      <c r="N46" s="16">
        <f>SUM(K46:M46)/3</f>
        <v>643602.27333333332</v>
      </c>
      <c r="O46" s="16">
        <f>SUM(L46:N46)/3</f>
        <v>613311.45444444439</v>
      </c>
      <c r="P46" s="16">
        <f>SUM(P47:P49)</f>
        <v>7237316.6899999995</v>
      </c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</row>
    <row r="47" spans="1:242" s="49" customFormat="1">
      <c r="A47" s="22" t="s">
        <v>368</v>
      </c>
      <c r="B47" s="36" t="s">
        <v>369</v>
      </c>
      <c r="C47" s="48" t="s">
        <v>14</v>
      </c>
      <c r="D47" s="17">
        <v>551984.77</v>
      </c>
      <c r="E47" s="17">
        <v>385833.9</v>
      </c>
      <c r="F47" s="17">
        <v>321722.59000000003</v>
      </c>
      <c r="G47" s="17">
        <v>265032.33</v>
      </c>
      <c r="H47" s="17">
        <v>298500.24</v>
      </c>
      <c r="I47" s="17">
        <v>290455.57</v>
      </c>
      <c r="J47" s="17">
        <v>316223.2</v>
      </c>
      <c r="K47" s="17">
        <v>440683.7</v>
      </c>
      <c r="L47" s="17"/>
      <c r="M47" s="17"/>
      <c r="N47" s="17"/>
      <c r="O47" s="17"/>
      <c r="P47" s="17">
        <v>4342390.01</v>
      </c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</row>
    <row r="48" spans="1:242" s="49" customFormat="1">
      <c r="A48" s="22" t="s">
        <v>370</v>
      </c>
      <c r="B48" s="36" t="s">
        <v>371</v>
      </c>
      <c r="C48" s="48" t="s">
        <v>15</v>
      </c>
      <c r="D48" s="17">
        <v>230033.62</v>
      </c>
      <c r="E48" s="17">
        <v>160789.72</v>
      </c>
      <c r="F48" s="17">
        <v>134075.07</v>
      </c>
      <c r="G48" s="17">
        <v>110451.69</v>
      </c>
      <c r="H48" s="17">
        <v>124395.09</v>
      </c>
      <c r="I48" s="17">
        <v>121047.15</v>
      </c>
      <c r="J48" s="17">
        <v>131785.57</v>
      </c>
      <c r="K48" s="17">
        <v>183643.58</v>
      </c>
      <c r="L48" s="17"/>
      <c r="M48" s="17"/>
      <c r="N48" s="17"/>
      <c r="O48" s="17"/>
      <c r="P48" s="17">
        <v>1809329.18</v>
      </c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</row>
    <row r="49" spans="1:242" s="49" customFormat="1">
      <c r="A49" s="22" t="s">
        <v>372</v>
      </c>
      <c r="B49" s="36" t="s">
        <v>373</v>
      </c>
      <c r="C49" s="48" t="s">
        <v>16</v>
      </c>
      <c r="D49" s="17">
        <v>137955.57999999999</v>
      </c>
      <c r="E49" s="17">
        <v>96436.4</v>
      </c>
      <c r="F49" s="17">
        <v>80405.100000000006</v>
      </c>
      <c r="G49" s="17">
        <v>66236.56</v>
      </c>
      <c r="H49" s="17">
        <v>74608.12</v>
      </c>
      <c r="I49" s="17">
        <v>72591.22</v>
      </c>
      <c r="J49" s="17">
        <v>79032.649999999994</v>
      </c>
      <c r="K49" s="17">
        <v>110147.45</v>
      </c>
      <c r="L49" s="17"/>
      <c r="M49" s="17"/>
      <c r="N49" s="17"/>
      <c r="O49" s="17"/>
      <c r="P49" s="17">
        <v>1085597.5</v>
      </c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</row>
    <row r="50" spans="1:242" s="49" customFormat="1" ht="22.5">
      <c r="A50" s="24" t="s">
        <v>374</v>
      </c>
      <c r="B50" s="35" t="s">
        <v>375</v>
      </c>
      <c r="C50" s="48"/>
      <c r="D50" s="16">
        <f t="shared" ref="D50:K50" si="39">SUM(D51:D53)</f>
        <v>338383.39</v>
      </c>
      <c r="E50" s="16">
        <f t="shared" si="39"/>
        <v>262301.11</v>
      </c>
      <c r="F50" s="16">
        <f t="shared" si="39"/>
        <v>258914.50999999998</v>
      </c>
      <c r="G50" s="16">
        <f t="shared" si="39"/>
        <v>218913.41999999998</v>
      </c>
      <c r="H50" s="16">
        <f t="shared" si="39"/>
        <v>241944.21</v>
      </c>
      <c r="I50" s="16">
        <f t="shared" si="39"/>
        <v>240801.57</v>
      </c>
      <c r="J50" s="16">
        <f t="shared" si="39"/>
        <v>280610.37</v>
      </c>
      <c r="K50" s="16">
        <f t="shared" si="39"/>
        <v>356656.68</v>
      </c>
      <c r="L50" s="16">
        <f t="shared" ref="L50" si="40">SUM(I50:K50)/3</f>
        <v>292689.53999999998</v>
      </c>
      <c r="M50" s="16">
        <f t="shared" ref="M50" si="41">SUM(J50:L50)/3</f>
        <v>309985.53000000003</v>
      </c>
      <c r="N50" s="16">
        <f>SUM(K50:M50)/3</f>
        <v>319777.25</v>
      </c>
      <c r="O50" s="16">
        <f>SUM(L50:N50)/3</f>
        <v>307484.10666666669</v>
      </c>
      <c r="P50" s="16">
        <f>SUM(P51:P53)</f>
        <v>3428461.69</v>
      </c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</row>
    <row r="51" spans="1:242" s="47" customFormat="1" ht="12" customHeight="1">
      <c r="A51" s="22" t="s">
        <v>376</v>
      </c>
      <c r="B51" s="36" t="s">
        <v>377</v>
      </c>
      <c r="C51" s="48" t="s">
        <v>14</v>
      </c>
      <c r="D51" s="17">
        <v>203029.71</v>
      </c>
      <c r="E51" s="17">
        <v>157382.99</v>
      </c>
      <c r="F51" s="17">
        <v>155347.76999999999</v>
      </c>
      <c r="G51" s="17">
        <v>131347.65</v>
      </c>
      <c r="H51" s="17">
        <v>145165.88</v>
      </c>
      <c r="I51" s="17">
        <v>144479.56</v>
      </c>
      <c r="J51" s="17">
        <v>168367.59</v>
      </c>
      <c r="K51" s="17">
        <v>213994.68</v>
      </c>
      <c r="L51" s="17"/>
      <c r="M51" s="17"/>
      <c r="N51" s="17"/>
      <c r="O51" s="17"/>
      <c r="P51" s="17">
        <v>2057077.02</v>
      </c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</row>
    <row r="52" spans="1:242" s="47" customFormat="1" ht="12" customHeight="1">
      <c r="A52" s="22" t="s">
        <v>378</v>
      </c>
      <c r="B52" s="36" t="s">
        <v>379</v>
      </c>
      <c r="C52" s="48" t="s">
        <v>15</v>
      </c>
      <c r="D52" s="17">
        <v>84640.65</v>
      </c>
      <c r="E52" s="17">
        <v>65604.929999999993</v>
      </c>
      <c r="F52" s="17">
        <v>64755.96</v>
      </c>
      <c r="G52" s="17">
        <v>54752.4</v>
      </c>
      <c r="H52" s="17">
        <v>60509.4</v>
      </c>
      <c r="I52" s="17">
        <v>60227.68</v>
      </c>
      <c r="J52" s="17">
        <v>70182.02</v>
      </c>
      <c r="K52" s="17">
        <v>89196.79</v>
      </c>
      <c r="L52" s="17"/>
      <c r="M52" s="17"/>
      <c r="N52" s="17"/>
      <c r="O52" s="17"/>
      <c r="P52" s="17">
        <v>857115.42</v>
      </c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</row>
    <row r="53" spans="1:242" s="47" customFormat="1" ht="12" customHeight="1">
      <c r="A53" s="22" t="s">
        <v>380</v>
      </c>
      <c r="B53" s="36" t="s">
        <v>381</v>
      </c>
      <c r="C53" s="48" t="s">
        <v>16</v>
      </c>
      <c r="D53" s="17">
        <v>50713.03</v>
      </c>
      <c r="E53" s="17">
        <v>39313.19</v>
      </c>
      <c r="F53" s="17">
        <v>38810.78</v>
      </c>
      <c r="G53" s="17">
        <v>32813.370000000003</v>
      </c>
      <c r="H53" s="17">
        <v>36268.93</v>
      </c>
      <c r="I53" s="17">
        <v>36094.33</v>
      </c>
      <c r="J53" s="17">
        <v>42060.76</v>
      </c>
      <c r="K53" s="17">
        <v>53465.21</v>
      </c>
      <c r="L53" s="17"/>
      <c r="M53" s="17"/>
      <c r="N53" s="17"/>
      <c r="O53" s="17"/>
      <c r="P53" s="17">
        <v>514269.25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</row>
    <row r="54" spans="1:242" s="14" customFormat="1" ht="22.5">
      <c r="A54" s="24" t="s">
        <v>382</v>
      </c>
      <c r="B54" s="35" t="s">
        <v>230</v>
      </c>
      <c r="C54" s="48"/>
      <c r="D54" s="65">
        <f>SUM(D55+D59+D63+D67)</f>
        <v>2149449.9700000002</v>
      </c>
      <c r="E54" s="65">
        <f t="shared" ref="E54:P54" si="42">SUM(E55+E59+E63+E67)</f>
        <v>1795378.82</v>
      </c>
      <c r="F54" s="65">
        <f t="shared" si="42"/>
        <v>2500205.2899999996</v>
      </c>
      <c r="G54" s="65">
        <f t="shared" si="42"/>
        <v>2455034.6599999997</v>
      </c>
      <c r="H54" s="65">
        <f t="shared" si="42"/>
        <v>2455190.7999999998</v>
      </c>
      <c r="I54" s="65">
        <f t="shared" si="42"/>
        <v>2932409.3</v>
      </c>
      <c r="J54" s="65">
        <f t="shared" si="42"/>
        <v>3509594.82</v>
      </c>
      <c r="K54" s="65">
        <f t="shared" si="42"/>
        <v>3468276.0599999996</v>
      </c>
      <c r="L54" s="65">
        <f t="shared" si="42"/>
        <v>3303455.36</v>
      </c>
      <c r="M54" s="65">
        <f t="shared" si="42"/>
        <v>3427108.7499999995</v>
      </c>
      <c r="N54" s="65">
        <f t="shared" si="42"/>
        <v>3399613.3899999997</v>
      </c>
      <c r="O54" s="65">
        <f t="shared" si="42"/>
        <v>3376725.8299999996</v>
      </c>
      <c r="P54" s="65">
        <f t="shared" si="42"/>
        <v>34772443.050000004</v>
      </c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</row>
    <row r="55" spans="1:242" s="46" customFormat="1" ht="22.5">
      <c r="A55" s="24" t="s">
        <v>383</v>
      </c>
      <c r="B55" s="35" t="s">
        <v>384</v>
      </c>
      <c r="C55" s="48"/>
      <c r="D55" s="65">
        <f t="shared" ref="D55:J55" si="43">SUM(D56:D58)</f>
        <v>2116989.86</v>
      </c>
      <c r="E55" s="65">
        <f t="shared" si="43"/>
        <v>1794219.24</v>
      </c>
      <c r="F55" s="65">
        <f t="shared" si="43"/>
        <v>2480729.86</v>
      </c>
      <c r="G55" s="65">
        <f t="shared" si="43"/>
        <v>2453614.25</v>
      </c>
      <c r="H55" s="65">
        <f t="shared" si="43"/>
        <v>2454048.5</v>
      </c>
      <c r="I55" s="65">
        <f t="shared" si="43"/>
        <v>2931217.02</v>
      </c>
      <c r="J55" s="65">
        <f t="shared" si="43"/>
        <v>3508316.64</v>
      </c>
      <c r="K55" s="65">
        <f t="shared" ref="K55:P55" si="44">SUM(K56:K58)</f>
        <v>3466997.88</v>
      </c>
      <c r="L55" s="65">
        <v>3302177.18</v>
      </c>
      <c r="M55" s="65">
        <v>3425830.57</v>
      </c>
      <c r="N55" s="65">
        <v>3398335.21</v>
      </c>
      <c r="O55" s="65">
        <v>3375447.65</v>
      </c>
      <c r="P55" s="65">
        <f t="shared" si="44"/>
        <v>34707923.859999999</v>
      </c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</row>
    <row r="56" spans="1:242" s="47" customFormat="1">
      <c r="A56" s="22" t="s">
        <v>385</v>
      </c>
      <c r="B56" s="36" t="s">
        <v>386</v>
      </c>
      <c r="C56" s="48" t="s">
        <v>14</v>
      </c>
      <c r="D56" s="17">
        <v>1270193.95</v>
      </c>
      <c r="E56" s="17">
        <v>1076531.53</v>
      </c>
      <c r="F56" s="17">
        <v>1488437.9</v>
      </c>
      <c r="G56" s="17">
        <v>1472168.56</v>
      </c>
      <c r="H56" s="17">
        <v>1472429.11</v>
      </c>
      <c r="I56" s="17">
        <v>1758730.22</v>
      </c>
      <c r="J56" s="17">
        <v>2104990.02</v>
      </c>
      <c r="K56" s="17">
        <v>2080198.78</v>
      </c>
      <c r="L56" s="17"/>
      <c r="M56" s="17"/>
      <c r="N56" s="17"/>
      <c r="O56" s="17"/>
      <c r="P56" s="17">
        <v>20824754.32</v>
      </c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</row>
    <row r="57" spans="1:242" s="47" customFormat="1">
      <c r="A57" s="22" t="s">
        <v>387</v>
      </c>
      <c r="B57" s="36" t="s">
        <v>388</v>
      </c>
      <c r="C57" s="48" t="s">
        <v>15</v>
      </c>
      <c r="D57" s="17">
        <v>529248.09</v>
      </c>
      <c r="E57" s="17">
        <v>448555.46</v>
      </c>
      <c r="F57" s="17">
        <v>620183.27</v>
      </c>
      <c r="G57" s="17">
        <v>613404.14</v>
      </c>
      <c r="H57" s="17">
        <v>613512.87</v>
      </c>
      <c r="I57" s="17">
        <v>732805.1</v>
      </c>
      <c r="J57" s="17">
        <v>877080.33</v>
      </c>
      <c r="K57" s="17">
        <v>866750.73</v>
      </c>
      <c r="L57" s="17"/>
      <c r="M57" s="17"/>
      <c r="N57" s="17"/>
      <c r="O57" s="17"/>
      <c r="P57" s="17">
        <v>8676980.9600000009</v>
      </c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</row>
    <row r="58" spans="1:242" s="47" customFormat="1">
      <c r="A58" s="22" t="s">
        <v>389</v>
      </c>
      <c r="B58" s="36" t="s">
        <v>390</v>
      </c>
      <c r="C58" s="48" t="s">
        <v>16</v>
      </c>
      <c r="D58" s="17">
        <v>317547.82</v>
      </c>
      <c r="E58" s="17">
        <v>269132.25</v>
      </c>
      <c r="F58" s="17">
        <v>372108.69</v>
      </c>
      <c r="G58" s="17">
        <v>368041.55</v>
      </c>
      <c r="H58" s="17">
        <v>368106.52</v>
      </c>
      <c r="I58" s="17">
        <v>439681.7</v>
      </c>
      <c r="J58" s="17">
        <v>526246.29</v>
      </c>
      <c r="K58" s="17">
        <v>520048.37</v>
      </c>
      <c r="L58" s="17"/>
      <c r="M58" s="17"/>
      <c r="N58" s="17"/>
      <c r="O58" s="17"/>
      <c r="P58" s="17">
        <v>5206188.58</v>
      </c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</row>
    <row r="59" spans="1:242" s="47" customFormat="1" ht="22.5">
      <c r="A59" s="22" t="s">
        <v>391</v>
      </c>
      <c r="B59" s="35" t="s">
        <v>392</v>
      </c>
      <c r="C59" s="48"/>
      <c r="D59" s="17">
        <f t="shared" ref="D59:P59" si="45">SUM(D60:D62)</f>
        <v>0</v>
      </c>
      <c r="E59" s="17">
        <f t="shared" si="45"/>
        <v>0</v>
      </c>
      <c r="F59" s="17">
        <f t="shared" si="45"/>
        <v>0</v>
      </c>
      <c r="G59" s="17">
        <f t="shared" si="45"/>
        <v>0</v>
      </c>
      <c r="H59" s="17">
        <f t="shared" si="45"/>
        <v>0</v>
      </c>
      <c r="I59" s="17">
        <f t="shared" si="45"/>
        <v>0</v>
      </c>
      <c r="J59" s="17">
        <f t="shared" si="45"/>
        <v>0</v>
      </c>
      <c r="K59" s="17">
        <f t="shared" si="45"/>
        <v>0</v>
      </c>
      <c r="L59" s="17">
        <f t="shared" si="45"/>
        <v>0</v>
      </c>
      <c r="M59" s="17">
        <f t="shared" si="45"/>
        <v>0</v>
      </c>
      <c r="N59" s="17">
        <f t="shared" si="45"/>
        <v>0</v>
      </c>
      <c r="O59" s="17">
        <f t="shared" si="45"/>
        <v>0</v>
      </c>
      <c r="P59" s="17">
        <f t="shared" si="45"/>
        <v>0</v>
      </c>
    </row>
    <row r="60" spans="1:242" s="47" customFormat="1">
      <c r="A60" s="22" t="s">
        <v>393</v>
      </c>
      <c r="B60" s="36" t="s">
        <v>394</v>
      </c>
      <c r="C60" s="48" t="s">
        <v>14</v>
      </c>
      <c r="D60" s="17"/>
      <c r="E60" s="17"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242" s="47" customFormat="1">
      <c r="A61" s="22" t="s">
        <v>395</v>
      </c>
      <c r="B61" s="36" t="s">
        <v>396</v>
      </c>
      <c r="C61" s="48" t="s">
        <v>15</v>
      </c>
      <c r="D61" s="17"/>
      <c r="E61" s="17">
        <v>0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242" s="47" customFormat="1">
      <c r="A62" s="22" t="s">
        <v>397</v>
      </c>
      <c r="B62" s="36" t="s">
        <v>398</v>
      </c>
      <c r="C62" s="48" t="s">
        <v>16</v>
      </c>
      <c r="D62" s="17"/>
      <c r="E62" s="17"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242" s="73" customFormat="1" ht="22.5">
      <c r="A63" s="24" t="s">
        <v>1523</v>
      </c>
      <c r="B63" s="35" t="s">
        <v>1524</v>
      </c>
      <c r="C63" s="48"/>
      <c r="D63" s="16">
        <f t="shared" ref="D63:K63" si="46">SUM(D64:D66)</f>
        <v>21867.680000000004</v>
      </c>
      <c r="E63" s="16">
        <f t="shared" si="46"/>
        <v>789.07</v>
      </c>
      <c r="F63" s="16">
        <f t="shared" si="46"/>
        <v>14232.279999999999</v>
      </c>
      <c r="G63" s="16">
        <f t="shared" si="46"/>
        <v>996.01</v>
      </c>
      <c r="H63" s="16">
        <f t="shared" si="46"/>
        <v>790.55</v>
      </c>
      <c r="I63" s="16">
        <f t="shared" si="46"/>
        <v>823.40000000000009</v>
      </c>
      <c r="J63" s="16">
        <f t="shared" si="46"/>
        <v>893.28000000000009</v>
      </c>
      <c r="K63" s="16">
        <f t="shared" si="46"/>
        <v>893.28000000000009</v>
      </c>
      <c r="L63" s="16">
        <f t="shared" ref="L63:O63" si="47">SUM(J63:K63)/2</f>
        <v>893.28000000000009</v>
      </c>
      <c r="M63" s="16">
        <f t="shared" si="47"/>
        <v>893.28000000000009</v>
      </c>
      <c r="N63" s="16">
        <f t="shared" si="47"/>
        <v>893.28000000000009</v>
      </c>
      <c r="O63" s="16">
        <f t="shared" si="47"/>
        <v>893.28000000000009</v>
      </c>
      <c r="P63" s="65">
        <f>SUM(P64:P66)</f>
        <v>44858.670000000006</v>
      </c>
    </row>
    <row r="64" spans="1:242" s="47" customFormat="1">
      <c r="A64" s="22" t="s">
        <v>1525</v>
      </c>
      <c r="B64" s="36" t="s">
        <v>1755</v>
      </c>
      <c r="C64" s="48" t="s">
        <v>14</v>
      </c>
      <c r="D64" s="17">
        <v>13120.62</v>
      </c>
      <c r="E64" s="17">
        <v>473.44</v>
      </c>
      <c r="F64" s="17">
        <v>8539.3799999999992</v>
      </c>
      <c r="G64" s="17">
        <v>597.62</v>
      </c>
      <c r="H64" s="17">
        <v>474.34</v>
      </c>
      <c r="I64" s="17">
        <v>494.05</v>
      </c>
      <c r="J64" s="17">
        <v>535.98</v>
      </c>
      <c r="K64" s="17">
        <v>535.98</v>
      </c>
      <c r="L64" s="17"/>
      <c r="M64" s="17"/>
      <c r="N64" s="17"/>
      <c r="O64" s="17"/>
      <c r="P64" s="17">
        <v>26915.200000000001</v>
      </c>
    </row>
    <row r="65" spans="1:242" s="47" customFormat="1">
      <c r="A65" s="22" t="s">
        <v>1526</v>
      </c>
      <c r="B65" s="36" t="s">
        <v>1756</v>
      </c>
      <c r="C65" s="48" t="s">
        <v>15</v>
      </c>
      <c r="D65" s="17">
        <v>5466.93</v>
      </c>
      <c r="E65" s="17">
        <v>197.28</v>
      </c>
      <c r="F65" s="17">
        <v>3558.07</v>
      </c>
      <c r="G65" s="17">
        <v>249.02</v>
      </c>
      <c r="H65" s="17">
        <v>197.64</v>
      </c>
      <c r="I65" s="17">
        <v>205.87</v>
      </c>
      <c r="J65" s="17">
        <v>223.33</v>
      </c>
      <c r="K65" s="17">
        <v>223.33</v>
      </c>
      <c r="L65" s="17"/>
      <c r="M65" s="17"/>
      <c r="N65" s="17"/>
      <c r="O65" s="17"/>
      <c r="P65" s="17">
        <v>11214.67</v>
      </c>
    </row>
    <row r="66" spans="1:242" s="47" customFormat="1">
      <c r="A66" s="22" t="s">
        <v>1527</v>
      </c>
      <c r="B66" s="36" t="s">
        <v>220</v>
      </c>
      <c r="C66" s="48" t="s">
        <v>16</v>
      </c>
      <c r="D66" s="17">
        <v>3280.13</v>
      </c>
      <c r="E66" s="17">
        <v>118.35</v>
      </c>
      <c r="F66" s="17">
        <v>2134.83</v>
      </c>
      <c r="G66" s="17">
        <v>149.37</v>
      </c>
      <c r="H66" s="17">
        <v>118.57</v>
      </c>
      <c r="I66" s="17">
        <v>123.48</v>
      </c>
      <c r="J66" s="17">
        <v>133.97</v>
      </c>
      <c r="K66" s="17">
        <v>133.97</v>
      </c>
      <c r="L66" s="17"/>
      <c r="M66" s="17"/>
      <c r="N66" s="17"/>
      <c r="O66" s="17"/>
      <c r="P66" s="17">
        <v>6728.8</v>
      </c>
    </row>
    <row r="67" spans="1:242" s="73" customFormat="1" ht="22.5">
      <c r="A67" s="24" t="s">
        <v>1528</v>
      </c>
      <c r="B67" s="35" t="s">
        <v>1757</v>
      </c>
      <c r="C67" s="48"/>
      <c r="D67" s="16">
        <f t="shared" ref="D67:K67" si="48">SUM(D68:D70)</f>
        <v>10592.43</v>
      </c>
      <c r="E67" s="16">
        <f t="shared" si="48"/>
        <v>370.51000000000005</v>
      </c>
      <c r="F67" s="16">
        <f t="shared" si="48"/>
        <v>5243.1500000000005</v>
      </c>
      <c r="G67" s="16">
        <f t="shared" si="48"/>
        <v>424.4</v>
      </c>
      <c r="H67" s="16">
        <f t="shared" si="48"/>
        <v>351.75</v>
      </c>
      <c r="I67" s="16">
        <f t="shared" si="48"/>
        <v>368.88</v>
      </c>
      <c r="J67" s="16">
        <f t="shared" si="48"/>
        <v>384.9</v>
      </c>
      <c r="K67" s="16">
        <f t="shared" si="48"/>
        <v>384.9</v>
      </c>
      <c r="L67" s="16">
        <f t="shared" ref="L67" si="49">SUM(J67:K67)/2</f>
        <v>384.9</v>
      </c>
      <c r="M67" s="16">
        <f t="shared" ref="M67" si="50">SUM(K67:L67)/2</f>
        <v>384.9</v>
      </c>
      <c r="N67" s="16">
        <f t="shared" ref="N67" si="51">SUM(L67:M67)/2</f>
        <v>384.9</v>
      </c>
      <c r="O67" s="16">
        <f t="shared" ref="O67" si="52">SUM(M67:N67)/2</f>
        <v>384.9</v>
      </c>
      <c r="P67" s="65">
        <f>SUM(P68:P70)</f>
        <v>19660.519999999997</v>
      </c>
    </row>
    <row r="68" spans="1:242" s="47" customFormat="1">
      <c r="A68" s="22" t="s">
        <v>1529</v>
      </c>
      <c r="B68" s="36" t="s">
        <v>1755</v>
      </c>
      <c r="C68" s="48" t="s">
        <v>14</v>
      </c>
      <c r="D68" s="17">
        <v>6355.47</v>
      </c>
      <c r="E68" s="17">
        <v>222.32</v>
      </c>
      <c r="F68" s="17">
        <v>3145.9</v>
      </c>
      <c r="G68" s="17">
        <v>254.65</v>
      </c>
      <c r="H68" s="17">
        <v>211.05</v>
      </c>
      <c r="I68" s="17">
        <v>221.34</v>
      </c>
      <c r="J68" s="17">
        <v>230.94</v>
      </c>
      <c r="K68" s="17">
        <v>230.94</v>
      </c>
      <c r="L68" s="17"/>
      <c r="M68" s="17"/>
      <c r="N68" s="17"/>
      <c r="O68" s="17"/>
      <c r="P68" s="17">
        <v>11796.31</v>
      </c>
    </row>
    <row r="69" spans="1:242" s="47" customFormat="1">
      <c r="A69" s="22" t="s">
        <v>1530</v>
      </c>
      <c r="B69" s="36" t="s">
        <v>1756</v>
      </c>
      <c r="C69" s="48" t="s">
        <v>15</v>
      </c>
      <c r="D69" s="17">
        <v>2648.11</v>
      </c>
      <c r="E69" s="17">
        <v>92.65</v>
      </c>
      <c r="F69" s="17">
        <v>1310.78</v>
      </c>
      <c r="G69" s="17">
        <v>106.1</v>
      </c>
      <c r="H69" s="17">
        <v>87.93</v>
      </c>
      <c r="I69" s="17">
        <v>92.23</v>
      </c>
      <c r="J69" s="17">
        <v>96.22</v>
      </c>
      <c r="K69" s="17">
        <v>96.22</v>
      </c>
      <c r="L69" s="17"/>
      <c r="M69" s="17"/>
      <c r="N69" s="17"/>
      <c r="O69" s="17"/>
      <c r="P69" s="17">
        <v>4915.13</v>
      </c>
    </row>
    <row r="70" spans="1:242" s="47" customFormat="1">
      <c r="A70" s="22" t="s">
        <v>1531</v>
      </c>
      <c r="B70" s="36" t="s">
        <v>220</v>
      </c>
      <c r="C70" s="48" t="s">
        <v>16</v>
      </c>
      <c r="D70" s="17">
        <v>1588.85</v>
      </c>
      <c r="E70" s="17">
        <v>55.54</v>
      </c>
      <c r="F70" s="17">
        <v>786.47</v>
      </c>
      <c r="G70" s="17">
        <v>63.65</v>
      </c>
      <c r="H70" s="17">
        <v>52.77</v>
      </c>
      <c r="I70" s="17">
        <v>55.31</v>
      </c>
      <c r="J70" s="17">
        <v>57.74</v>
      </c>
      <c r="K70" s="17">
        <v>57.74</v>
      </c>
      <c r="L70" s="17"/>
      <c r="M70" s="17"/>
      <c r="N70" s="17"/>
      <c r="O70" s="17"/>
      <c r="P70" s="17">
        <v>2949.08</v>
      </c>
    </row>
    <row r="71" spans="1:242" ht="22.5">
      <c r="A71" s="24" t="s">
        <v>399</v>
      </c>
      <c r="B71" s="35" t="s">
        <v>400</v>
      </c>
      <c r="C71" s="48"/>
      <c r="D71" s="16">
        <f t="shared" ref="D71:P71" si="53">D72</f>
        <v>7075708.25</v>
      </c>
      <c r="E71" s="16">
        <f t="shared" si="53"/>
        <v>5790253.0399999991</v>
      </c>
      <c r="F71" s="16">
        <f t="shared" si="53"/>
        <v>6329665.669999999</v>
      </c>
      <c r="G71" s="16">
        <f t="shared" si="53"/>
        <v>5894378.9099999992</v>
      </c>
      <c r="H71" s="16">
        <f t="shared" si="53"/>
        <v>7213364.2300000014</v>
      </c>
      <c r="I71" s="16">
        <f t="shared" si="53"/>
        <v>6234727.1599999992</v>
      </c>
      <c r="J71" s="16">
        <f t="shared" si="53"/>
        <v>7454929.6700000009</v>
      </c>
      <c r="K71" s="16">
        <f t="shared" si="53"/>
        <v>7098774.4299999997</v>
      </c>
      <c r="L71" s="16">
        <f t="shared" si="53"/>
        <v>6929477.0899999999</v>
      </c>
      <c r="M71" s="16">
        <f t="shared" si="53"/>
        <v>7161060.4000000004</v>
      </c>
      <c r="N71" s="16">
        <f t="shared" si="53"/>
        <v>7063103.9699999997</v>
      </c>
      <c r="O71" s="16">
        <f t="shared" si="53"/>
        <v>7051213.8166666664</v>
      </c>
      <c r="P71" s="16">
        <f t="shared" si="53"/>
        <v>81296656.640000001</v>
      </c>
    </row>
    <row r="72" spans="1:242" s="14" customFormat="1">
      <c r="A72" s="24" t="s">
        <v>401</v>
      </c>
      <c r="B72" s="35" t="s">
        <v>27</v>
      </c>
      <c r="C72" s="48"/>
      <c r="D72" s="65">
        <f t="shared" ref="D72:J72" si="54">SUM(D73+D77+D81+D85)</f>
        <v>7075708.25</v>
      </c>
      <c r="E72" s="65">
        <f t="shared" si="54"/>
        <v>5790253.0399999991</v>
      </c>
      <c r="F72" s="65">
        <f t="shared" si="54"/>
        <v>6329665.669999999</v>
      </c>
      <c r="G72" s="65">
        <f t="shared" si="54"/>
        <v>5894378.9099999992</v>
      </c>
      <c r="H72" s="65">
        <f t="shared" si="54"/>
        <v>7213364.2300000014</v>
      </c>
      <c r="I72" s="65">
        <f t="shared" si="54"/>
        <v>6234727.1599999992</v>
      </c>
      <c r="J72" s="65">
        <f t="shared" si="54"/>
        <v>7454929.6700000009</v>
      </c>
      <c r="K72" s="65">
        <f t="shared" ref="K72:P72" si="55">SUM(K73+K77+K81+K85)</f>
        <v>7098774.4299999997</v>
      </c>
      <c r="L72" s="65">
        <f t="shared" si="55"/>
        <v>6929477.0899999999</v>
      </c>
      <c r="M72" s="65">
        <f t="shared" si="55"/>
        <v>7161060.4000000004</v>
      </c>
      <c r="N72" s="65">
        <f t="shared" si="55"/>
        <v>7063103.9699999997</v>
      </c>
      <c r="O72" s="65">
        <f t="shared" si="55"/>
        <v>7051213.8166666664</v>
      </c>
      <c r="P72" s="65">
        <f t="shared" si="55"/>
        <v>81296656.640000001</v>
      </c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</row>
    <row r="73" spans="1:242" s="46" customFormat="1" ht="16.5" customHeight="1">
      <c r="A73" s="24" t="s">
        <v>402</v>
      </c>
      <c r="B73" s="35" t="s">
        <v>403</v>
      </c>
      <c r="C73" s="48"/>
      <c r="D73" s="65">
        <f t="shared" ref="D73:J73" si="56">SUM(D74:D76)</f>
        <v>6803226.2300000004</v>
      </c>
      <c r="E73" s="65">
        <f t="shared" si="56"/>
        <v>5532022.8399999999</v>
      </c>
      <c r="F73" s="65">
        <f t="shared" si="56"/>
        <v>6072773.6099999994</v>
      </c>
      <c r="G73" s="65">
        <f t="shared" si="56"/>
        <v>5692716.5599999996</v>
      </c>
      <c r="H73" s="65">
        <f t="shared" si="56"/>
        <v>5842094.4800000004</v>
      </c>
      <c r="I73" s="65">
        <f t="shared" si="56"/>
        <v>5973613.4799999995</v>
      </c>
      <c r="J73" s="65">
        <f t="shared" si="56"/>
        <v>7125889.3000000007</v>
      </c>
      <c r="K73" s="65">
        <f t="shared" ref="K73:P73" si="57">SUM(K74:K76)</f>
        <v>6701999.8799999999</v>
      </c>
      <c r="L73" s="65">
        <v>6600500.8899999997</v>
      </c>
      <c r="M73" s="65">
        <v>6809463.3600000003</v>
      </c>
      <c r="N73" s="65">
        <v>6703988.04</v>
      </c>
      <c r="O73" s="65">
        <v>6704650.7599999998</v>
      </c>
      <c r="P73" s="65">
        <f t="shared" si="57"/>
        <v>76562939.420000002</v>
      </c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</row>
    <row r="74" spans="1:242" s="47" customFormat="1">
      <c r="A74" s="22" t="s">
        <v>404</v>
      </c>
      <c r="B74" s="36" t="s">
        <v>405</v>
      </c>
      <c r="C74" s="48" t="s">
        <v>14</v>
      </c>
      <c r="D74" s="17">
        <v>4081935.6</v>
      </c>
      <c r="E74" s="17">
        <v>3319213.61</v>
      </c>
      <c r="F74" s="17">
        <v>3643664.06</v>
      </c>
      <c r="G74" s="17">
        <v>3415629.84</v>
      </c>
      <c r="H74" s="17">
        <v>3505256.54</v>
      </c>
      <c r="I74" s="17">
        <v>3584168.02</v>
      </c>
      <c r="J74" s="17">
        <v>4275533.4400000004</v>
      </c>
      <c r="K74" s="17">
        <v>4021199.83</v>
      </c>
      <c r="L74" s="17"/>
      <c r="M74" s="17"/>
      <c r="N74" s="17"/>
      <c r="O74" s="17"/>
      <c r="P74" s="17">
        <v>45937763.649999999</v>
      </c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</row>
    <row r="75" spans="1:242" s="47" customFormat="1" ht="14.25" customHeight="1">
      <c r="A75" s="22" t="s">
        <v>406</v>
      </c>
      <c r="B75" s="36" t="s">
        <v>407</v>
      </c>
      <c r="C75" s="48" t="s">
        <v>15</v>
      </c>
      <c r="D75" s="17">
        <v>1700806.72</v>
      </c>
      <c r="E75" s="17">
        <v>1383005.86</v>
      </c>
      <c r="F75" s="17">
        <v>1518193.53</v>
      </c>
      <c r="G75" s="17">
        <v>1423179.26</v>
      </c>
      <c r="H75" s="17">
        <v>1460523.75</v>
      </c>
      <c r="I75" s="17">
        <v>1493403.5</v>
      </c>
      <c r="J75" s="17">
        <v>1781472.49</v>
      </c>
      <c r="K75" s="17">
        <v>1675500.16</v>
      </c>
      <c r="L75" s="17"/>
      <c r="M75" s="17"/>
      <c r="N75" s="17"/>
      <c r="O75" s="17"/>
      <c r="P75" s="17">
        <v>19140734.859999999</v>
      </c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</row>
    <row r="76" spans="1:242" s="47" customFormat="1">
      <c r="A76" s="22" t="s">
        <v>408</v>
      </c>
      <c r="B76" s="36" t="s">
        <v>409</v>
      </c>
      <c r="C76" s="48" t="s">
        <v>16</v>
      </c>
      <c r="D76" s="17">
        <v>1020483.91</v>
      </c>
      <c r="E76" s="17">
        <v>829803.37</v>
      </c>
      <c r="F76" s="17">
        <v>910916.02</v>
      </c>
      <c r="G76" s="17">
        <v>853907.46</v>
      </c>
      <c r="H76" s="17">
        <v>876314.19</v>
      </c>
      <c r="I76" s="17">
        <v>896041.96</v>
      </c>
      <c r="J76" s="17">
        <v>1068883.3700000001</v>
      </c>
      <c r="K76" s="17">
        <v>1005299.89</v>
      </c>
      <c r="L76" s="17"/>
      <c r="M76" s="17"/>
      <c r="N76" s="17"/>
      <c r="O76" s="17"/>
      <c r="P76" s="17">
        <v>11484440.91</v>
      </c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</row>
    <row r="77" spans="1:242" s="47" customFormat="1" ht="16.5" customHeight="1">
      <c r="A77" s="24" t="s">
        <v>410</v>
      </c>
      <c r="B77" s="35" t="s">
        <v>411</v>
      </c>
      <c r="C77" s="48"/>
      <c r="D77" s="16">
        <f t="shared" ref="D77:K77" si="58">SUM(D78:D80)</f>
        <v>127435.52999999998</v>
      </c>
      <c r="E77" s="16">
        <f t="shared" si="58"/>
        <v>60513.81</v>
      </c>
      <c r="F77" s="16">
        <f t="shared" si="58"/>
        <v>56679.14</v>
      </c>
      <c r="G77" s="16">
        <f t="shared" si="58"/>
        <v>46167.3</v>
      </c>
      <c r="H77" s="16">
        <f t="shared" si="58"/>
        <v>51695.91</v>
      </c>
      <c r="I77" s="16">
        <f t="shared" si="58"/>
        <v>43999.93</v>
      </c>
      <c r="J77" s="16">
        <f t="shared" si="58"/>
        <v>64792.45</v>
      </c>
      <c r="K77" s="16">
        <f t="shared" si="58"/>
        <v>60622.669999999991</v>
      </c>
      <c r="L77" s="16">
        <f t="shared" ref="L77:O77" si="59">SUM(I77:K77)/3</f>
        <v>56471.683333333327</v>
      </c>
      <c r="M77" s="16">
        <f t="shared" si="59"/>
        <v>60628.934444444436</v>
      </c>
      <c r="N77" s="16">
        <f t="shared" si="59"/>
        <v>59241.095925925918</v>
      </c>
      <c r="O77" s="16">
        <f t="shared" si="59"/>
        <v>58780.571234567899</v>
      </c>
      <c r="P77" s="65">
        <f t="shared" ref="P77" si="60">SUM(P78:P80)</f>
        <v>747029.0199999999</v>
      </c>
    </row>
    <row r="78" spans="1:242" s="47" customFormat="1">
      <c r="A78" s="22" t="s">
        <v>412</v>
      </c>
      <c r="B78" s="36" t="s">
        <v>413</v>
      </c>
      <c r="C78" s="48" t="s">
        <v>14</v>
      </c>
      <c r="D78" s="17">
        <v>76461.039999999994</v>
      </c>
      <c r="E78" s="17">
        <v>36308.1</v>
      </c>
      <c r="F78" s="17">
        <v>33988.699999999997</v>
      </c>
      <c r="G78" s="17">
        <v>27700.16</v>
      </c>
      <c r="H78" s="17">
        <v>31017.4</v>
      </c>
      <c r="I78" s="17">
        <v>26399.56</v>
      </c>
      <c r="J78" s="17">
        <v>38875.17</v>
      </c>
      <c r="K78" s="17">
        <v>36373.379999999997</v>
      </c>
      <c r="L78" s="17"/>
      <c r="M78" s="17"/>
      <c r="N78" s="17"/>
      <c r="O78" s="17"/>
      <c r="P78" s="17">
        <v>448217.41</v>
      </c>
    </row>
    <row r="79" spans="1:242" s="47" customFormat="1">
      <c r="A79" s="22" t="s">
        <v>414</v>
      </c>
      <c r="B79" s="36" t="s">
        <v>415</v>
      </c>
      <c r="C79" s="48" t="s">
        <v>15</v>
      </c>
      <c r="D79" s="17">
        <v>31859.119999999999</v>
      </c>
      <c r="E79" s="17">
        <v>15128.65</v>
      </c>
      <c r="F79" s="17">
        <v>14162.4</v>
      </c>
      <c r="G79" s="17">
        <v>11542.06</v>
      </c>
      <c r="H79" s="17">
        <v>12924.14</v>
      </c>
      <c r="I79" s="17">
        <v>11000.26</v>
      </c>
      <c r="J79" s="17">
        <v>16198.38</v>
      </c>
      <c r="K79" s="17">
        <v>15155.91</v>
      </c>
      <c r="L79" s="17"/>
      <c r="M79" s="17"/>
      <c r="N79" s="17"/>
      <c r="O79" s="17"/>
      <c r="P79" s="17">
        <v>186757.26</v>
      </c>
    </row>
    <row r="80" spans="1:242" s="47" customFormat="1">
      <c r="A80" s="22" t="s">
        <v>416</v>
      </c>
      <c r="B80" s="36" t="s">
        <v>417</v>
      </c>
      <c r="C80" s="48" t="s">
        <v>16</v>
      </c>
      <c r="D80" s="17">
        <v>19115.37</v>
      </c>
      <c r="E80" s="17">
        <v>9077.06</v>
      </c>
      <c r="F80" s="17">
        <v>8528.0400000000009</v>
      </c>
      <c r="G80" s="17">
        <v>6925.08</v>
      </c>
      <c r="H80" s="17">
        <v>7754.37</v>
      </c>
      <c r="I80" s="17">
        <v>6600.11</v>
      </c>
      <c r="J80" s="17">
        <v>9718.9</v>
      </c>
      <c r="K80" s="17">
        <v>9093.3799999999992</v>
      </c>
      <c r="L80" s="17"/>
      <c r="M80" s="17"/>
      <c r="N80" s="17"/>
      <c r="O80" s="17"/>
      <c r="P80" s="17">
        <v>112054.35</v>
      </c>
    </row>
    <row r="81" spans="1:242" s="47" customFormat="1" ht="22.5">
      <c r="A81" s="24" t="s">
        <v>418</v>
      </c>
      <c r="B81" s="35" t="s">
        <v>419</v>
      </c>
      <c r="C81" s="48"/>
      <c r="D81" s="16">
        <f t="shared" ref="D81:K81" si="61">SUM(D82:D84)</f>
        <v>102467.97</v>
      </c>
      <c r="E81" s="16">
        <f t="shared" si="61"/>
        <v>139587.85</v>
      </c>
      <c r="F81" s="16">
        <f t="shared" si="61"/>
        <v>146259.07</v>
      </c>
      <c r="G81" s="16">
        <f t="shared" si="61"/>
        <v>110468.46</v>
      </c>
      <c r="H81" s="16">
        <f t="shared" si="61"/>
        <v>1067519.8999999999</v>
      </c>
      <c r="I81" s="16">
        <f t="shared" si="61"/>
        <v>147805.85</v>
      </c>
      <c r="J81" s="16">
        <f t="shared" si="61"/>
        <v>198557.78</v>
      </c>
      <c r="K81" s="16">
        <f t="shared" si="61"/>
        <v>242793.97999999998</v>
      </c>
      <c r="L81" s="16">
        <f t="shared" ref="L81" si="62">SUM(I81:K81)/3</f>
        <v>196385.87</v>
      </c>
      <c r="M81" s="16">
        <f t="shared" ref="M81" si="63">SUM(J81:L81)/3</f>
        <v>212579.21</v>
      </c>
      <c r="N81" s="16">
        <f t="shared" ref="N81" si="64">SUM(K81:M81)/3</f>
        <v>217253.02</v>
      </c>
      <c r="O81" s="16">
        <f t="shared" ref="O81" si="65">SUM(L81:N81)/3</f>
        <v>208739.36666666667</v>
      </c>
      <c r="P81" s="65">
        <f>SUM(P82:P84)</f>
        <v>2990418.33</v>
      </c>
    </row>
    <row r="82" spans="1:242" s="47" customFormat="1">
      <c r="A82" s="22" t="s">
        <v>420</v>
      </c>
      <c r="B82" s="36" t="s">
        <v>421</v>
      </c>
      <c r="C82" s="48" t="s">
        <v>14</v>
      </c>
      <c r="D82" s="17">
        <v>61480.83</v>
      </c>
      <c r="E82" s="17">
        <v>83752.92</v>
      </c>
      <c r="F82" s="17">
        <v>87755.57</v>
      </c>
      <c r="G82" s="17">
        <v>66281.19</v>
      </c>
      <c r="H82" s="17">
        <v>640511.98</v>
      </c>
      <c r="I82" s="17">
        <v>88683.8</v>
      </c>
      <c r="J82" s="17">
        <v>119134.75</v>
      </c>
      <c r="K82" s="17">
        <v>145676.32999999999</v>
      </c>
      <c r="L82" s="17"/>
      <c r="M82" s="17"/>
      <c r="N82" s="17"/>
      <c r="O82" s="17"/>
      <c r="P82" s="17">
        <v>1794251</v>
      </c>
    </row>
    <row r="83" spans="1:242" s="47" customFormat="1">
      <c r="A83" s="22" t="s">
        <v>422</v>
      </c>
      <c r="B83" s="36" t="s">
        <v>423</v>
      </c>
      <c r="C83" s="48" t="s">
        <v>15</v>
      </c>
      <c r="D83" s="17">
        <v>25618.09</v>
      </c>
      <c r="E83" s="17">
        <v>34898.03</v>
      </c>
      <c r="F83" s="17">
        <v>36566.35</v>
      </c>
      <c r="G83" s="17">
        <v>27618.19</v>
      </c>
      <c r="H83" s="17">
        <v>266881.37</v>
      </c>
      <c r="I83" s="17">
        <v>36952.6</v>
      </c>
      <c r="J83" s="17">
        <v>49640.85</v>
      </c>
      <c r="K83" s="17">
        <v>60700.57</v>
      </c>
      <c r="L83" s="17"/>
      <c r="M83" s="17"/>
      <c r="N83" s="17"/>
      <c r="O83" s="17"/>
      <c r="P83" s="17">
        <v>747604.58</v>
      </c>
    </row>
    <row r="84" spans="1:242" s="47" customFormat="1">
      <c r="A84" s="22" t="s">
        <v>424</v>
      </c>
      <c r="B84" s="36" t="s">
        <v>425</v>
      </c>
      <c r="C84" s="48" t="s">
        <v>16</v>
      </c>
      <c r="D84" s="17">
        <v>15369.05</v>
      </c>
      <c r="E84" s="17">
        <v>20936.900000000001</v>
      </c>
      <c r="F84" s="17">
        <v>21937.15</v>
      </c>
      <c r="G84" s="17">
        <v>16569.080000000002</v>
      </c>
      <c r="H84" s="17">
        <v>160126.54999999999</v>
      </c>
      <c r="I84" s="17">
        <v>22169.45</v>
      </c>
      <c r="J84" s="17">
        <v>29782.18</v>
      </c>
      <c r="K84" s="17">
        <v>36417.08</v>
      </c>
      <c r="L84" s="17"/>
      <c r="M84" s="17"/>
      <c r="N84" s="17"/>
      <c r="O84" s="17"/>
      <c r="P84" s="17">
        <v>448562.75</v>
      </c>
    </row>
    <row r="85" spans="1:242" s="47" customFormat="1" ht="22.5">
      <c r="A85" s="24" t="s">
        <v>426</v>
      </c>
      <c r="B85" s="35" t="s">
        <v>427</v>
      </c>
      <c r="C85" s="48"/>
      <c r="D85" s="16">
        <f t="shared" ref="D85:K85" si="66">SUM(D86:D88)</f>
        <v>42578.52</v>
      </c>
      <c r="E85" s="16">
        <f t="shared" si="66"/>
        <v>58128.540000000008</v>
      </c>
      <c r="F85" s="16">
        <f t="shared" si="66"/>
        <v>53953.85</v>
      </c>
      <c r="G85" s="16">
        <f t="shared" si="66"/>
        <v>45026.590000000004</v>
      </c>
      <c r="H85" s="16">
        <f t="shared" si="66"/>
        <v>252053.94</v>
      </c>
      <c r="I85" s="16">
        <f t="shared" si="66"/>
        <v>69307.899999999994</v>
      </c>
      <c r="J85" s="16">
        <f t="shared" si="66"/>
        <v>65690.14</v>
      </c>
      <c r="K85" s="16">
        <f t="shared" si="66"/>
        <v>93357.9</v>
      </c>
      <c r="L85" s="16">
        <f t="shared" ref="L85" si="67">SUM(I85:K85)/3</f>
        <v>76118.646666666653</v>
      </c>
      <c r="M85" s="16">
        <f t="shared" ref="M85" si="68">SUM(J85:L85)/3</f>
        <v>78388.895555555544</v>
      </c>
      <c r="N85" s="16">
        <f t="shared" ref="N85" si="69">SUM(K85:M85)/3</f>
        <v>82621.814074074049</v>
      </c>
      <c r="O85" s="16">
        <f t="shared" ref="O85" si="70">SUM(L85:N85)/3</f>
        <v>79043.118765432082</v>
      </c>
      <c r="P85" s="65">
        <f>SUM(P86:P88)</f>
        <v>996269.87</v>
      </c>
    </row>
    <row r="86" spans="1:242" s="47" customFormat="1">
      <c r="A86" s="22" t="s">
        <v>428</v>
      </c>
      <c r="B86" s="36" t="s">
        <v>429</v>
      </c>
      <c r="C86" s="48" t="s">
        <v>14</v>
      </c>
      <c r="D86" s="17">
        <v>25547.37</v>
      </c>
      <c r="E86" s="17">
        <v>34877.120000000003</v>
      </c>
      <c r="F86" s="17">
        <v>32372.32</v>
      </c>
      <c r="G86" s="17">
        <v>27016.1</v>
      </c>
      <c r="H86" s="17">
        <v>151232.51999999999</v>
      </c>
      <c r="I86" s="17">
        <v>41584.769999999997</v>
      </c>
      <c r="J86" s="17">
        <v>39413.800000000003</v>
      </c>
      <c r="K86" s="17">
        <v>56014.67</v>
      </c>
      <c r="L86" s="17"/>
      <c r="M86" s="17"/>
      <c r="N86" s="17"/>
      <c r="O86" s="17"/>
      <c r="P86" s="17">
        <v>597761.92000000004</v>
      </c>
    </row>
    <row r="87" spans="1:242" s="47" customFormat="1">
      <c r="A87" s="22" t="s">
        <v>430</v>
      </c>
      <c r="B87" s="36" t="s">
        <v>431</v>
      </c>
      <c r="C87" s="48" t="s">
        <v>15</v>
      </c>
      <c r="D87" s="17">
        <v>10646.14</v>
      </c>
      <c r="E87" s="17">
        <v>14533.98</v>
      </c>
      <c r="F87" s="17">
        <v>13490.27</v>
      </c>
      <c r="G87" s="17">
        <v>11257.94</v>
      </c>
      <c r="H87" s="17">
        <v>63015.6</v>
      </c>
      <c r="I87" s="17">
        <v>17328.87</v>
      </c>
      <c r="J87" s="17">
        <v>16424.509999999998</v>
      </c>
      <c r="K87" s="17">
        <v>23342.27</v>
      </c>
      <c r="L87" s="17"/>
      <c r="M87" s="17"/>
      <c r="N87" s="17"/>
      <c r="O87" s="17"/>
      <c r="P87" s="17">
        <v>249067.47</v>
      </c>
    </row>
    <row r="88" spans="1:242" s="47" customFormat="1">
      <c r="A88" s="22" t="s">
        <v>432</v>
      </c>
      <c r="B88" s="36" t="s">
        <v>433</v>
      </c>
      <c r="C88" s="48" t="s">
        <v>16</v>
      </c>
      <c r="D88" s="17">
        <v>6385.01</v>
      </c>
      <c r="E88" s="17">
        <v>8717.44</v>
      </c>
      <c r="F88" s="17">
        <v>8091.26</v>
      </c>
      <c r="G88" s="17">
        <v>6752.55</v>
      </c>
      <c r="H88" s="17">
        <v>37805.82</v>
      </c>
      <c r="I88" s="17">
        <v>10394.26</v>
      </c>
      <c r="J88" s="17">
        <v>9851.83</v>
      </c>
      <c r="K88" s="17">
        <v>14000.96</v>
      </c>
      <c r="L88" s="17"/>
      <c r="M88" s="17"/>
      <c r="N88" s="17"/>
      <c r="O88" s="17"/>
      <c r="P88" s="17">
        <v>149440.48000000001</v>
      </c>
    </row>
    <row r="89" spans="1:242">
      <c r="A89" s="41" t="s">
        <v>434</v>
      </c>
      <c r="B89" s="42" t="s">
        <v>28</v>
      </c>
      <c r="C89" s="104"/>
      <c r="D89" s="43">
        <f t="shared" ref="D89:P89" si="71">D90</f>
        <v>8204269.290000001</v>
      </c>
      <c r="E89" s="43">
        <f t="shared" si="71"/>
        <v>2151415.9799999995</v>
      </c>
      <c r="F89" s="43">
        <f t="shared" si="71"/>
        <v>2460720.9000000004</v>
      </c>
      <c r="G89" s="43">
        <f t="shared" si="71"/>
        <v>973895.24999999988</v>
      </c>
      <c r="H89" s="43">
        <f t="shared" si="71"/>
        <v>906192.16</v>
      </c>
      <c r="I89" s="43">
        <f t="shared" si="71"/>
        <v>1093046.0899999999</v>
      </c>
      <c r="J89" s="43">
        <f t="shared" si="71"/>
        <v>1018567.7999999999</v>
      </c>
      <c r="K89" s="43">
        <f t="shared" si="71"/>
        <v>1149146.7600000002</v>
      </c>
      <c r="L89" s="43">
        <f t="shared" si="71"/>
        <v>1137940.2849999999</v>
      </c>
      <c r="M89" s="43">
        <f t="shared" si="71"/>
        <v>1143543.5225</v>
      </c>
      <c r="N89" s="43">
        <f t="shared" si="71"/>
        <v>1140741.9037500001</v>
      </c>
      <c r="O89" s="43">
        <f t="shared" si="71"/>
        <v>1142142.713125</v>
      </c>
      <c r="P89" s="43">
        <f t="shared" si="71"/>
        <v>22521622.654375006</v>
      </c>
    </row>
    <row r="90" spans="1:242">
      <c r="A90" s="44" t="s">
        <v>467</v>
      </c>
      <c r="B90" s="45" t="s">
        <v>468</v>
      </c>
      <c r="C90" s="104"/>
      <c r="D90" s="43">
        <f t="shared" ref="D90:J90" si="72">D91+D134</f>
        <v>8204269.290000001</v>
      </c>
      <c r="E90" s="43">
        <f t="shared" si="72"/>
        <v>2151415.9799999995</v>
      </c>
      <c r="F90" s="43">
        <f t="shared" si="72"/>
        <v>2460720.9000000004</v>
      </c>
      <c r="G90" s="43">
        <f t="shared" si="72"/>
        <v>973895.24999999988</v>
      </c>
      <c r="H90" s="43">
        <f t="shared" si="72"/>
        <v>906192.16</v>
      </c>
      <c r="I90" s="43">
        <f t="shared" si="72"/>
        <v>1093046.0899999999</v>
      </c>
      <c r="J90" s="43">
        <f t="shared" si="72"/>
        <v>1018567.7999999999</v>
      </c>
      <c r="K90" s="43">
        <f t="shared" ref="K90:P90" si="73">K91+K134</f>
        <v>1149146.7600000002</v>
      </c>
      <c r="L90" s="43">
        <f t="shared" si="73"/>
        <v>1137940.2849999999</v>
      </c>
      <c r="M90" s="43">
        <f t="shared" si="73"/>
        <v>1143543.5225</v>
      </c>
      <c r="N90" s="43">
        <f t="shared" si="73"/>
        <v>1140741.9037500001</v>
      </c>
      <c r="O90" s="43">
        <f t="shared" si="73"/>
        <v>1142142.713125</v>
      </c>
      <c r="P90" s="43">
        <f t="shared" si="73"/>
        <v>22521622.654375006</v>
      </c>
    </row>
    <row r="91" spans="1:242" s="14" customFormat="1">
      <c r="A91" s="24" t="s">
        <v>469</v>
      </c>
      <c r="B91" s="35" t="s">
        <v>470</v>
      </c>
      <c r="C91" s="48"/>
      <c r="D91" s="16">
        <f t="shared" ref="D91:J91" si="74">D92+D97</f>
        <v>721603.02</v>
      </c>
      <c r="E91" s="16">
        <f t="shared" si="74"/>
        <v>1176487.2099999997</v>
      </c>
      <c r="F91" s="16">
        <f t="shared" si="74"/>
        <v>1654136.86</v>
      </c>
      <c r="G91" s="16">
        <f t="shared" si="74"/>
        <v>266526.09999999998</v>
      </c>
      <c r="H91" s="16">
        <f t="shared" si="74"/>
        <v>260944.13</v>
      </c>
      <c r="I91" s="16">
        <f t="shared" si="74"/>
        <v>446691.19999999995</v>
      </c>
      <c r="J91" s="16">
        <f t="shared" si="74"/>
        <v>315750.23</v>
      </c>
      <c r="K91" s="16">
        <f t="shared" ref="K91:P91" si="75">K92+K97</f>
        <v>464496.28</v>
      </c>
      <c r="L91" s="16">
        <f t="shared" si="75"/>
        <v>444206.25999999995</v>
      </c>
      <c r="M91" s="16">
        <f t="shared" si="75"/>
        <v>454351.27</v>
      </c>
      <c r="N91" s="16">
        <f t="shared" si="75"/>
        <v>449278.76500000001</v>
      </c>
      <c r="O91" s="16">
        <f t="shared" si="75"/>
        <v>451815.01750000002</v>
      </c>
      <c r="P91" s="16">
        <f t="shared" si="75"/>
        <v>7106286.3425000003</v>
      </c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</row>
    <row r="92" spans="1:242">
      <c r="A92" s="24" t="s">
        <v>471</v>
      </c>
      <c r="B92" s="35" t="s">
        <v>30</v>
      </c>
      <c r="C92" s="48"/>
      <c r="D92" s="16">
        <f t="shared" ref="D92:J92" si="76">SUM(D93:D96)</f>
        <v>63658.74</v>
      </c>
      <c r="E92" s="16">
        <f t="shared" si="76"/>
        <v>33655.67</v>
      </c>
      <c r="F92" s="16">
        <f t="shared" si="76"/>
        <v>38360.520000000004</v>
      </c>
      <c r="G92" s="16">
        <f t="shared" si="76"/>
        <v>33033.629999999997</v>
      </c>
      <c r="H92" s="16">
        <f t="shared" si="76"/>
        <v>43099.14</v>
      </c>
      <c r="I92" s="16">
        <f t="shared" si="76"/>
        <v>34371.85</v>
      </c>
      <c r="J92" s="16">
        <f t="shared" si="76"/>
        <v>52586.32</v>
      </c>
      <c r="K92" s="16">
        <f t="shared" ref="K92:P92" si="77">SUM(K93:K96)</f>
        <v>64898.400000000001</v>
      </c>
      <c r="L92" s="16">
        <f t="shared" si="77"/>
        <v>58742.36</v>
      </c>
      <c r="M92" s="16">
        <f t="shared" si="77"/>
        <v>61820.38</v>
      </c>
      <c r="N92" s="16">
        <f t="shared" si="77"/>
        <v>60281.369999999988</v>
      </c>
      <c r="O92" s="16">
        <f t="shared" si="77"/>
        <v>61050.874999999993</v>
      </c>
      <c r="P92" s="16">
        <f t="shared" si="77"/>
        <v>605559.255</v>
      </c>
    </row>
    <row r="93" spans="1:242" s="63" customFormat="1" ht="15.75" customHeight="1">
      <c r="A93" s="22" t="s">
        <v>472</v>
      </c>
      <c r="B93" s="36" t="s">
        <v>473</v>
      </c>
      <c r="C93" s="48" t="s">
        <v>29</v>
      </c>
      <c r="D93" s="17">
        <v>47243.03</v>
      </c>
      <c r="E93" s="17">
        <v>30333.81</v>
      </c>
      <c r="F93" s="17">
        <v>32470</v>
      </c>
      <c r="G93" s="17">
        <v>29914.17</v>
      </c>
      <c r="H93" s="17">
        <v>32250.2</v>
      </c>
      <c r="I93" s="17">
        <v>32518.43</v>
      </c>
      <c r="J93" s="17">
        <v>48261.2</v>
      </c>
      <c r="K93" s="17">
        <v>59392.34</v>
      </c>
      <c r="L93" s="17">
        <f t="shared" ref="L93:O96" si="78">SUM(J93:K93)/2</f>
        <v>53826.77</v>
      </c>
      <c r="M93" s="17">
        <f t="shared" si="78"/>
        <v>56609.554999999993</v>
      </c>
      <c r="N93" s="17">
        <f t="shared" si="78"/>
        <v>55218.162499999991</v>
      </c>
      <c r="O93" s="17">
        <f t="shared" si="78"/>
        <v>55913.858749999992</v>
      </c>
      <c r="P93" s="17">
        <f>SUM(D93:O93)</f>
        <v>533951.52625</v>
      </c>
      <c r="HR93" s="64"/>
      <c r="HS93" s="64"/>
      <c r="HT93" s="64"/>
      <c r="HU93" s="64"/>
      <c r="HV93" s="64"/>
      <c r="HW93" s="64"/>
      <c r="HX93" s="64"/>
      <c r="HY93" s="64"/>
      <c r="HZ93" s="64"/>
      <c r="IA93" s="64"/>
      <c r="IB93" s="64"/>
      <c r="IC93" s="64"/>
      <c r="ID93" s="64"/>
      <c r="IE93" s="64"/>
      <c r="IF93" s="64"/>
      <c r="IG93" s="64"/>
      <c r="IH93" s="64"/>
    </row>
    <row r="94" spans="1:242" s="64" customFormat="1" ht="15.75" customHeight="1">
      <c r="A94" s="22" t="s">
        <v>474</v>
      </c>
      <c r="B94" s="36" t="s">
        <v>475</v>
      </c>
      <c r="C94" s="48" t="s">
        <v>29</v>
      </c>
      <c r="D94" s="17">
        <v>246.5</v>
      </c>
      <c r="E94" s="17">
        <v>24.54</v>
      </c>
      <c r="F94" s="17">
        <v>119</v>
      </c>
      <c r="G94" s="17">
        <v>206.11</v>
      </c>
      <c r="H94" s="17">
        <v>192.2</v>
      </c>
      <c r="I94" s="17">
        <v>277.63</v>
      </c>
      <c r="J94" s="17">
        <v>336.9</v>
      </c>
      <c r="K94" s="17">
        <v>806.97</v>
      </c>
      <c r="L94" s="17">
        <f t="shared" si="78"/>
        <v>571.93499999999995</v>
      </c>
      <c r="M94" s="17">
        <f t="shared" si="78"/>
        <v>689.45249999999999</v>
      </c>
      <c r="N94" s="17">
        <f t="shared" si="78"/>
        <v>630.69374999999991</v>
      </c>
      <c r="O94" s="17">
        <f t="shared" si="78"/>
        <v>660.07312499999989</v>
      </c>
      <c r="P94" s="17">
        <f t="shared" ref="P94:P96" si="79">SUM(D94:O94)</f>
        <v>4762.0043749999995</v>
      </c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M94" s="67"/>
      <c r="GN94" s="67"/>
      <c r="GO94" s="67"/>
      <c r="GP94" s="67"/>
      <c r="GQ94" s="67"/>
      <c r="GR94" s="67"/>
      <c r="GS94" s="67"/>
      <c r="GT94" s="67"/>
      <c r="GU94" s="67"/>
      <c r="GV94" s="67"/>
      <c r="GW94" s="67"/>
      <c r="GX94" s="67"/>
      <c r="GY94" s="67"/>
      <c r="GZ94" s="67"/>
      <c r="HA94" s="67"/>
      <c r="HB94" s="67"/>
      <c r="HC94" s="67"/>
      <c r="HD94" s="67"/>
      <c r="HE94" s="67"/>
      <c r="HF94" s="67"/>
      <c r="HG94" s="67"/>
      <c r="HH94" s="67"/>
      <c r="HI94" s="67"/>
      <c r="HJ94" s="67"/>
      <c r="HK94" s="67"/>
      <c r="HL94" s="67"/>
      <c r="HM94" s="67"/>
      <c r="HN94" s="67"/>
      <c r="HO94" s="67"/>
      <c r="HP94" s="67"/>
      <c r="HQ94" s="67"/>
    </row>
    <row r="95" spans="1:242" s="64" customFormat="1" ht="15.75" customHeight="1">
      <c r="A95" s="22" t="s">
        <v>476</v>
      </c>
      <c r="B95" s="36" t="s">
        <v>477</v>
      </c>
      <c r="C95" s="48" t="s">
        <v>29</v>
      </c>
      <c r="D95" s="17">
        <v>14200.53</v>
      </c>
      <c r="E95" s="17">
        <v>2584.87</v>
      </c>
      <c r="F95" s="17">
        <v>4906.47</v>
      </c>
      <c r="G95" s="17">
        <v>2061.1999999999998</v>
      </c>
      <c r="H95" s="17">
        <v>7786.33</v>
      </c>
      <c r="I95" s="17">
        <v>1089.74</v>
      </c>
      <c r="J95" s="17">
        <v>3071.34</v>
      </c>
      <c r="K95" s="17">
        <v>3625.12</v>
      </c>
      <c r="L95" s="17">
        <f t="shared" si="78"/>
        <v>3348.23</v>
      </c>
      <c r="M95" s="17">
        <f t="shared" si="78"/>
        <v>3486.6750000000002</v>
      </c>
      <c r="N95" s="17">
        <f t="shared" si="78"/>
        <v>3417.4525000000003</v>
      </c>
      <c r="O95" s="17">
        <f t="shared" si="78"/>
        <v>3452.0637500000003</v>
      </c>
      <c r="P95" s="17">
        <f t="shared" si="79"/>
        <v>53030.021250000013</v>
      </c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M95" s="67"/>
      <c r="GN95" s="67"/>
      <c r="GO95" s="67"/>
      <c r="GP95" s="67"/>
      <c r="GQ95" s="67"/>
      <c r="GR95" s="67"/>
      <c r="GS95" s="67"/>
      <c r="GT95" s="67"/>
      <c r="GU95" s="67"/>
      <c r="GV95" s="67"/>
      <c r="GW95" s="67"/>
      <c r="GX95" s="67"/>
      <c r="GY95" s="67"/>
      <c r="GZ95" s="67"/>
      <c r="HA95" s="67"/>
      <c r="HB95" s="67"/>
      <c r="HC95" s="67"/>
      <c r="HD95" s="67"/>
      <c r="HE95" s="67"/>
      <c r="HF95" s="67"/>
      <c r="HG95" s="67"/>
      <c r="HH95" s="67"/>
      <c r="HI95" s="67"/>
      <c r="HJ95" s="67"/>
      <c r="HK95" s="67"/>
      <c r="HL95" s="67"/>
      <c r="HM95" s="67"/>
      <c r="HN95" s="67"/>
      <c r="HO95" s="67"/>
      <c r="HP95" s="67"/>
      <c r="HQ95" s="67"/>
    </row>
    <row r="96" spans="1:242" s="64" customFormat="1" ht="20.25" customHeight="1">
      <c r="A96" s="22" t="s">
        <v>478</v>
      </c>
      <c r="B96" s="36" t="s">
        <v>479</v>
      </c>
      <c r="C96" s="48" t="s">
        <v>29</v>
      </c>
      <c r="D96" s="17">
        <v>1968.68</v>
      </c>
      <c r="E96" s="17">
        <v>712.45</v>
      </c>
      <c r="F96" s="17">
        <v>865.05</v>
      </c>
      <c r="G96" s="17">
        <v>852.15</v>
      </c>
      <c r="H96" s="17">
        <v>2870.41</v>
      </c>
      <c r="I96" s="17">
        <v>486.05</v>
      </c>
      <c r="J96" s="17">
        <v>916.88</v>
      </c>
      <c r="K96" s="17">
        <v>1073.97</v>
      </c>
      <c r="L96" s="17">
        <f t="shared" si="78"/>
        <v>995.42499999999995</v>
      </c>
      <c r="M96" s="17">
        <f t="shared" si="78"/>
        <v>1034.6975</v>
      </c>
      <c r="N96" s="17">
        <f t="shared" si="78"/>
        <v>1015.06125</v>
      </c>
      <c r="O96" s="17">
        <f t="shared" si="78"/>
        <v>1024.879375</v>
      </c>
      <c r="P96" s="17">
        <f t="shared" si="79"/>
        <v>13815.703125</v>
      </c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/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M96" s="67"/>
      <c r="GN96" s="67"/>
      <c r="GO96" s="67"/>
      <c r="GP96" s="67"/>
      <c r="GQ96" s="67"/>
      <c r="GR96" s="67"/>
      <c r="GS96" s="67"/>
      <c r="GT96" s="67"/>
      <c r="GU96" s="67"/>
      <c r="GV96" s="67"/>
      <c r="GW96" s="67"/>
      <c r="GX96" s="67"/>
      <c r="GY96" s="67"/>
      <c r="GZ96" s="67"/>
      <c r="HA96" s="67"/>
      <c r="HB96" s="67"/>
      <c r="HC96" s="67"/>
      <c r="HD96" s="67"/>
      <c r="HE96" s="67"/>
      <c r="HF96" s="67"/>
      <c r="HG96" s="67"/>
      <c r="HH96" s="67"/>
      <c r="HI96" s="67"/>
      <c r="HJ96" s="67"/>
      <c r="HK96" s="67"/>
      <c r="HL96" s="67"/>
      <c r="HM96" s="67"/>
      <c r="HN96" s="67"/>
      <c r="HO96" s="67"/>
      <c r="HP96" s="67"/>
      <c r="HQ96" s="67"/>
    </row>
    <row r="97" spans="1:242">
      <c r="A97" s="24" t="s">
        <v>480</v>
      </c>
      <c r="B97" s="35" t="s">
        <v>481</v>
      </c>
      <c r="C97" s="48"/>
      <c r="D97" s="16">
        <f t="shared" ref="D97:J97" si="80">SUM(D98+D107+D116+D125)</f>
        <v>657944.28</v>
      </c>
      <c r="E97" s="16">
        <f t="shared" si="80"/>
        <v>1142831.5399999998</v>
      </c>
      <c r="F97" s="16">
        <f t="shared" si="80"/>
        <v>1615776.34</v>
      </c>
      <c r="G97" s="16">
        <f t="shared" si="80"/>
        <v>233492.46999999997</v>
      </c>
      <c r="H97" s="16">
        <f t="shared" si="80"/>
        <v>217844.99</v>
      </c>
      <c r="I97" s="16">
        <f t="shared" si="80"/>
        <v>412319.35</v>
      </c>
      <c r="J97" s="16">
        <f t="shared" si="80"/>
        <v>263163.90999999997</v>
      </c>
      <c r="K97" s="16">
        <f t="shared" ref="K97:P97" si="81">SUM(K98+K107+K116+K125)</f>
        <v>399597.88</v>
      </c>
      <c r="L97" s="16">
        <f t="shared" si="81"/>
        <v>385463.89999999997</v>
      </c>
      <c r="M97" s="16">
        <f t="shared" si="81"/>
        <v>392530.89</v>
      </c>
      <c r="N97" s="16">
        <f t="shared" si="81"/>
        <v>388997.39500000002</v>
      </c>
      <c r="O97" s="16">
        <f t="shared" si="81"/>
        <v>390764.14250000002</v>
      </c>
      <c r="P97" s="16">
        <f t="shared" si="81"/>
        <v>6500727.0875000004</v>
      </c>
    </row>
    <row r="98" spans="1:242" s="14" customFormat="1" ht="22.5">
      <c r="A98" s="24" t="s">
        <v>482</v>
      </c>
      <c r="B98" s="35" t="s">
        <v>483</v>
      </c>
      <c r="C98" s="48"/>
      <c r="D98" s="16">
        <f t="shared" ref="D98:I98" si="82">SUM(D99:D106)</f>
        <v>579301.58000000007</v>
      </c>
      <c r="E98" s="16">
        <f t="shared" si="82"/>
        <v>1049584.8899999999</v>
      </c>
      <c r="F98" s="16">
        <f t="shared" si="82"/>
        <v>1523716.68</v>
      </c>
      <c r="G98" s="16">
        <f t="shared" si="82"/>
        <v>151051.96999999997</v>
      </c>
      <c r="H98" s="16">
        <f t="shared" si="82"/>
        <v>163586.09999999998</v>
      </c>
      <c r="I98" s="16">
        <f t="shared" si="82"/>
        <v>233794.77000000002</v>
      </c>
      <c r="J98" s="16">
        <f t="shared" ref="J98:P98" si="83">SUM(J99:J106)</f>
        <v>296791.37</v>
      </c>
      <c r="K98" s="16">
        <f t="shared" si="83"/>
        <v>267262.61000000004</v>
      </c>
      <c r="L98" s="16">
        <f t="shared" si="83"/>
        <v>282026.99</v>
      </c>
      <c r="M98" s="16">
        <f t="shared" si="83"/>
        <v>274644.8</v>
      </c>
      <c r="N98" s="16">
        <f t="shared" si="83"/>
        <v>278335.89500000002</v>
      </c>
      <c r="O98" s="16">
        <f t="shared" si="83"/>
        <v>276490.34750000003</v>
      </c>
      <c r="P98" s="16">
        <f t="shared" si="83"/>
        <v>5376588.0025000004</v>
      </c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</row>
    <row r="99" spans="1:242">
      <c r="A99" s="22" t="s">
        <v>484</v>
      </c>
      <c r="B99" s="36" t="s">
        <v>32</v>
      </c>
      <c r="C99" s="48" t="s">
        <v>31</v>
      </c>
      <c r="D99" s="17">
        <v>14274</v>
      </c>
      <c r="E99" s="17">
        <v>13634.09</v>
      </c>
      <c r="F99" s="17">
        <v>40727.75</v>
      </c>
      <c r="G99" s="17">
        <v>31830.27</v>
      </c>
      <c r="H99" s="17">
        <v>32717.64</v>
      </c>
      <c r="I99" s="17">
        <v>22502.81</v>
      </c>
      <c r="J99" s="17">
        <v>14570.98</v>
      </c>
      <c r="K99" s="17">
        <v>47697.89</v>
      </c>
      <c r="L99" s="17">
        <f t="shared" ref="L99:O103" si="84">SUM(J99:K99)/2</f>
        <v>31134.434999999998</v>
      </c>
      <c r="M99" s="17">
        <f t="shared" si="84"/>
        <v>39416.162499999999</v>
      </c>
      <c r="N99" s="17">
        <f t="shared" si="84"/>
        <v>35275.298750000002</v>
      </c>
      <c r="O99" s="17">
        <f t="shared" si="84"/>
        <v>37345.730624999997</v>
      </c>
      <c r="P99" s="16">
        <f t="shared" ref="P99:P102" si="85">SUM(D99:O99)</f>
        <v>361127.05687500001</v>
      </c>
    </row>
    <row r="100" spans="1:242" ht="18">
      <c r="A100" s="22" t="s">
        <v>485</v>
      </c>
      <c r="B100" s="36" t="s">
        <v>231</v>
      </c>
      <c r="C100" s="48" t="s">
        <v>14</v>
      </c>
      <c r="D100" s="17">
        <v>464151.74</v>
      </c>
      <c r="E100" s="17">
        <v>941643.11</v>
      </c>
      <c r="F100" s="17">
        <v>1397620.78</v>
      </c>
      <c r="G100" s="17">
        <v>70224.92</v>
      </c>
      <c r="H100" s="17">
        <v>49258.98</v>
      </c>
      <c r="I100" s="17">
        <v>110434.04</v>
      </c>
      <c r="J100" s="17">
        <v>147864.15</v>
      </c>
      <c r="K100" s="17">
        <v>123472.96000000001</v>
      </c>
      <c r="L100" s="17">
        <f t="shared" si="84"/>
        <v>135668.55499999999</v>
      </c>
      <c r="M100" s="17">
        <f t="shared" si="84"/>
        <v>129570.75750000001</v>
      </c>
      <c r="N100" s="17">
        <f t="shared" si="84"/>
        <v>132619.65625</v>
      </c>
      <c r="O100" s="17">
        <f t="shared" si="84"/>
        <v>131095.206875</v>
      </c>
      <c r="P100" s="16">
        <f t="shared" si="85"/>
        <v>3833624.8556249999</v>
      </c>
    </row>
    <row r="101" spans="1:242">
      <c r="A101" s="22" t="s">
        <v>486</v>
      </c>
      <c r="B101" s="36" t="s">
        <v>33</v>
      </c>
      <c r="C101" s="48" t="s">
        <v>14</v>
      </c>
      <c r="D101" s="17">
        <v>23937.4</v>
      </c>
      <c r="E101" s="17">
        <v>15827.58</v>
      </c>
      <c r="F101" s="17">
        <v>26962.94</v>
      </c>
      <c r="G101" s="17">
        <v>15775.65</v>
      </c>
      <c r="H101" s="17">
        <v>19839.830000000002</v>
      </c>
      <c r="I101" s="17">
        <v>19191.98</v>
      </c>
      <c r="J101" s="17">
        <v>33699.75</v>
      </c>
      <c r="K101" s="17">
        <v>23011.49</v>
      </c>
      <c r="L101" s="17">
        <f t="shared" si="84"/>
        <v>28355.620000000003</v>
      </c>
      <c r="M101" s="17">
        <f t="shared" si="84"/>
        <v>25683.555</v>
      </c>
      <c r="N101" s="17">
        <f t="shared" si="84"/>
        <v>27019.587500000001</v>
      </c>
      <c r="O101" s="17">
        <f t="shared" si="84"/>
        <v>26351.571250000001</v>
      </c>
      <c r="P101" s="16">
        <f t="shared" si="85"/>
        <v>285656.95374999999</v>
      </c>
    </row>
    <row r="102" spans="1:242">
      <c r="A102" s="22" t="s">
        <v>487</v>
      </c>
      <c r="B102" s="36" t="s">
        <v>34</v>
      </c>
      <c r="C102" s="48" t="s">
        <v>14</v>
      </c>
      <c r="D102" s="17">
        <v>47.19</v>
      </c>
      <c r="E102" s="17">
        <v>47.19</v>
      </c>
      <c r="F102" s="17">
        <v>47.19</v>
      </c>
      <c r="G102" s="17">
        <v>47.18</v>
      </c>
      <c r="H102" s="17">
        <v>40.130000000000003</v>
      </c>
      <c r="I102" s="17">
        <v>38.24</v>
      </c>
      <c r="J102" s="17">
        <v>38.24</v>
      </c>
      <c r="K102" s="17">
        <v>38.24</v>
      </c>
      <c r="L102" s="17">
        <f t="shared" si="84"/>
        <v>38.24</v>
      </c>
      <c r="M102" s="17">
        <f t="shared" si="84"/>
        <v>38.24</v>
      </c>
      <c r="N102" s="17">
        <f t="shared" si="84"/>
        <v>38.24</v>
      </c>
      <c r="O102" s="17">
        <f t="shared" si="84"/>
        <v>38.24</v>
      </c>
      <c r="P102" s="16">
        <f t="shared" si="85"/>
        <v>496.56000000000006</v>
      </c>
    </row>
    <row r="103" spans="1:242">
      <c r="A103" s="22" t="s">
        <v>488</v>
      </c>
      <c r="B103" s="36" t="s">
        <v>35</v>
      </c>
      <c r="C103" s="48" t="s">
        <v>14</v>
      </c>
      <c r="D103" s="17">
        <v>30462.36</v>
      </c>
      <c r="E103" s="17">
        <v>28358.68</v>
      </c>
      <c r="F103" s="17">
        <v>44247.72</v>
      </c>
      <c r="G103" s="17">
        <v>29677.3</v>
      </c>
      <c r="H103" s="17">
        <v>59795.28</v>
      </c>
      <c r="I103" s="17">
        <v>81627.7</v>
      </c>
      <c r="J103" s="17">
        <v>96571.38</v>
      </c>
      <c r="K103" s="17">
        <v>71065.69</v>
      </c>
      <c r="L103" s="17">
        <f t="shared" si="84"/>
        <v>83818.535000000003</v>
      </c>
      <c r="M103" s="17">
        <f t="shared" si="84"/>
        <v>77442.112500000003</v>
      </c>
      <c r="N103" s="17">
        <f t="shared" si="84"/>
        <v>80630.32375000001</v>
      </c>
      <c r="O103" s="17">
        <f t="shared" si="84"/>
        <v>79036.218125000014</v>
      </c>
      <c r="P103" s="16">
        <f>SUM(D103:O103)</f>
        <v>762733.29937500006</v>
      </c>
    </row>
    <row r="104" spans="1:242">
      <c r="A104" s="22" t="s">
        <v>489</v>
      </c>
      <c r="B104" s="36" t="s">
        <v>232</v>
      </c>
      <c r="C104" s="48" t="s">
        <v>36</v>
      </c>
      <c r="D104" s="17">
        <v>43726.97</v>
      </c>
      <c r="E104" s="17">
        <v>47242.13</v>
      </c>
      <c r="F104" s="17">
        <v>13922.69</v>
      </c>
      <c r="G104" s="17"/>
      <c r="H104" s="17"/>
      <c r="I104" s="17">
        <v>0</v>
      </c>
      <c r="J104" s="17">
        <f>I104</f>
        <v>0</v>
      </c>
      <c r="K104" s="17">
        <f t="shared" ref="K104:O104" si="86">J104</f>
        <v>0</v>
      </c>
      <c r="L104" s="17">
        <f t="shared" si="86"/>
        <v>0</v>
      </c>
      <c r="M104" s="17">
        <f t="shared" si="86"/>
        <v>0</v>
      </c>
      <c r="N104" s="17">
        <f>M104</f>
        <v>0</v>
      </c>
      <c r="O104" s="17">
        <f t="shared" si="86"/>
        <v>0</v>
      </c>
      <c r="P104" s="16">
        <f>SUM(D104:O104)</f>
        <v>104891.79000000001</v>
      </c>
    </row>
    <row r="105" spans="1:242">
      <c r="A105" s="22" t="s">
        <v>490</v>
      </c>
      <c r="B105" s="36" t="s">
        <v>37</v>
      </c>
      <c r="C105" s="48" t="s">
        <v>14</v>
      </c>
      <c r="D105" s="17">
        <v>0</v>
      </c>
      <c r="E105" s="17">
        <v>0</v>
      </c>
      <c r="F105" s="17">
        <v>0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6">
        <f>SUM(D105:O105)</f>
        <v>0</v>
      </c>
    </row>
    <row r="106" spans="1:242">
      <c r="A106" s="22" t="s">
        <v>491</v>
      </c>
      <c r="B106" s="36" t="s">
        <v>492</v>
      </c>
      <c r="C106" s="48" t="s">
        <v>14</v>
      </c>
      <c r="D106" s="17">
        <v>2701.92</v>
      </c>
      <c r="E106" s="17">
        <v>2832.11</v>
      </c>
      <c r="F106" s="17">
        <v>187.61</v>
      </c>
      <c r="G106" s="17">
        <v>3496.65</v>
      </c>
      <c r="H106" s="17">
        <v>1934.24</v>
      </c>
      <c r="I106" s="17">
        <v>0</v>
      </c>
      <c r="J106" s="17">
        <v>4046.87</v>
      </c>
      <c r="K106" s="17">
        <v>1976.34</v>
      </c>
      <c r="L106" s="17">
        <f t="shared" ref="L106" si="87">SUM(J106:K106)/2</f>
        <v>3011.605</v>
      </c>
      <c r="M106" s="17">
        <f t="shared" ref="M106" si="88">SUM(K106:L106)/2</f>
        <v>2493.9724999999999</v>
      </c>
      <c r="N106" s="17">
        <f t="shared" ref="N106" si="89">SUM(L106:M106)/2</f>
        <v>2752.7887499999997</v>
      </c>
      <c r="O106" s="17">
        <f t="shared" ref="O106" si="90">SUM(M106:N106)/2</f>
        <v>2623.3806249999998</v>
      </c>
      <c r="P106" s="16">
        <f t="shared" ref="P106" si="91">SUM(D106:O106)</f>
        <v>28057.486875000002</v>
      </c>
    </row>
    <row r="107" spans="1:242" s="31" customFormat="1" ht="22.5">
      <c r="A107" s="24" t="s">
        <v>493</v>
      </c>
      <c r="B107" s="71" t="s">
        <v>494</v>
      </c>
      <c r="C107" s="48"/>
      <c r="D107" s="16">
        <f t="shared" ref="D107:I107" si="92">SUM(D108:D115)</f>
        <v>1625.0500000000002</v>
      </c>
      <c r="E107" s="16">
        <f t="shared" si="92"/>
        <v>489.2</v>
      </c>
      <c r="F107" s="16">
        <f t="shared" si="92"/>
        <v>992.81000000000006</v>
      </c>
      <c r="G107" s="16">
        <f t="shared" si="92"/>
        <v>724.5</v>
      </c>
      <c r="H107" s="16">
        <f t="shared" si="92"/>
        <v>902.39</v>
      </c>
      <c r="I107" s="16">
        <f t="shared" si="92"/>
        <v>1287.02</v>
      </c>
      <c r="J107" s="16">
        <f t="shared" ref="J107:P107" si="93">SUM(J108:J115)</f>
        <v>2761.12</v>
      </c>
      <c r="K107" s="16">
        <f t="shared" si="93"/>
        <v>1103.07</v>
      </c>
      <c r="L107" s="16">
        <f t="shared" si="93"/>
        <v>1932.0949999999998</v>
      </c>
      <c r="M107" s="16">
        <f t="shared" si="93"/>
        <v>1517.5825000000002</v>
      </c>
      <c r="N107" s="16">
        <f t="shared" si="93"/>
        <v>1724.8387500000001</v>
      </c>
      <c r="O107" s="16">
        <f t="shared" si="93"/>
        <v>1621.2106249999999</v>
      </c>
      <c r="P107" s="16">
        <f t="shared" si="93"/>
        <v>16680.886875</v>
      </c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  <c r="HK107" s="51"/>
      <c r="HL107" s="51"/>
      <c r="HM107" s="51"/>
      <c r="HN107" s="51"/>
      <c r="HO107" s="51"/>
      <c r="HP107" s="51"/>
      <c r="HQ107" s="51"/>
    </row>
    <row r="108" spans="1:242" s="14" customFormat="1" ht="13.5" customHeight="1">
      <c r="A108" s="22" t="s">
        <v>495</v>
      </c>
      <c r="B108" s="36" t="s">
        <v>32</v>
      </c>
      <c r="C108" s="48" t="s">
        <v>31</v>
      </c>
      <c r="D108" s="17">
        <v>0</v>
      </c>
      <c r="E108" s="17">
        <v>145.99</v>
      </c>
      <c r="F108" s="17">
        <v>0</v>
      </c>
      <c r="G108" s="17"/>
      <c r="H108" s="17">
        <v>73.62</v>
      </c>
      <c r="I108" s="17">
        <v>78.56</v>
      </c>
      <c r="J108" s="17">
        <v>0</v>
      </c>
      <c r="K108" s="17">
        <v>97.87</v>
      </c>
      <c r="L108" s="17">
        <f t="shared" ref="J108:O112" si="94">SUM(J108:K108)/2</f>
        <v>48.935000000000002</v>
      </c>
      <c r="M108" s="17">
        <f t="shared" si="94"/>
        <v>73.402500000000003</v>
      </c>
      <c r="N108" s="17">
        <f t="shared" si="94"/>
        <v>61.168750000000003</v>
      </c>
      <c r="O108" s="17">
        <f t="shared" si="94"/>
        <v>67.28562500000001</v>
      </c>
      <c r="P108" s="16">
        <f>SUM(D108:O108)</f>
        <v>646.83187500000008</v>
      </c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</row>
    <row r="109" spans="1:242" ht="21" customHeight="1">
      <c r="A109" s="22" t="s">
        <v>496</v>
      </c>
      <c r="B109" s="36" t="s">
        <v>231</v>
      </c>
      <c r="C109" s="48" t="s">
        <v>14</v>
      </c>
      <c r="D109" s="17">
        <v>1620.14</v>
      </c>
      <c r="E109" s="17">
        <v>340.23</v>
      </c>
      <c r="F109" s="17">
        <v>958.96</v>
      </c>
      <c r="G109" s="17">
        <v>593.33000000000004</v>
      </c>
      <c r="H109" s="17">
        <v>825.67</v>
      </c>
      <c r="I109" s="17">
        <v>1201.54</v>
      </c>
      <c r="J109" s="17">
        <v>2708.06</v>
      </c>
      <c r="K109" s="17">
        <v>973.54</v>
      </c>
      <c r="L109" s="17">
        <f t="shared" si="94"/>
        <v>1840.8</v>
      </c>
      <c r="M109" s="17">
        <f t="shared" si="94"/>
        <v>1407.17</v>
      </c>
      <c r="N109" s="17">
        <f t="shared" si="94"/>
        <v>1623.9850000000001</v>
      </c>
      <c r="O109" s="17">
        <f t="shared" si="94"/>
        <v>1515.5775000000001</v>
      </c>
      <c r="P109" s="16">
        <f t="shared" ref="P109:P133" si="95">SUM(D109:O109)</f>
        <v>15609.002500000001</v>
      </c>
    </row>
    <row r="110" spans="1:242">
      <c r="A110" s="22" t="s">
        <v>497</v>
      </c>
      <c r="B110" s="36" t="s">
        <v>33</v>
      </c>
      <c r="C110" s="48" t="s">
        <v>14</v>
      </c>
      <c r="D110" s="17">
        <v>4.91</v>
      </c>
      <c r="E110" s="17">
        <v>2.83</v>
      </c>
      <c r="F110" s="17">
        <v>33.85</v>
      </c>
      <c r="G110" s="17">
        <v>131.13</v>
      </c>
      <c r="H110" s="17">
        <v>3.1</v>
      </c>
      <c r="I110" s="17">
        <v>6.92</v>
      </c>
      <c r="J110" s="17">
        <v>17.02</v>
      </c>
      <c r="K110" s="17">
        <v>0</v>
      </c>
      <c r="L110" s="17">
        <f t="shared" si="94"/>
        <v>8.51</v>
      </c>
      <c r="M110" s="17">
        <f t="shared" si="94"/>
        <v>4.2549999999999999</v>
      </c>
      <c r="N110" s="17">
        <f t="shared" si="94"/>
        <v>6.3825000000000003</v>
      </c>
      <c r="O110" s="17">
        <f t="shared" si="94"/>
        <v>5.3187499999999996</v>
      </c>
      <c r="P110" s="16">
        <f t="shared" si="95"/>
        <v>224.22624999999996</v>
      </c>
    </row>
    <row r="111" spans="1:242">
      <c r="A111" s="22" t="s">
        <v>498</v>
      </c>
      <c r="B111" s="36" t="s">
        <v>34</v>
      </c>
      <c r="C111" s="48" t="s">
        <v>14</v>
      </c>
      <c r="D111" s="17">
        <v>0</v>
      </c>
      <c r="E111" s="17">
        <v>0.15</v>
      </c>
      <c r="F111" s="17">
        <v>0</v>
      </c>
      <c r="G111" s="17">
        <v>0.04</v>
      </c>
      <c r="H111" s="17">
        <v>0</v>
      </c>
      <c r="I111" s="17">
        <v>0</v>
      </c>
      <c r="J111" s="17">
        <f t="shared" si="94"/>
        <v>0</v>
      </c>
      <c r="K111" s="17">
        <f t="shared" si="94"/>
        <v>0</v>
      </c>
      <c r="L111" s="17">
        <f t="shared" si="94"/>
        <v>0</v>
      </c>
      <c r="M111" s="17">
        <f t="shared" si="94"/>
        <v>0</v>
      </c>
      <c r="N111" s="17">
        <f t="shared" si="94"/>
        <v>0</v>
      </c>
      <c r="O111" s="17">
        <f t="shared" si="94"/>
        <v>0</v>
      </c>
      <c r="P111" s="16">
        <f t="shared" si="95"/>
        <v>0.19</v>
      </c>
    </row>
    <row r="112" spans="1:242">
      <c r="A112" s="22" t="s">
        <v>499</v>
      </c>
      <c r="B112" s="36" t="s">
        <v>35</v>
      </c>
      <c r="C112" s="48" t="s">
        <v>14</v>
      </c>
      <c r="D112" s="17">
        <v>0</v>
      </c>
      <c r="E112" s="17">
        <v>0</v>
      </c>
      <c r="F112" s="17"/>
      <c r="G112" s="17"/>
      <c r="H112" s="17"/>
      <c r="I112" s="17">
        <f t="shared" ref="I112" si="96">SUM(G112:H112)/2</f>
        <v>0</v>
      </c>
      <c r="J112" s="17">
        <f t="shared" si="94"/>
        <v>0</v>
      </c>
      <c r="K112" s="17">
        <f t="shared" si="94"/>
        <v>0</v>
      </c>
      <c r="L112" s="17">
        <f t="shared" si="94"/>
        <v>0</v>
      </c>
      <c r="M112" s="17">
        <f t="shared" si="94"/>
        <v>0</v>
      </c>
      <c r="N112" s="17">
        <f t="shared" si="94"/>
        <v>0</v>
      </c>
      <c r="O112" s="17">
        <f t="shared" si="94"/>
        <v>0</v>
      </c>
      <c r="P112" s="16">
        <f t="shared" si="95"/>
        <v>0</v>
      </c>
    </row>
    <row r="113" spans="1:242" ht="15.75" customHeight="1">
      <c r="A113" s="22" t="s">
        <v>500</v>
      </c>
      <c r="B113" s="36" t="s">
        <v>232</v>
      </c>
      <c r="C113" s="48" t="s">
        <v>36</v>
      </c>
      <c r="D113" s="17">
        <v>0</v>
      </c>
      <c r="E113" s="17">
        <v>0</v>
      </c>
      <c r="F113" s="17"/>
      <c r="G113" s="17"/>
      <c r="H113" s="17"/>
      <c r="I113" s="17">
        <f>SUM(D113:F113)/3</f>
        <v>0</v>
      </c>
      <c r="J113" s="17">
        <f t="shared" ref="J113:O113" si="97">SUM(E113:G113)/3</f>
        <v>0</v>
      </c>
      <c r="K113" s="17">
        <f t="shared" si="97"/>
        <v>0</v>
      </c>
      <c r="L113" s="17">
        <f t="shared" si="97"/>
        <v>0</v>
      </c>
      <c r="M113" s="17">
        <f t="shared" si="97"/>
        <v>0</v>
      </c>
      <c r="N113" s="17">
        <f t="shared" si="97"/>
        <v>0</v>
      </c>
      <c r="O113" s="17">
        <f t="shared" si="97"/>
        <v>0</v>
      </c>
      <c r="P113" s="16">
        <f t="shared" si="95"/>
        <v>0</v>
      </c>
    </row>
    <row r="114" spans="1:242" ht="16.5" customHeight="1">
      <c r="A114" s="22" t="s">
        <v>501</v>
      </c>
      <c r="B114" s="36" t="s">
        <v>37</v>
      </c>
      <c r="C114" s="48" t="s">
        <v>14</v>
      </c>
      <c r="D114" s="17">
        <v>0</v>
      </c>
      <c r="E114" s="17">
        <v>0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6">
        <f t="shared" si="95"/>
        <v>0</v>
      </c>
    </row>
    <row r="115" spans="1:242" s="30" customFormat="1" ht="17.25" customHeight="1">
      <c r="A115" s="22" t="s">
        <v>502</v>
      </c>
      <c r="B115" s="36" t="s">
        <v>492</v>
      </c>
      <c r="C115" s="48" t="s">
        <v>14</v>
      </c>
      <c r="D115" s="17">
        <v>0</v>
      </c>
      <c r="E115" s="17">
        <v>0</v>
      </c>
      <c r="F115" s="17"/>
      <c r="G115" s="17"/>
      <c r="H115" s="17"/>
      <c r="I115" s="17">
        <f t="shared" ref="I115" si="98">SUM(G115:H115)/2</f>
        <v>0</v>
      </c>
      <c r="J115" s="17">
        <v>36.04</v>
      </c>
      <c r="K115" s="17">
        <v>31.66</v>
      </c>
      <c r="L115" s="17">
        <f t="shared" ref="L115" si="99">SUM(J115:K115)/2</f>
        <v>33.85</v>
      </c>
      <c r="M115" s="17">
        <f t="shared" ref="M115" si="100">SUM(K115:L115)/2</f>
        <v>32.755000000000003</v>
      </c>
      <c r="N115" s="17">
        <f t="shared" ref="N115" si="101">SUM(L115:M115)/2</f>
        <v>33.302500000000002</v>
      </c>
      <c r="O115" s="17">
        <f t="shared" ref="O115" si="102">SUM(M115:N115)/2</f>
        <v>33.028750000000002</v>
      </c>
      <c r="P115" s="16">
        <f t="shared" si="95"/>
        <v>200.63625000000002</v>
      </c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</row>
    <row r="116" spans="1:242" s="31" customFormat="1" ht="15" customHeight="1">
      <c r="A116" s="24" t="s">
        <v>503</v>
      </c>
      <c r="B116" s="71" t="s">
        <v>504</v>
      </c>
      <c r="C116" s="48"/>
      <c r="D116" s="16">
        <f t="shared" ref="D116:I116" si="103">SUM(D117:D124)</f>
        <v>64671.71</v>
      </c>
      <c r="E116" s="16">
        <f t="shared" si="103"/>
        <v>75015.66</v>
      </c>
      <c r="F116" s="16">
        <f t="shared" si="103"/>
        <v>72614.81</v>
      </c>
      <c r="G116" s="16">
        <f t="shared" si="103"/>
        <v>66904.350000000006</v>
      </c>
      <c r="H116" s="16">
        <f t="shared" si="103"/>
        <v>41682.11</v>
      </c>
      <c r="I116" s="16">
        <f t="shared" si="103"/>
        <v>162219.53999999998</v>
      </c>
      <c r="J116" s="16">
        <f t="shared" ref="J116:P116" si="104">SUM(J117:J124)</f>
        <v>-50565.650000000009</v>
      </c>
      <c r="K116" s="16">
        <f t="shared" si="104"/>
        <v>105607.15999999999</v>
      </c>
      <c r="L116" s="16">
        <f t="shared" si="104"/>
        <v>81603.759999999995</v>
      </c>
      <c r="M116" s="16">
        <f t="shared" si="104"/>
        <v>93605.459999999992</v>
      </c>
      <c r="N116" s="16">
        <f t="shared" si="104"/>
        <v>87604.609999999986</v>
      </c>
      <c r="O116" s="16">
        <f t="shared" si="104"/>
        <v>90605.034999999989</v>
      </c>
      <c r="P116" s="16">
        <f t="shared" si="104"/>
        <v>891568.55499999982</v>
      </c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</row>
    <row r="117" spans="1:242" s="14" customFormat="1" ht="13.5" customHeight="1">
      <c r="A117" s="22" t="s">
        <v>505</v>
      </c>
      <c r="B117" s="36" t="s">
        <v>32</v>
      </c>
      <c r="C117" s="48" t="s">
        <v>31</v>
      </c>
      <c r="D117" s="17">
        <v>0</v>
      </c>
      <c r="E117" s="17">
        <v>0</v>
      </c>
      <c r="F117" s="17">
        <v>472.83</v>
      </c>
      <c r="G117" s="17"/>
      <c r="H117" s="17">
        <v>0</v>
      </c>
      <c r="I117" s="17">
        <f>SUM(G117:H117)/2</f>
        <v>0</v>
      </c>
      <c r="J117" s="17">
        <f t="shared" ref="J117:O124" si="105">SUM(H117:I117)/2</f>
        <v>0</v>
      </c>
      <c r="K117" s="17">
        <f t="shared" si="105"/>
        <v>0</v>
      </c>
      <c r="L117" s="17">
        <f t="shared" si="105"/>
        <v>0</v>
      </c>
      <c r="M117" s="17">
        <f t="shared" si="105"/>
        <v>0</v>
      </c>
      <c r="N117" s="17">
        <f t="shared" si="105"/>
        <v>0</v>
      </c>
      <c r="O117" s="17">
        <f t="shared" si="105"/>
        <v>0</v>
      </c>
      <c r="P117" s="16">
        <f t="shared" si="95"/>
        <v>472.83</v>
      </c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</row>
    <row r="118" spans="1:242" ht="19.5" customHeight="1">
      <c r="A118" s="22" t="s">
        <v>506</v>
      </c>
      <c r="B118" s="36" t="s">
        <v>231</v>
      </c>
      <c r="C118" s="48" t="s">
        <v>14</v>
      </c>
      <c r="D118" s="17">
        <v>50634</v>
      </c>
      <c r="E118" s="17">
        <v>50801.65</v>
      </c>
      <c r="F118" s="17">
        <v>57443.5</v>
      </c>
      <c r="G118" s="17">
        <v>48794.33</v>
      </c>
      <c r="H118" s="17">
        <v>24931.19</v>
      </c>
      <c r="I118" s="17">
        <v>34233.129999999997</v>
      </c>
      <c r="J118" s="17">
        <v>40860.199999999997</v>
      </c>
      <c r="K118" s="17">
        <v>76201.789999999994</v>
      </c>
      <c r="L118" s="17">
        <f t="shared" si="105"/>
        <v>58530.994999999995</v>
      </c>
      <c r="M118" s="17">
        <f t="shared" si="105"/>
        <v>67366.392499999987</v>
      </c>
      <c r="N118" s="17">
        <f t="shared" si="105"/>
        <v>62948.693749999991</v>
      </c>
      <c r="O118" s="17">
        <f t="shared" si="105"/>
        <v>65157.543124999989</v>
      </c>
      <c r="P118" s="16">
        <f t="shared" si="95"/>
        <v>637903.41437499993</v>
      </c>
    </row>
    <row r="119" spans="1:242" ht="15" customHeight="1">
      <c r="A119" s="22" t="s">
        <v>507</v>
      </c>
      <c r="B119" s="36" t="s">
        <v>33</v>
      </c>
      <c r="C119" s="48" t="s">
        <v>14</v>
      </c>
      <c r="D119" s="17">
        <v>285.64</v>
      </c>
      <c r="E119" s="17">
        <v>581.92999999999995</v>
      </c>
      <c r="F119" s="17">
        <v>0</v>
      </c>
      <c r="G119" s="17">
        <v>0</v>
      </c>
      <c r="H119" s="17">
        <v>0</v>
      </c>
      <c r="I119" s="17">
        <v>108019.3</v>
      </c>
      <c r="J119" s="17">
        <v>-107584.08</v>
      </c>
      <c r="K119" s="17">
        <v>612.80999999999995</v>
      </c>
      <c r="L119" s="17">
        <f>SUM(K119+E119)/2</f>
        <v>597.36999999999989</v>
      </c>
      <c r="M119" s="17">
        <f t="shared" si="105"/>
        <v>605.08999999999992</v>
      </c>
      <c r="N119" s="17">
        <f t="shared" si="105"/>
        <v>601.2299999999999</v>
      </c>
      <c r="O119" s="17">
        <f t="shared" si="105"/>
        <v>603.15999999999985</v>
      </c>
      <c r="P119" s="16">
        <f t="shared" si="95"/>
        <v>4322.450000000008</v>
      </c>
    </row>
    <row r="120" spans="1:242" ht="15" customHeight="1">
      <c r="A120" s="22" t="s">
        <v>508</v>
      </c>
      <c r="B120" s="36" t="s">
        <v>34</v>
      </c>
      <c r="C120" s="48" t="s">
        <v>14</v>
      </c>
      <c r="D120" s="17">
        <v>708.84</v>
      </c>
      <c r="E120" s="17">
        <v>591.63</v>
      </c>
      <c r="F120" s="17">
        <v>519.71</v>
      </c>
      <c r="G120" s="17">
        <v>519.71</v>
      </c>
      <c r="H120" s="17">
        <v>472.31</v>
      </c>
      <c r="I120" s="17">
        <v>472.31</v>
      </c>
      <c r="J120" s="17">
        <f t="shared" si="105"/>
        <v>472.31</v>
      </c>
      <c r="K120" s="17">
        <f t="shared" si="105"/>
        <v>472.31</v>
      </c>
      <c r="L120" s="17">
        <f t="shared" si="105"/>
        <v>472.31</v>
      </c>
      <c r="M120" s="17">
        <f t="shared" si="105"/>
        <v>472.31</v>
      </c>
      <c r="N120" s="17">
        <f t="shared" si="105"/>
        <v>472.31</v>
      </c>
      <c r="O120" s="17">
        <f t="shared" si="105"/>
        <v>472.31</v>
      </c>
      <c r="P120" s="16">
        <f t="shared" si="95"/>
        <v>6118.3700000000017</v>
      </c>
    </row>
    <row r="121" spans="1:242" ht="15" customHeight="1">
      <c r="A121" s="22" t="s">
        <v>509</v>
      </c>
      <c r="B121" s="36" t="s">
        <v>35</v>
      </c>
      <c r="C121" s="48" t="s">
        <v>14</v>
      </c>
      <c r="D121" s="17">
        <v>11485.51</v>
      </c>
      <c r="E121" s="17">
        <v>20848.400000000001</v>
      </c>
      <c r="F121" s="17">
        <v>12277.27</v>
      </c>
      <c r="G121" s="17">
        <v>16729.63</v>
      </c>
      <c r="H121" s="17">
        <v>13547.34</v>
      </c>
      <c r="I121" s="17">
        <v>18805.96</v>
      </c>
      <c r="J121" s="17">
        <v>14779.85</v>
      </c>
      <c r="K121" s="17">
        <v>25307.48</v>
      </c>
      <c r="L121" s="17">
        <f t="shared" si="105"/>
        <v>20043.665000000001</v>
      </c>
      <c r="M121" s="17">
        <f t="shared" si="105"/>
        <v>22675.572500000002</v>
      </c>
      <c r="N121" s="17">
        <f t="shared" si="105"/>
        <v>21359.618750000001</v>
      </c>
      <c r="O121" s="17">
        <f t="shared" si="105"/>
        <v>22017.595625000002</v>
      </c>
      <c r="P121" s="16">
        <f t="shared" si="95"/>
        <v>219877.89187500003</v>
      </c>
    </row>
    <row r="122" spans="1:242" ht="15" customHeight="1">
      <c r="A122" s="22" t="s">
        <v>510</v>
      </c>
      <c r="B122" s="36" t="s">
        <v>232</v>
      </c>
      <c r="C122" s="48" t="s">
        <v>36</v>
      </c>
      <c r="D122" s="17">
        <v>0</v>
      </c>
      <c r="E122" s="17"/>
      <c r="F122" s="17"/>
      <c r="G122" s="17"/>
      <c r="H122" s="17"/>
      <c r="I122" s="17">
        <f t="shared" ref="I122" si="106">SUM(G122:H122)/2</f>
        <v>0</v>
      </c>
      <c r="J122" s="17">
        <f t="shared" si="105"/>
        <v>0</v>
      </c>
      <c r="K122" s="17">
        <f t="shared" si="105"/>
        <v>0</v>
      </c>
      <c r="L122" s="17">
        <f t="shared" si="105"/>
        <v>0</v>
      </c>
      <c r="M122" s="17">
        <f t="shared" si="105"/>
        <v>0</v>
      </c>
      <c r="N122" s="17">
        <f t="shared" si="105"/>
        <v>0</v>
      </c>
      <c r="O122" s="17">
        <f t="shared" si="105"/>
        <v>0</v>
      </c>
      <c r="P122" s="16">
        <f t="shared" si="95"/>
        <v>0</v>
      </c>
    </row>
    <row r="123" spans="1:242" s="30" customFormat="1">
      <c r="A123" s="22" t="s">
        <v>511</v>
      </c>
      <c r="B123" s="36" t="s">
        <v>37</v>
      </c>
      <c r="C123" s="48" t="s">
        <v>14</v>
      </c>
      <c r="D123" s="17">
        <v>1421.37</v>
      </c>
      <c r="E123" s="17">
        <v>406.35</v>
      </c>
      <c r="F123" s="17">
        <v>493.29</v>
      </c>
      <c r="G123" s="17">
        <v>724.33</v>
      </c>
      <c r="H123" s="17">
        <v>77.72</v>
      </c>
      <c r="I123" s="17">
        <v>688.84</v>
      </c>
      <c r="J123" s="17">
        <v>81.27</v>
      </c>
      <c r="K123" s="17">
        <v>724.33</v>
      </c>
      <c r="L123" s="17">
        <f t="shared" si="105"/>
        <v>402.8</v>
      </c>
      <c r="M123" s="17">
        <f t="shared" si="105"/>
        <v>563.56500000000005</v>
      </c>
      <c r="N123" s="17">
        <f t="shared" si="105"/>
        <v>483.1825</v>
      </c>
      <c r="O123" s="17">
        <f t="shared" si="105"/>
        <v>523.37374999999997</v>
      </c>
      <c r="P123" s="16">
        <f t="shared" si="95"/>
        <v>6590.4212499999994</v>
      </c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</row>
    <row r="124" spans="1:242" s="30" customFormat="1" ht="15.75" customHeight="1">
      <c r="A124" s="22" t="s">
        <v>512</v>
      </c>
      <c r="B124" s="36" t="s">
        <v>492</v>
      </c>
      <c r="C124" s="48" t="s">
        <v>14</v>
      </c>
      <c r="D124" s="17">
        <v>136.35</v>
      </c>
      <c r="E124" s="17">
        <v>1785.7</v>
      </c>
      <c r="F124" s="17">
        <v>1408.21</v>
      </c>
      <c r="G124" s="17">
        <v>136.35</v>
      </c>
      <c r="H124" s="17">
        <v>2653.55</v>
      </c>
      <c r="I124" s="17">
        <v>0</v>
      </c>
      <c r="J124" s="17">
        <v>824.8</v>
      </c>
      <c r="K124" s="17">
        <v>2288.44</v>
      </c>
      <c r="L124" s="17">
        <f t="shared" si="105"/>
        <v>1556.62</v>
      </c>
      <c r="M124" s="17">
        <f t="shared" si="105"/>
        <v>1922.53</v>
      </c>
      <c r="N124" s="17">
        <f t="shared" si="105"/>
        <v>1739.5749999999998</v>
      </c>
      <c r="O124" s="17">
        <f t="shared" si="105"/>
        <v>1831.0524999999998</v>
      </c>
      <c r="P124" s="16">
        <f t="shared" si="95"/>
        <v>16283.1775</v>
      </c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</row>
    <row r="125" spans="1:242" s="31" customFormat="1" ht="22.5">
      <c r="A125" s="24" t="s">
        <v>513</v>
      </c>
      <c r="B125" s="71" t="s">
        <v>514</v>
      </c>
      <c r="C125" s="48"/>
      <c r="D125" s="16">
        <f t="shared" ref="D125:I125" si="107">SUM(D126:D133)</f>
        <v>12345.939999999999</v>
      </c>
      <c r="E125" s="16">
        <f t="shared" si="107"/>
        <v>17741.789999999997</v>
      </c>
      <c r="F125" s="16">
        <f t="shared" si="107"/>
        <v>18452.039999999997</v>
      </c>
      <c r="G125" s="16">
        <f t="shared" si="107"/>
        <v>14811.65</v>
      </c>
      <c r="H125" s="16">
        <f t="shared" si="107"/>
        <v>11674.390000000001</v>
      </c>
      <c r="I125" s="16">
        <f t="shared" si="107"/>
        <v>15018.020000000002</v>
      </c>
      <c r="J125" s="16">
        <f t="shared" ref="J125:P125" si="108">SUM(J126:J133)</f>
        <v>14177.07</v>
      </c>
      <c r="K125" s="16">
        <f t="shared" si="108"/>
        <v>25625.040000000001</v>
      </c>
      <c r="L125" s="16">
        <f t="shared" si="108"/>
        <v>19901.054999999997</v>
      </c>
      <c r="M125" s="16">
        <f t="shared" si="108"/>
        <v>22763.047499999997</v>
      </c>
      <c r="N125" s="16">
        <f t="shared" si="108"/>
        <v>21332.051250000004</v>
      </c>
      <c r="O125" s="16">
        <f t="shared" si="108"/>
        <v>22047.549375000002</v>
      </c>
      <c r="P125" s="16">
        <f t="shared" si="108"/>
        <v>215889.643125</v>
      </c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  <c r="HM125" s="51"/>
      <c r="HN125" s="51"/>
      <c r="HO125" s="51"/>
      <c r="HP125" s="51"/>
      <c r="HQ125" s="51"/>
    </row>
    <row r="126" spans="1:242" s="14" customFormat="1" ht="13.5" customHeight="1">
      <c r="A126" s="22" t="s">
        <v>515</v>
      </c>
      <c r="B126" s="36" t="s">
        <v>32</v>
      </c>
      <c r="C126" s="48" t="s">
        <v>31</v>
      </c>
      <c r="D126" s="17">
        <v>0</v>
      </c>
      <c r="E126" s="17">
        <v>0</v>
      </c>
      <c r="F126" s="17">
        <v>165.49</v>
      </c>
      <c r="G126" s="17">
        <v>0</v>
      </c>
      <c r="H126" s="17">
        <v>0</v>
      </c>
      <c r="I126" s="17">
        <f>SUM(G126:H126)/2</f>
        <v>0</v>
      </c>
      <c r="J126" s="17">
        <f t="shared" ref="J126:O133" si="109">SUM(H126:I126)/2</f>
        <v>0</v>
      </c>
      <c r="K126" s="17">
        <f t="shared" si="109"/>
        <v>0</v>
      </c>
      <c r="L126" s="17">
        <f t="shared" si="109"/>
        <v>0</v>
      </c>
      <c r="M126" s="17">
        <f t="shared" si="109"/>
        <v>0</v>
      </c>
      <c r="N126" s="17">
        <f t="shared" si="109"/>
        <v>0</v>
      </c>
      <c r="O126" s="17">
        <f t="shared" si="109"/>
        <v>0</v>
      </c>
      <c r="P126" s="16">
        <f t="shared" si="95"/>
        <v>165.49</v>
      </c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</row>
    <row r="127" spans="1:242" ht="18">
      <c r="A127" s="22" t="s">
        <v>516</v>
      </c>
      <c r="B127" s="36" t="s">
        <v>231</v>
      </c>
      <c r="C127" s="48" t="s">
        <v>14</v>
      </c>
      <c r="D127" s="17">
        <v>10059.06</v>
      </c>
      <c r="E127" s="17">
        <v>12649.97</v>
      </c>
      <c r="F127" s="17">
        <v>15845.99</v>
      </c>
      <c r="G127" s="17">
        <v>12739.34</v>
      </c>
      <c r="H127" s="17">
        <v>8315.42</v>
      </c>
      <c r="I127" s="17">
        <v>11747.7</v>
      </c>
      <c r="J127" s="17">
        <v>11212.14</v>
      </c>
      <c r="K127" s="17">
        <v>18550.330000000002</v>
      </c>
      <c r="L127" s="17">
        <f t="shared" si="109"/>
        <v>14881.235000000001</v>
      </c>
      <c r="M127" s="17">
        <f t="shared" si="109"/>
        <v>16715.782500000001</v>
      </c>
      <c r="N127" s="17">
        <f t="shared" si="109"/>
        <v>15798.508750000001</v>
      </c>
      <c r="O127" s="17">
        <f t="shared" si="109"/>
        <v>16257.145625000001</v>
      </c>
      <c r="P127" s="16">
        <f t="shared" si="95"/>
        <v>164772.62187500001</v>
      </c>
    </row>
    <row r="128" spans="1:242">
      <c r="A128" s="22" t="s">
        <v>517</v>
      </c>
      <c r="B128" s="36" t="s">
        <v>33</v>
      </c>
      <c r="C128" s="48" t="s">
        <v>14</v>
      </c>
      <c r="D128" s="17">
        <v>32.93</v>
      </c>
      <c r="E128" s="17">
        <v>119.72</v>
      </c>
      <c r="F128" s="17">
        <v>0</v>
      </c>
      <c r="G128" s="17">
        <v>0</v>
      </c>
      <c r="H128" s="17">
        <v>0</v>
      </c>
      <c r="I128" s="17">
        <v>8.17</v>
      </c>
      <c r="J128" s="17">
        <v>145.88999999999999</v>
      </c>
      <c r="K128" s="17">
        <v>209.39</v>
      </c>
      <c r="L128" s="17">
        <f t="shared" si="109"/>
        <v>177.64</v>
      </c>
      <c r="M128" s="17">
        <f t="shared" si="109"/>
        <v>193.51499999999999</v>
      </c>
      <c r="N128" s="17">
        <f t="shared" si="109"/>
        <v>185.57749999999999</v>
      </c>
      <c r="O128" s="17">
        <f t="shared" si="109"/>
        <v>189.54624999999999</v>
      </c>
      <c r="P128" s="16">
        <f t="shared" si="95"/>
        <v>1262.3787499999999</v>
      </c>
    </row>
    <row r="129" spans="1:242">
      <c r="A129" s="22" t="s">
        <v>518</v>
      </c>
      <c r="B129" s="36" t="s">
        <v>34</v>
      </c>
      <c r="C129" s="48" t="s">
        <v>14</v>
      </c>
      <c r="D129" s="17">
        <v>456.3</v>
      </c>
      <c r="E129" s="17">
        <v>442.71</v>
      </c>
      <c r="F129" s="17">
        <v>431.62</v>
      </c>
      <c r="G129" s="17">
        <v>422.51</v>
      </c>
      <c r="H129" s="17">
        <v>358.34</v>
      </c>
      <c r="I129" s="17">
        <v>351.2</v>
      </c>
      <c r="J129" s="17">
        <v>351.2</v>
      </c>
      <c r="K129" s="17">
        <v>351.9</v>
      </c>
      <c r="L129" s="17">
        <f t="shared" si="109"/>
        <v>351.54999999999995</v>
      </c>
      <c r="M129" s="17">
        <f t="shared" si="109"/>
        <v>351.72499999999997</v>
      </c>
      <c r="N129" s="17">
        <f t="shared" si="109"/>
        <v>351.63749999999993</v>
      </c>
      <c r="O129" s="17">
        <f t="shared" si="109"/>
        <v>351.68124999999998</v>
      </c>
      <c r="P129" s="16">
        <f t="shared" si="95"/>
        <v>4572.3737499999997</v>
      </c>
    </row>
    <row r="130" spans="1:242">
      <c r="A130" s="22" t="s">
        <v>519</v>
      </c>
      <c r="B130" s="36" t="s">
        <v>35</v>
      </c>
      <c r="C130" s="48" t="s">
        <v>14</v>
      </c>
      <c r="D130" s="17">
        <v>1042.0999999999999</v>
      </c>
      <c r="E130" s="17">
        <v>1920.48</v>
      </c>
      <c r="F130" s="17">
        <v>1141.4100000000001</v>
      </c>
      <c r="G130" s="17">
        <v>1226.5999999999999</v>
      </c>
      <c r="H130" s="17">
        <v>1358.46</v>
      </c>
      <c r="I130" s="17">
        <v>2481</v>
      </c>
      <c r="J130" s="17">
        <v>2010.92</v>
      </c>
      <c r="K130" s="17">
        <v>4682.78</v>
      </c>
      <c r="L130" s="17">
        <f t="shared" si="109"/>
        <v>3346.85</v>
      </c>
      <c r="M130" s="17">
        <f t="shared" si="109"/>
        <v>4014.8149999999996</v>
      </c>
      <c r="N130" s="17">
        <f t="shared" si="109"/>
        <v>3680.8324999999995</v>
      </c>
      <c r="O130" s="17">
        <f t="shared" si="109"/>
        <v>3847.8237499999996</v>
      </c>
      <c r="P130" s="16">
        <f t="shared" si="95"/>
        <v>30754.071249999997</v>
      </c>
    </row>
    <row r="131" spans="1:242">
      <c r="A131" s="22" t="s">
        <v>520</v>
      </c>
      <c r="B131" s="36" t="s">
        <v>232</v>
      </c>
      <c r="C131" s="48" t="s">
        <v>36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f t="shared" ref="I131" si="110">SUM(G131:H131)/2</f>
        <v>0</v>
      </c>
      <c r="J131" s="17">
        <f t="shared" si="109"/>
        <v>0</v>
      </c>
      <c r="K131" s="17">
        <f t="shared" si="109"/>
        <v>0</v>
      </c>
      <c r="L131" s="17">
        <f t="shared" si="109"/>
        <v>0</v>
      </c>
      <c r="M131" s="17">
        <f t="shared" si="109"/>
        <v>0</v>
      </c>
      <c r="N131" s="17">
        <f t="shared" si="109"/>
        <v>0</v>
      </c>
      <c r="O131" s="17">
        <f t="shared" si="109"/>
        <v>0</v>
      </c>
      <c r="P131" s="16">
        <f t="shared" si="95"/>
        <v>0</v>
      </c>
    </row>
    <row r="132" spans="1:242">
      <c r="A132" s="22" t="s">
        <v>521</v>
      </c>
      <c r="B132" s="36" t="s">
        <v>37</v>
      </c>
      <c r="C132" s="48" t="s">
        <v>14</v>
      </c>
      <c r="D132" s="17">
        <v>698.73</v>
      </c>
      <c r="E132" s="17">
        <v>1516.93</v>
      </c>
      <c r="F132" s="17">
        <v>282.70999999999998</v>
      </c>
      <c r="G132" s="17">
        <v>368.05</v>
      </c>
      <c r="H132" s="17">
        <v>163.1</v>
      </c>
      <c r="I132" s="17">
        <v>183.5</v>
      </c>
      <c r="J132" s="17">
        <v>148.94999999999999</v>
      </c>
      <c r="K132" s="17">
        <v>399.87</v>
      </c>
      <c r="L132" s="17">
        <f t="shared" si="109"/>
        <v>274.40999999999997</v>
      </c>
      <c r="M132" s="17">
        <f t="shared" si="109"/>
        <v>337.14</v>
      </c>
      <c r="N132" s="17">
        <f t="shared" si="109"/>
        <v>305.77499999999998</v>
      </c>
      <c r="O132" s="17">
        <f t="shared" si="109"/>
        <v>321.45749999999998</v>
      </c>
      <c r="P132" s="16">
        <f t="shared" si="95"/>
        <v>5000.6224999999995</v>
      </c>
    </row>
    <row r="133" spans="1:242">
      <c r="A133" s="22" t="s">
        <v>522</v>
      </c>
      <c r="B133" s="36" t="s">
        <v>492</v>
      </c>
      <c r="C133" s="48" t="s">
        <v>14</v>
      </c>
      <c r="D133" s="17">
        <v>56.82</v>
      </c>
      <c r="E133" s="17">
        <v>1091.98</v>
      </c>
      <c r="F133" s="17">
        <v>584.82000000000005</v>
      </c>
      <c r="G133" s="17">
        <v>55.15</v>
      </c>
      <c r="H133" s="17">
        <v>1479.07</v>
      </c>
      <c r="I133" s="17">
        <v>246.45</v>
      </c>
      <c r="J133" s="17">
        <v>307.97000000000003</v>
      </c>
      <c r="K133" s="17">
        <v>1430.77</v>
      </c>
      <c r="L133" s="17">
        <f t="shared" si="109"/>
        <v>869.37</v>
      </c>
      <c r="M133" s="17">
        <f t="shared" si="109"/>
        <v>1150.07</v>
      </c>
      <c r="N133" s="17">
        <f t="shared" si="109"/>
        <v>1009.72</v>
      </c>
      <c r="O133" s="17">
        <f t="shared" si="109"/>
        <v>1079.895</v>
      </c>
      <c r="P133" s="16">
        <f t="shared" si="95"/>
        <v>9362.0850000000009</v>
      </c>
    </row>
    <row r="134" spans="1:242" s="14" customFormat="1">
      <c r="A134" s="24" t="s">
        <v>1758</v>
      </c>
      <c r="B134" s="35" t="s">
        <v>39</v>
      </c>
      <c r="C134" s="48"/>
      <c r="D134" s="16">
        <f t="shared" ref="D134:P134" si="111">D135</f>
        <v>7482666.2700000005</v>
      </c>
      <c r="E134" s="16">
        <f t="shared" si="111"/>
        <v>974928.77</v>
      </c>
      <c r="F134" s="16">
        <f t="shared" si="111"/>
        <v>806584.04</v>
      </c>
      <c r="G134" s="16">
        <f t="shared" si="111"/>
        <v>707369.14999999991</v>
      </c>
      <c r="H134" s="16">
        <f t="shared" si="111"/>
        <v>645248.03</v>
      </c>
      <c r="I134" s="16">
        <f t="shared" si="111"/>
        <v>646354.8899999999</v>
      </c>
      <c r="J134" s="16">
        <f t="shared" si="111"/>
        <v>702817.57</v>
      </c>
      <c r="K134" s="16">
        <f t="shared" si="111"/>
        <v>684650.4800000001</v>
      </c>
      <c r="L134" s="16">
        <f t="shared" si="111"/>
        <v>693734.02500000002</v>
      </c>
      <c r="M134" s="16">
        <f t="shared" si="111"/>
        <v>689192.25249999994</v>
      </c>
      <c r="N134" s="16">
        <f t="shared" si="111"/>
        <v>691463.13875000004</v>
      </c>
      <c r="O134" s="16">
        <f t="shared" si="111"/>
        <v>690327.69562499993</v>
      </c>
      <c r="P134" s="16">
        <f t="shared" si="111"/>
        <v>15415336.311875006</v>
      </c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</row>
    <row r="135" spans="1:242">
      <c r="A135" s="24" t="s">
        <v>1759</v>
      </c>
      <c r="B135" s="35" t="s">
        <v>1760</v>
      </c>
      <c r="C135" s="48"/>
      <c r="D135" s="16">
        <f t="shared" ref="D135:J135" si="112">SUM(D136+D150+D157+D143)</f>
        <v>7482666.2700000005</v>
      </c>
      <c r="E135" s="16">
        <f t="shared" si="112"/>
        <v>974928.77</v>
      </c>
      <c r="F135" s="16">
        <f t="shared" si="112"/>
        <v>806584.04</v>
      </c>
      <c r="G135" s="16">
        <f t="shared" si="112"/>
        <v>707369.14999999991</v>
      </c>
      <c r="H135" s="16">
        <f t="shared" si="112"/>
        <v>645248.03</v>
      </c>
      <c r="I135" s="16">
        <f t="shared" si="112"/>
        <v>646354.8899999999</v>
      </c>
      <c r="J135" s="16">
        <f t="shared" si="112"/>
        <v>702817.57</v>
      </c>
      <c r="K135" s="16">
        <f t="shared" ref="K135:P135" si="113">SUM(K136+K150+K157+K143)</f>
        <v>684650.4800000001</v>
      </c>
      <c r="L135" s="16">
        <f t="shared" si="113"/>
        <v>693734.02500000002</v>
      </c>
      <c r="M135" s="16">
        <f t="shared" si="113"/>
        <v>689192.25249999994</v>
      </c>
      <c r="N135" s="16">
        <f t="shared" si="113"/>
        <v>691463.13875000004</v>
      </c>
      <c r="O135" s="16">
        <f t="shared" si="113"/>
        <v>690327.69562499993</v>
      </c>
      <c r="P135" s="16">
        <f t="shared" si="113"/>
        <v>15415336.311875006</v>
      </c>
    </row>
    <row r="136" spans="1:242" s="14" customFormat="1">
      <c r="A136" s="24" t="s">
        <v>1761</v>
      </c>
      <c r="B136" s="35" t="s">
        <v>1762</v>
      </c>
      <c r="C136" s="48"/>
      <c r="D136" s="16">
        <f t="shared" ref="D136:I136" si="114">SUM(D137:D142)</f>
        <v>7191656</v>
      </c>
      <c r="E136" s="16">
        <f t="shared" si="114"/>
        <v>771834</v>
      </c>
      <c r="F136" s="16">
        <f t="shared" si="114"/>
        <v>612271.67000000004</v>
      </c>
      <c r="G136" s="16">
        <f t="shared" si="114"/>
        <v>537549.81999999995</v>
      </c>
      <c r="H136" s="16">
        <f t="shared" si="114"/>
        <v>478821.16000000003</v>
      </c>
      <c r="I136" s="16">
        <f t="shared" si="114"/>
        <v>471857.44</v>
      </c>
      <c r="J136" s="16">
        <f t="shared" ref="J136:P136" si="115">SUM(J137:J142)</f>
        <v>492480.45</v>
      </c>
      <c r="K136" s="16">
        <f t="shared" si="115"/>
        <v>463752.61000000004</v>
      </c>
      <c r="L136" s="16">
        <f t="shared" si="115"/>
        <v>478116.53</v>
      </c>
      <c r="M136" s="16">
        <f t="shared" si="115"/>
        <v>470934.57</v>
      </c>
      <c r="N136" s="16">
        <f t="shared" si="115"/>
        <v>474525.55000000005</v>
      </c>
      <c r="O136" s="16">
        <f t="shared" si="115"/>
        <v>472730.06</v>
      </c>
      <c r="P136" s="16">
        <f t="shared" si="115"/>
        <v>12916529.860000005</v>
      </c>
      <c r="HR136" s="29"/>
      <c r="HS136" s="29"/>
      <c r="HT136" s="29"/>
      <c r="HU136" s="29"/>
      <c r="HV136" s="29"/>
      <c r="HW136" s="29"/>
      <c r="HX136" s="29"/>
      <c r="HY136" s="29"/>
      <c r="HZ136" s="29"/>
      <c r="IA136" s="29"/>
      <c r="IB136" s="29"/>
      <c r="IC136" s="29"/>
      <c r="ID136" s="29"/>
      <c r="IE136" s="29"/>
      <c r="IF136" s="29"/>
      <c r="IG136" s="29"/>
      <c r="IH136" s="29"/>
    </row>
    <row r="137" spans="1:242">
      <c r="A137" s="22" t="s">
        <v>1763</v>
      </c>
      <c r="B137" s="36" t="s">
        <v>40</v>
      </c>
      <c r="C137" s="48" t="s">
        <v>14</v>
      </c>
      <c r="D137" s="17">
        <v>60806.73</v>
      </c>
      <c r="E137" s="17">
        <v>57167.27</v>
      </c>
      <c r="F137" s="17">
        <v>36108.089999999997</v>
      </c>
      <c r="G137" s="17">
        <v>27719.56</v>
      </c>
      <c r="H137" s="17">
        <v>37202.6</v>
      </c>
      <c r="I137" s="17">
        <v>39301.699999999997</v>
      </c>
      <c r="J137" s="17">
        <v>44745.52</v>
      </c>
      <c r="K137" s="17">
        <v>49348.800000000003</v>
      </c>
      <c r="L137" s="17">
        <f t="shared" ref="J137:O142" si="116">SUM(J137:K137)/2</f>
        <v>47047.16</v>
      </c>
      <c r="M137" s="17">
        <f t="shared" si="116"/>
        <v>48197.98</v>
      </c>
      <c r="N137" s="17">
        <f t="shared" si="116"/>
        <v>47622.570000000007</v>
      </c>
      <c r="O137" s="17">
        <f t="shared" si="116"/>
        <v>47910.275000000009</v>
      </c>
      <c r="P137" s="16">
        <f t="shared" ref="P137:P163" si="117">SUM(D137:O137)</f>
        <v>543178.255</v>
      </c>
    </row>
    <row r="138" spans="1:242">
      <c r="A138" s="22" t="s">
        <v>1764</v>
      </c>
      <c r="B138" s="36" t="s">
        <v>41</v>
      </c>
      <c r="C138" s="48" t="s">
        <v>14</v>
      </c>
      <c r="D138" s="17">
        <v>87902.21</v>
      </c>
      <c r="E138" s="17">
        <v>77597.73</v>
      </c>
      <c r="F138" s="17">
        <v>75037.52</v>
      </c>
      <c r="G138" s="17">
        <v>82456.86</v>
      </c>
      <c r="H138" s="17">
        <v>93604.09</v>
      </c>
      <c r="I138" s="17">
        <v>93098.38</v>
      </c>
      <c r="J138" s="17">
        <v>97263.03</v>
      </c>
      <c r="K138" s="17">
        <v>112186.15</v>
      </c>
      <c r="L138" s="17">
        <f t="shared" si="116"/>
        <v>104724.59</v>
      </c>
      <c r="M138" s="17">
        <f t="shared" si="116"/>
        <v>108455.37</v>
      </c>
      <c r="N138" s="17">
        <f t="shared" si="116"/>
        <v>106589.98</v>
      </c>
      <c r="O138" s="17">
        <f t="shared" si="116"/>
        <v>107522.67499999999</v>
      </c>
      <c r="P138" s="16">
        <f t="shared" si="117"/>
        <v>1146438.585</v>
      </c>
    </row>
    <row r="139" spans="1:242">
      <c r="A139" s="22" t="s">
        <v>1765</v>
      </c>
      <c r="B139" s="36" t="s">
        <v>42</v>
      </c>
      <c r="C139" s="48" t="s">
        <v>14</v>
      </c>
      <c r="D139" s="17">
        <v>7037829.5700000003</v>
      </c>
      <c r="E139" s="17">
        <v>631999.36</v>
      </c>
      <c r="F139" s="17">
        <v>495992.88</v>
      </c>
      <c r="G139" s="17">
        <v>422458.91</v>
      </c>
      <c r="H139" s="17">
        <v>342897.9</v>
      </c>
      <c r="I139" s="17">
        <v>334381.81</v>
      </c>
      <c r="J139" s="17">
        <v>345613.56</v>
      </c>
      <c r="K139" s="17">
        <v>296747.7</v>
      </c>
      <c r="L139" s="17">
        <f t="shared" si="116"/>
        <v>321180.63</v>
      </c>
      <c r="M139" s="17">
        <f t="shared" si="116"/>
        <v>308964.16500000004</v>
      </c>
      <c r="N139" s="17">
        <f t="shared" si="116"/>
        <v>315072.39750000002</v>
      </c>
      <c r="O139" s="17">
        <f t="shared" si="116"/>
        <v>312018.28125</v>
      </c>
      <c r="P139" s="16">
        <f t="shared" si="117"/>
        <v>11165157.163750004</v>
      </c>
    </row>
    <row r="140" spans="1:242">
      <c r="A140" s="22" t="s">
        <v>1766</v>
      </c>
      <c r="B140" s="36" t="s">
        <v>43</v>
      </c>
      <c r="C140" s="48" t="s">
        <v>14</v>
      </c>
      <c r="D140" s="17">
        <v>81.27</v>
      </c>
      <c r="E140" s="17">
        <v>81.27</v>
      </c>
      <c r="F140" s="17">
        <v>162.54</v>
      </c>
      <c r="G140" s="17">
        <v>0</v>
      </c>
      <c r="H140" s="17">
        <v>237.54</v>
      </c>
      <c r="I140" s="17">
        <v>243.81</v>
      </c>
      <c r="J140" s="17">
        <v>0</v>
      </c>
      <c r="K140" s="17">
        <v>593.89</v>
      </c>
      <c r="L140" s="17">
        <f t="shared" si="116"/>
        <v>296.94499999999999</v>
      </c>
      <c r="M140" s="17">
        <f t="shared" si="116"/>
        <v>445.41750000000002</v>
      </c>
      <c r="N140" s="17">
        <f t="shared" si="116"/>
        <v>371.18124999999998</v>
      </c>
      <c r="O140" s="17">
        <f t="shared" si="116"/>
        <v>408.299375</v>
      </c>
      <c r="P140" s="16">
        <f t="shared" si="117"/>
        <v>2922.163125</v>
      </c>
    </row>
    <row r="141" spans="1:242">
      <c r="A141" s="22" t="s">
        <v>1767</v>
      </c>
      <c r="B141" s="36" t="s">
        <v>44</v>
      </c>
      <c r="C141" s="48" t="s">
        <v>14</v>
      </c>
      <c r="D141" s="17">
        <v>5036.22</v>
      </c>
      <c r="E141" s="17">
        <v>4988.37</v>
      </c>
      <c r="F141" s="17">
        <v>4970.6400000000003</v>
      </c>
      <c r="G141" s="17">
        <v>4914.49</v>
      </c>
      <c r="H141" s="17">
        <v>4879.03</v>
      </c>
      <c r="I141" s="17">
        <v>4831.74</v>
      </c>
      <c r="J141" s="17">
        <v>4858.34</v>
      </c>
      <c r="K141" s="17">
        <v>4876.07</v>
      </c>
      <c r="L141" s="17">
        <f t="shared" si="116"/>
        <v>4867.2049999999999</v>
      </c>
      <c r="M141" s="17">
        <f t="shared" si="116"/>
        <v>4871.6374999999998</v>
      </c>
      <c r="N141" s="17">
        <f t="shared" si="116"/>
        <v>4869.4212499999994</v>
      </c>
      <c r="O141" s="17">
        <f t="shared" si="116"/>
        <v>4870.5293750000001</v>
      </c>
      <c r="P141" s="16">
        <f t="shared" si="117"/>
        <v>58833.693124999998</v>
      </c>
    </row>
    <row r="142" spans="1:242">
      <c r="A142" s="22" t="s">
        <v>1768</v>
      </c>
      <c r="B142" s="36" t="s">
        <v>45</v>
      </c>
      <c r="C142" s="48" t="s">
        <v>14</v>
      </c>
      <c r="D142" s="17">
        <v>0</v>
      </c>
      <c r="E142" s="17">
        <v>0</v>
      </c>
      <c r="F142" s="17"/>
      <c r="G142" s="17"/>
      <c r="H142" s="17"/>
      <c r="I142" s="17">
        <f t="shared" ref="I142" si="118">SUM(G142:H142)/2</f>
        <v>0</v>
      </c>
      <c r="J142" s="17">
        <f t="shared" si="116"/>
        <v>0</v>
      </c>
      <c r="K142" s="17">
        <f t="shared" si="116"/>
        <v>0</v>
      </c>
      <c r="L142" s="17">
        <f t="shared" si="116"/>
        <v>0</v>
      </c>
      <c r="M142" s="17">
        <f t="shared" si="116"/>
        <v>0</v>
      </c>
      <c r="N142" s="17">
        <f t="shared" si="116"/>
        <v>0</v>
      </c>
      <c r="O142" s="17">
        <f t="shared" si="116"/>
        <v>0</v>
      </c>
      <c r="P142" s="16">
        <f t="shared" si="117"/>
        <v>0</v>
      </c>
    </row>
    <row r="143" spans="1:242" s="14" customFormat="1" ht="13.5" customHeight="1">
      <c r="A143" s="24" t="s">
        <v>1769</v>
      </c>
      <c r="B143" s="35" t="s">
        <v>1770</v>
      </c>
      <c r="C143" s="48"/>
      <c r="D143" s="16">
        <f t="shared" ref="D143:I143" si="119">SUM(D144:D149)</f>
        <v>5030.4000000000005</v>
      </c>
      <c r="E143" s="16">
        <f t="shared" si="119"/>
        <v>7232.75</v>
      </c>
      <c r="F143" s="16">
        <f t="shared" si="119"/>
        <v>10507.07</v>
      </c>
      <c r="G143" s="16">
        <f t="shared" si="119"/>
        <v>9338.7699999999986</v>
      </c>
      <c r="H143" s="16">
        <f t="shared" si="119"/>
        <v>7306.74</v>
      </c>
      <c r="I143" s="16">
        <f t="shared" si="119"/>
        <v>7930.95</v>
      </c>
      <c r="J143" s="16">
        <f t="shared" ref="J143:P143" si="120">SUM(J144:J149)</f>
        <v>9776.01</v>
      </c>
      <c r="K143" s="16">
        <f t="shared" si="120"/>
        <v>8690.42</v>
      </c>
      <c r="L143" s="16">
        <f t="shared" si="120"/>
        <v>9233.2150000000001</v>
      </c>
      <c r="M143" s="16">
        <f t="shared" si="120"/>
        <v>8961.817500000001</v>
      </c>
      <c r="N143" s="16">
        <f t="shared" si="120"/>
        <v>9097.5162500000006</v>
      </c>
      <c r="O143" s="16">
        <f t="shared" si="120"/>
        <v>9029.666874999999</v>
      </c>
      <c r="P143" s="16">
        <f t="shared" si="120"/>
        <v>102135.325625</v>
      </c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  <c r="IB143" s="29"/>
      <c r="IC143" s="29"/>
      <c r="ID143" s="29"/>
      <c r="IE143" s="29"/>
      <c r="IF143" s="29"/>
      <c r="IG143" s="29"/>
      <c r="IH143" s="29"/>
    </row>
    <row r="144" spans="1:242" s="30" customFormat="1">
      <c r="A144" s="22" t="s">
        <v>1771</v>
      </c>
      <c r="B144" s="36" t="s">
        <v>438</v>
      </c>
      <c r="C144" s="48" t="s">
        <v>14</v>
      </c>
      <c r="D144" s="17">
        <v>0</v>
      </c>
      <c r="E144" s="17">
        <v>0</v>
      </c>
      <c r="F144" s="17">
        <v>264.77999999999997</v>
      </c>
      <c r="G144" s="17">
        <v>1.5</v>
      </c>
      <c r="H144" s="17">
        <v>1.79</v>
      </c>
      <c r="I144" s="17">
        <v>0</v>
      </c>
      <c r="J144" s="17">
        <v>3.85</v>
      </c>
      <c r="K144" s="17">
        <v>0.35</v>
      </c>
      <c r="L144" s="17">
        <f t="shared" ref="J144:O149" si="121">SUM(J144:K144)/2</f>
        <v>2.1</v>
      </c>
      <c r="M144" s="17">
        <f t="shared" si="121"/>
        <v>1.2250000000000001</v>
      </c>
      <c r="N144" s="17">
        <f t="shared" si="121"/>
        <v>1.6625000000000001</v>
      </c>
      <c r="O144" s="17">
        <f t="shared" si="121"/>
        <v>1.4437500000000001</v>
      </c>
      <c r="P144" s="16">
        <f t="shared" si="117"/>
        <v>278.70125000000013</v>
      </c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  <c r="IB144" s="29"/>
      <c r="IC144" s="29"/>
      <c r="ID144" s="29"/>
      <c r="IE144" s="29"/>
      <c r="IF144" s="29"/>
      <c r="IG144" s="29"/>
      <c r="IH144" s="29"/>
    </row>
    <row r="145" spans="1:242" s="30" customFormat="1">
      <c r="A145" s="22" t="s">
        <v>1772</v>
      </c>
      <c r="B145" s="36" t="s">
        <v>440</v>
      </c>
      <c r="C145" s="48" t="s">
        <v>14</v>
      </c>
      <c r="D145" s="17">
        <v>147.22</v>
      </c>
      <c r="E145" s="17">
        <v>262.63</v>
      </c>
      <c r="F145" s="17">
        <v>191.58</v>
      </c>
      <c r="G145" s="17">
        <v>213.06</v>
      </c>
      <c r="H145" s="17">
        <v>582.80999999999995</v>
      </c>
      <c r="I145" s="17">
        <v>698.24</v>
      </c>
      <c r="J145" s="17">
        <v>585.97</v>
      </c>
      <c r="K145" s="17">
        <v>628.20000000000005</v>
      </c>
      <c r="L145" s="17">
        <f t="shared" si="121"/>
        <v>607.08500000000004</v>
      </c>
      <c r="M145" s="17">
        <f t="shared" si="121"/>
        <v>617.64250000000004</v>
      </c>
      <c r="N145" s="17">
        <f t="shared" si="121"/>
        <v>612.36374999999998</v>
      </c>
      <c r="O145" s="17">
        <f t="shared" si="121"/>
        <v>615.00312499999995</v>
      </c>
      <c r="P145" s="16">
        <f t="shared" si="117"/>
        <v>5761.8043750000006</v>
      </c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</row>
    <row r="146" spans="1:242" s="30" customFormat="1">
      <c r="A146" s="22" t="s">
        <v>1773</v>
      </c>
      <c r="B146" s="36" t="s">
        <v>442</v>
      </c>
      <c r="C146" s="48" t="s">
        <v>14</v>
      </c>
      <c r="D146" s="17">
        <v>4883.18</v>
      </c>
      <c r="E146" s="17">
        <v>6963.03</v>
      </c>
      <c r="F146" s="17">
        <v>10044.14</v>
      </c>
      <c r="G146" s="17">
        <v>9124.2099999999991</v>
      </c>
      <c r="H146" s="17">
        <v>6718.73</v>
      </c>
      <c r="I146" s="17">
        <v>7231.38</v>
      </c>
      <c r="J146" s="17">
        <v>9186.19</v>
      </c>
      <c r="K146" s="17">
        <v>8055.56</v>
      </c>
      <c r="L146" s="17">
        <f t="shared" si="121"/>
        <v>8620.875</v>
      </c>
      <c r="M146" s="17">
        <f t="shared" si="121"/>
        <v>8338.2175000000007</v>
      </c>
      <c r="N146" s="17">
        <f t="shared" si="121"/>
        <v>8479.5462499999994</v>
      </c>
      <c r="O146" s="17">
        <f t="shared" si="121"/>
        <v>8408.8818749999991</v>
      </c>
      <c r="P146" s="16">
        <f t="shared" si="117"/>
        <v>96053.940624999988</v>
      </c>
      <c r="HR146" s="29"/>
      <c r="HS146" s="29"/>
      <c r="HT146" s="29"/>
      <c r="HU146" s="29"/>
      <c r="HV146" s="29"/>
      <c r="HW146" s="29"/>
      <c r="HX146" s="29"/>
      <c r="HY146" s="29"/>
      <c r="HZ146" s="29"/>
      <c r="IA146" s="29"/>
      <c r="IB146" s="29"/>
      <c r="IC146" s="29"/>
      <c r="ID146" s="29"/>
      <c r="IE146" s="29"/>
      <c r="IF146" s="29"/>
      <c r="IG146" s="29"/>
      <c r="IH146" s="29"/>
    </row>
    <row r="147" spans="1:242" s="30" customFormat="1" ht="18">
      <c r="A147" s="22" t="s">
        <v>1774</v>
      </c>
      <c r="B147" s="36" t="s">
        <v>444</v>
      </c>
      <c r="C147" s="48" t="s">
        <v>14</v>
      </c>
      <c r="D147" s="17">
        <v>0</v>
      </c>
      <c r="E147" s="17">
        <v>7.09</v>
      </c>
      <c r="F147" s="17">
        <v>6.57</v>
      </c>
      <c r="G147" s="17">
        <v>0</v>
      </c>
      <c r="H147" s="17">
        <v>3.41</v>
      </c>
      <c r="I147" s="17">
        <v>1.33</v>
      </c>
      <c r="J147" s="17">
        <v>0</v>
      </c>
      <c r="K147" s="17">
        <v>6.31</v>
      </c>
      <c r="L147" s="17">
        <f t="shared" si="121"/>
        <v>3.1549999999999998</v>
      </c>
      <c r="M147" s="17">
        <f t="shared" si="121"/>
        <v>4.7324999999999999</v>
      </c>
      <c r="N147" s="17">
        <f t="shared" si="121"/>
        <v>3.9437499999999996</v>
      </c>
      <c r="O147" s="17">
        <f t="shared" si="121"/>
        <v>4.3381249999999998</v>
      </c>
      <c r="P147" s="16">
        <f t="shared" si="117"/>
        <v>40.879374999999996</v>
      </c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</row>
    <row r="148" spans="1:242" s="30" customFormat="1">
      <c r="A148" s="22" t="s">
        <v>1775</v>
      </c>
      <c r="B148" s="36" t="s">
        <v>445</v>
      </c>
      <c r="C148" s="48" t="s">
        <v>14</v>
      </c>
      <c r="D148" s="17">
        <v>0</v>
      </c>
      <c r="E148" s="17">
        <v>0</v>
      </c>
      <c r="F148" s="17"/>
      <c r="G148" s="17">
        <v>0</v>
      </c>
      <c r="H148" s="17"/>
      <c r="I148" s="17">
        <f t="shared" ref="I148:I149" si="122">SUM(G148:H148)/2</f>
        <v>0</v>
      </c>
      <c r="J148" s="17">
        <f t="shared" si="121"/>
        <v>0</v>
      </c>
      <c r="K148" s="17">
        <f t="shared" si="121"/>
        <v>0</v>
      </c>
      <c r="L148" s="17">
        <f t="shared" si="121"/>
        <v>0</v>
      </c>
      <c r="M148" s="17">
        <f t="shared" si="121"/>
        <v>0</v>
      </c>
      <c r="N148" s="17">
        <f t="shared" si="121"/>
        <v>0</v>
      </c>
      <c r="O148" s="17">
        <f t="shared" si="121"/>
        <v>0</v>
      </c>
      <c r="P148" s="16">
        <f t="shared" si="117"/>
        <v>0</v>
      </c>
      <c r="HR148" s="29"/>
      <c r="HS148" s="29"/>
      <c r="HT148" s="29"/>
      <c r="HU148" s="29"/>
      <c r="HV148" s="29"/>
      <c r="HW148" s="29"/>
      <c r="HX148" s="29"/>
      <c r="HY148" s="29"/>
      <c r="HZ148" s="29"/>
      <c r="IA148" s="29"/>
      <c r="IB148" s="29"/>
      <c r="IC148" s="29"/>
      <c r="ID148" s="29"/>
      <c r="IE148" s="29"/>
      <c r="IF148" s="29"/>
      <c r="IG148" s="29"/>
      <c r="IH148" s="29"/>
    </row>
    <row r="149" spans="1:242" s="30" customFormat="1">
      <c r="A149" s="22" t="s">
        <v>1776</v>
      </c>
      <c r="B149" s="36" t="s">
        <v>446</v>
      </c>
      <c r="C149" s="48" t="s">
        <v>14</v>
      </c>
      <c r="D149" s="17">
        <v>0</v>
      </c>
      <c r="E149" s="17">
        <v>0</v>
      </c>
      <c r="F149" s="17"/>
      <c r="G149" s="17">
        <v>0</v>
      </c>
      <c r="H149" s="17"/>
      <c r="I149" s="17">
        <f t="shared" si="122"/>
        <v>0</v>
      </c>
      <c r="J149" s="17">
        <f t="shared" si="121"/>
        <v>0</v>
      </c>
      <c r="K149" s="17">
        <f t="shared" si="121"/>
        <v>0</v>
      </c>
      <c r="L149" s="17">
        <f t="shared" si="121"/>
        <v>0</v>
      </c>
      <c r="M149" s="17">
        <f t="shared" si="121"/>
        <v>0</v>
      </c>
      <c r="N149" s="17">
        <f t="shared" si="121"/>
        <v>0</v>
      </c>
      <c r="O149" s="17">
        <f t="shared" si="121"/>
        <v>0</v>
      </c>
      <c r="P149" s="16">
        <f t="shared" si="117"/>
        <v>0</v>
      </c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</row>
    <row r="150" spans="1:242" s="14" customFormat="1" ht="13.5" customHeight="1">
      <c r="A150" s="24" t="s">
        <v>1777</v>
      </c>
      <c r="B150" s="35" t="s">
        <v>447</v>
      </c>
      <c r="C150" s="48"/>
      <c r="D150" s="16">
        <f t="shared" ref="D150:I150" si="123">SUM(D151:D156)</f>
        <v>211543.94999999998</v>
      </c>
      <c r="E150" s="16">
        <f t="shared" si="123"/>
        <v>139953.09</v>
      </c>
      <c r="F150" s="16">
        <f t="shared" si="123"/>
        <v>123321.28</v>
      </c>
      <c r="G150" s="16">
        <f t="shared" si="123"/>
        <v>106640.11</v>
      </c>
      <c r="H150" s="16">
        <f t="shared" si="123"/>
        <v>109015.92</v>
      </c>
      <c r="I150" s="16">
        <f t="shared" si="123"/>
        <v>114072.90000000001</v>
      </c>
      <c r="J150" s="16">
        <f t="shared" ref="J150:P150" si="124">SUM(J151:J156)</f>
        <v>131676.28</v>
      </c>
      <c r="K150" s="16">
        <f t="shared" si="124"/>
        <v>141203.94</v>
      </c>
      <c r="L150" s="16">
        <f t="shared" si="124"/>
        <v>136440.11000000002</v>
      </c>
      <c r="M150" s="16">
        <f t="shared" si="124"/>
        <v>138822.02499999999</v>
      </c>
      <c r="N150" s="16">
        <f t="shared" si="124"/>
        <v>137631.0675</v>
      </c>
      <c r="O150" s="16">
        <f t="shared" si="124"/>
        <v>138226.54625000001</v>
      </c>
      <c r="P150" s="16">
        <f t="shared" si="124"/>
        <v>1628547.2187500002</v>
      </c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</row>
    <row r="151" spans="1:242" s="30" customFormat="1">
      <c r="A151" s="22" t="s">
        <v>1778</v>
      </c>
      <c r="B151" s="36" t="s">
        <v>449</v>
      </c>
      <c r="C151" s="48" t="s">
        <v>14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f>SUM(G151:H151)/2</f>
        <v>0</v>
      </c>
      <c r="J151" s="17">
        <f t="shared" ref="J151:O156" si="125">SUM(H151:I151)/2</f>
        <v>0</v>
      </c>
      <c r="K151" s="17">
        <f t="shared" si="125"/>
        <v>0</v>
      </c>
      <c r="L151" s="17">
        <f t="shared" si="125"/>
        <v>0</v>
      </c>
      <c r="M151" s="17">
        <f t="shared" si="125"/>
        <v>0</v>
      </c>
      <c r="N151" s="17">
        <f t="shared" si="125"/>
        <v>0</v>
      </c>
      <c r="O151" s="17">
        <f t="shared" si="125"/>
        <v>0</v>
      </c>
      <c r="P151" s="16">
        <f t="shared" si="117"/>
        <v>0</v>
      </c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</row>
    <row r="152" spans="1:242" s="30" customFormat="1">
      <c r="A152" s="22" t="s">
        <v>1779</v>
      </c>
      <c r="B152" s="36" t="s">
        <v>451</v>
      </c>
      <c r="C152" s="48" t="s">
        <v>14</v>
      </c>
      <c r="D152" s="17">
        <v>20103.84</v>
      </c>
      <c r="E152" s="17">
        <v>11977.93</v>
      </c>
      <c r="F152" s="17">
        <v>7086.65</v>
      </c>
      <c r="G152" s="17">
        <v>6901.04</v>
      </c>
      <c r="H152" s="17">
        <v>7989.22</v>
      </c>
      <c r="I152" s="17">
        <v>6743.69</v>
      </c>
      <c r="J152" s="17">
        <v>10587.43</v>
      </c>
      <c r="K152" s="17">
        <v>9598.59</v>
      </c>
      <c r="L152" s="17">
        <f t="shared" si="125"/>
        <v>10093.01</v>
      </c>
      <c r="M152" s="17">
        <f t="shared" si="125"/>
        <v>9845.7999999999993</v>
      </c>
      <c r="N152" s="17">
        <f t="shared" si="125"/>
        <v>9969.4049999999988</v>
      </c>
      <c r="O152" s="17">
        <f t="shared" si="125"/>
        <v>9907.6024999999991</v>
      </c>
      <c r="P152" s="16">
        <f t="shared" si="117"/>
        <v>120804.20749999999</v>
      </c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</row>
    <row r="153" spans="1:242" s="30" customFormat="1">
      <c r="A153" s="22" t="s">
        <v>1780</v>
      </c>
      <c r="B153" s="36" t="s">
        <v>453</v>
      </c>
      <c r="C153" s="48" t="s">
        <v>14</v>
      </c>
      <c r="D153" s="17">
        <v>191440.11</v>
      </c>
      <c r="E153" s="17">
        <v>127975.16</v>
      </c>
      <c r="F153" s="17">
        <v>116234.63</v>
      </c>
      <c r="G153" s="17">
        <v>99739.07</v>
      </c>
      <c r="H153" s="17">
        <v>101026.7</v>
      </c>
      <c r="I153" s="17">
        <v>107329.21</v>
      </c>
      <c r="J153" s="17">
        <v>121088.85</v>
      </c>
      <c r="K153" s="17">
        <v>131605.35</v>
      </c>
      <c r="L153" s="17">
        <f t="shared" si="125"/>
        <v>126347.1</v>
      </c>
      <c r="M153" s="17">
        <f t="shared" si="125"/>
        <v>128976.22500000001</v>
      </c>
      <c r="N153" s="17">
        <f t="shared" si="125"/>
        <v>127661.66250000001</v>
      </c>
      <c r="O153" s="17">
        <f t="shared" si="125"/>
        <v>128318.94375000001</v>
      </c>
      <c r="P153" s="16">
        <f t="shared" si="117"/>
        <v>1507743.0112500002</v>
      </c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</row>
    <row r="154" spans="1:242" s="30" customFormat="1">
      <c r="A154" s="22" t="s">
        <v>1781</v>
      </c>
      <c r="B154" s="36" t="s">
        <v>454</v>
      </c>
      <c r="C154" s="48" t="s">
        <v>14</v>
      </c>
      <c r="D154" s="17">
        <v>0</v>
      </c>
      <c r="E154" s="17">
        <v>0</v>
      </c>
      <c r="F154" s="17"/>
      <c r="G154" s="17"/>
      <c r="H154" s="17"/>
      <c r="I154" s="17">
        <f t="shared" ref="I154:I156" si="126">SUM(G154:H154)/2</f>
        <v>0</v>
      </c>
      <c r="J154" s="17">
        <f t="shared" si="125"/>
        <v>0</v>
      </c>
      <c r="K154" s="17">
        <f t="shared" si="125"/>
        <v>0</v>
      </c>
      <c r="L154" s="17">
        <f t="shared" si="125"/>
        <v>0</v>
      </c>
      <c r="M154" s="17">
        <f t="shared" si="125"/>
        <v>0</v>
      </c>
      <c r="N154" s="17">
        <f t="shared" si="125"/>
        <v>0</v>
      </c>
      <c r="O154" s="17">
        <f t="shared" si="125"/>
        <v>0</v>
      </c>
      <c r="P154" s="16">
        <f t="shared" si="117"/>
        <v>0</v>
      </c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</row>
    <row r="155" spans="1:242" s="30" customFormat="1">
      <c r="A155" s="22" t="s">
        <v>1782</v>
      </c>
      <c r="B155" s="36" t="s">
        <v>455</v>
      </c>
      <c r="C155" s="48" t="s">
        <v>14</v>
      </c>
      <c r="D155" s="17">
        <v>0</v>
      </c>
      <c r="E155" s="17">
        <v>0</v>
      </c>
      <c r="F155" s="17"/>
      <c r="G155" s="17"/>
      <c r="H155" s="17"/>
      <c r="I155" s="17">
        <f t="shared" si="126"/>
        <v>0</v>
      </c>
      <c r="J155" s="17">
        <f t="shared" si="125"/>
        <v>0</v>
      </c>
      <c r="K155" s="17">
        <f t="shared" si="125"/>
        <v>0</v>
      </c>
      <c r="L155" s="17">
        <f t="shared" si="125"/>
        <v>0</v>
      </c>
      <c r="M155" s="17">
        <f t="shared" si="125"/>
        <v>0</v>
      </c>
      <c r="N155" s="17">
        <f t="shared" si="125"/>
        <v>0</v>
      </c>
      <c r="O155" s="17">
        <f t="shared" si="125"/>
        <v>0</v>
      </c>
      <c r="P155" s="16">
        <f t="shared" si="117"/>
        <v>0</v>
      </c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</row>
    <row r="156" spans="1:242" s="30" customFormat="1">
      <c r="A156" s="22" t="s">
        <v>1783</v>
      </c>
      <c r="B156" s="36" t="s">
        <v>456</v>
      </c>
      <c r="C156" s="48" t="s">
        <v>14</v>
      </c>
      <c r="D156" s="17">
        <v>0</v>
      </c>
      <c r="E156" s="17">
        <v>0</v>
      </c>
      <c r="F156" s="17"/>
      <c r="G156" s="17"/>
      <c r="H156" s="17"/>
      <c r="I156" s="17">
        <f t="shared" si="126"/>
        <v>0</v>
      </c>
      <c r="J156" s="17">
        <f t="shared" si="125"/>
        <v>0</v>
      </c>
      <c r="K156" s="17">
        <f t="shared" si="125"/>
        <v>0</v>
      </c>
      <c r="L156" s="17">
        <f t="shared" si="125"/>
        <v>0</v>
      </c>
      <c r="M156" s="17">
        <f t="shared" si="125"/>
        <v>0</v>
      </c>
      <c r="N156" s="17">
        <f t="shared" si="125"/>
        <v>0</v>
      </c>
      <c r="O156" s="17">
        <f t="shared" si="125"/>
        <v>0</v>
      </c>
      <c r="P156" s="16">
        <f t="shared" si="117"/>
        <v>0</v>
      </c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</row>
    <row r="157" spans="1:242" s="14" customFormat="1" ht="15" customHeight="1">
      <c r="A157" s="24" t="s">
        <v>1784</v>
      </c>
      <c r="B157" s="35" t="s">
        <v>457</v>
      </c>
      <c r="C157" s="48"/>
      <c r="D157" s="16">
        <f t="shared" ref="D157:I157" si="127">SUM(D158:D163)</f>
        <v>74435.92</v>
      </c>
      <c r="E157" s="16">
        <f t="shared" si="127"/>
        <v>55908.93</v>
      </c>
      <c r="F157" s="16">
        <f t="shared" si="127"/>
        <v>60484.020000000004</v>
      </c>
      <c r="G157" s="16">
        <f t="shared" si="127"/>
        <v>53840.45</v>
      </c>
      <c r="H157" s="16">
        <f t="shared" si="127"/>
        <v>50104.21</v>
      </c>
      <c r="I157" s="16">
        <f t="shared" si="127"/>
        <v>52493.599999999999</v>
      </c>
      <c r="J157" s="16">
        <f t="shared" ref="J157:P157" si="128">SUM(J158:J163)</f>
        <v>68884.83</v>
      </c>
      <c r="K157" s="16">
        <f t="shared" si="128"/>
        <v>71003.510000000009</v>
      </c>
      <c r="L157" s="16">
        <f t="shared" si="128"/>
        <v>69944.17</v>
      </c>
      <c r="M157" s="16">
        <f t="shared" si="128"/>
        <v>70473.840000000011</v>
      </c>
      <c r="N157" s="16">
        <f t="shared" si="128"/>
        <v>70209.005000000005</v>
      </c>
      <c r="O157" s="16">
        <f t="shared" si="128"/>
        <v>70341.422500000001</v>
      </c>
      <c r="P157" s="16">
        <f t="shared" si="128"/>
        <v>768123.9075000002</v>
      </c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</row>
    <row r="158" spans="1:242" s="30" customFormat="1">
      <c r="A158" s="22" t="s">
        <v>1785</v>
      </c>
      <c r="B158" s="36" t="s">
        <v>459</v>
      </c>
      <c r="C158" s="48" t="s">
        <v>14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f>SUM(G158:H158)/2</f>
        <v>0</v>
      </c>
      <c r="J158" s="17">
        <f t="shared" ref="J158:O163" si="129">SUM(H158:I158)/2</f>
        <v>0</v>
      </c>
      <c r="K158" s="17">
        <f t="shared" si="129"/>
        <v>0</v>
      </c>
      <c r="L158" s="17">
        <f t="shared" si="129"/>
        <v>0</v>
      </c>
      <c r="M158" s="17">
        <f t="shared" si="129"/>
        <v>0</v>
      </c>
      <c r="N158" s="17">
        <f t="shared" si="129"/>
        <v>0</v>
      </c>
      <c r="O158" s="17">
        <f t="shared" si="129"/>
        <v>0</v>
      </c>
      <c r="P158" s="16">
        <f t="shared" si="117"/>
        <v>0</v>
      </c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</row>
    <row r="159" spans="1:242" s="30" customFormat="1">
      <c r="A159" s="22" t="s">
        <v>1786</v>
      </c>
      <c r="B159" s="36" t="s">
        <v>461</v>
      </c>
      <c r="C159" s="48" t="s">
        <v>14</v>
      </c>
      <c r="D159" s="17">
        <v>4676.05</v>
      </c>
      <c r="E159" s="17">
        <v>4034.95</v>
      </c>
      <c r="F159" s="17">
        <v>2617.12</v>
      </c>
      <c r="G159" s="17">
        <v>2643.41</v>
      </c>
      <c r="H159" s="17">
        <v>2631.96</v>
      </c>
      <c r="I159" s="17">
        <v>2016.95</v>
      </c>
      <c r="J159" s="17">
        <v>4561.6400000000003</v>
      </c>
      <c r="K159" s="17">
        <v>3617.02</v>
      </c>
      <c r="L159" s="17">
        <f t="shared" si="129"/>
        <v>4089.33</v>
      </c>
      <c r="M159" s="17">
        <f t="shared" si="129"/>
        <v>3853.1750000000002</v>
      </c>
      <c r="N159" s="17">
        <f t="shared" si="129"/>
        <v>3971.2525000000001</v>
      </c>
      <c r="O159" s="17">
        <f t="shared" si="129"/>
        <v>3912.2137499999999</v>
      </c>
      <c r="P159" s="16">
        <f t="shared" si="117"/>
        <v>42625.071250000008</v>
      </c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</row>
    <row r="160" spans="1:242" s="30" customFormat="1">
      <c r="A160" s="22" t="s">
        <v>1787</v>
      </c>
      <c r="B160" s="36" t="s">
        <v>463</v>
      </c>
      <c r="C160" s="48" t="s">
        <v>14</v>
      </c>
      <c r="D160" s="17">
        <v>69759.87</v>
      </c>
      <c r="E160" s="17">
        <v>51873.98</v>
      </c>
      <c r="F160" s="17">
        <v>57866.9</v>
      </c>
      <c r="G160" s="17">
        <v>51197.04</v>
      </c>
      <c r="H160" s="17">
        <v>47472.25</v>
      </c>
      <c r="I160" s="17">
        <v>50476.65</v>
      </c>
      <c r="J160" s="17">
        <v>64323.19</v>
      </c>
      <c r="K160" s="17">
        <v>67386.490000000005</v>
      </c>
      <c r="L160" s="17">
        <f t="shared" si="129"/>
        <v>65854.84</v>
      </c>
      <c r="M160" s="17">
        <f t="shared" si="129"/>
        <v>66620.665000000008</v>
      </c>
      <c r="N160" s="17">
        <f t="shared" si="129"/>
        <v>66237.752500000002</v>
      </c>
      <c r="O160" s="17">
        <f t="shared" si="129"/>
        <v>66429.208750000005</v>
      </c>
      <c r="P160" s="16">
        <f t="shared" si="117"/>
        <v>725498.83625000017</v>
      </c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</row>
    <row r="161" spans="1:242" s="30" customFormat="1" ht="18">
      <c r="A161" s="22" t="s">
        <v>1788</v>
      </c>
      <c r="B161" s="36" t="s">
        <v>464</v>
      </c>
      <c r="C161" s="48" t="s">
        <v>14</v>
      </c>
      <c r="D161" s="17">
        <v>0</v>
      </c>
      <c r="E161" s="17">
        <v>0</v>
      </c>
      <c r="F161" s="17"/>
      <c r="G161" s="17"/>
      <c r="H161" s="17"/>
      <c r="I161" s="17">
        <f t="shared" ref="I161:I163" si="130">SUM(G161:H161)/2</f>
        <v>0</v>
      </c>
      <c r="J161" s="17">
        <f t="shared" si="129"/>
        <v>0</v>
      </c>
      <c r="K161" s="17">
        <f t="shared" si="129"/>
        <v>0</v>
      </c>
      <c r="L161" s="17">
        <f t="shared" si="129"/>
        <v>0</v>
      </c>
      <c r="M161" s="17">
        <f t="shared" si="129"/>
        <v>0</v>
      </c>
      <c r="N161" s="17">
        <f t="shared" si="129"/>
        <v>0</v>
      </c>
      <c r="O161" s="17">
        <f t="shared" si="129"/>
        <v>0</v>
      </c>
      <c r="P161" s="16">
        <f t="shared" si="117"/>
        <v>0</v>
      </c>
      <c r="HR161" s="29"/>
      <c r="HS161" s="29"/>
      <c r="HT161" s="29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</row>
    <row r="162" spans="1:242" s="30" customFormat="1" ht="18">
      <c r="A162" s="22" t="s">
        <v>1789</v>
      </c>
      <c r="B162" s="36" t="s">
        <v>465</v>
      </c>
      <c r="C162" s="48" t="s">
        <v>14</v>
      </c>
      <c r="D162" s="17">
        <v>0</v>
      </c>
      <c r="E162" s="17">
        <v>0</v>
      </c>
      <c r="F162" s="17"/>
      <c r="G162" s="17"/>
      <c r="H162" s="17"/>
      <c r="I162" s="17">
        <f t="shared" si="130"/>
        <v>0</v>
      </c>
      <c r="J162" s="17">
        <f t="shared" si="129"/>
        <v>0</v>
      </c>
      <c r="K162" s="17">
        <f t="shared" si="129"/>
        <v>0</v>
      </c>
      <c r="L162" s="17">
        <f t="shared" si="129"/>
        <v>0</v>
      </c>
      <c r="M162" s="17">
        <f t="shared" si="129"/>
        <v>0</v>
      </c>
      <c r="N162" s="17">
        <f t="shared" si="129"/>
        <v>0</v>
      </c>
      <c r="O162" s="17">
        <f t="shared" si="129"/>
        <v>0</v>
      </c>
      <c r="P162" s="16">
        <f t="shared" si="117"/>
        <v>0</v>
      </c>
      <c r="HR162" s="29"/>
      <c r="HS162" s="29"/>
      <c r="HT162" s="29"/>
      <c r="HU162" s="29"/>
      <c r="HV162" s="29"/>
      <c r="HW162" s="29"/>
      <c r="HX162" s="29"/>
      <c r="HY162" s="29"/>
      <c r="HZ162" s="29"/>
      <c r="IA162" s="29"/>
      <c r="IB162" s="29"/>
      <c r="IC162" s="29"/>
      <c r="ID162" s="29"/>
      <c r="IE162" s="29"/>
      <c r="IF162" s="29"/>
      <c r="IG162" s="29"/>
      <c r="IH162" s="29"/>
    </row>
    <row r="163" spans="1:242" s="30" customFormat="1">
      <c r="A163" s="22" t="s">
        <v>1790</v>
      </c>
      <c r="B163" s="36" t="s">
        <v>466</v>
      </c>
      <c r="C163" s="48" t="s">
        <v>14</v>
      </c>
      <c r="D163" s="17">
        <v>0</v>
      </c>
      <c r="E163" s="17">
        <v>0</v>
      </c>
      <c r="F163" s="17"/>
      <c r="G163" s="17"/>
      <c r="H163" s="17"/>
      <c r="I163" s="17">
        <f t="shared" si="130"/>
        <v>0</v>
      </c>
      <c r="J163" s="17">
        <f t="shared" si="129"/>
        <v>0</v>
      </c>
      <c r="K163" s="17">
        <f t="shared" si="129"/>
        <v>0</v>
      </c>
      <c r="L163" s="17">
        <f t="shared" si="129"/>
        <v>0</v>
      </c>
      <c r="M163" s="17">
        <f t="shared" si="129"/>
        <v>0</v>
      </c>
      <c r="N163" s="17">
        <f t="shared" si="129"/>
        <v>0</v>
      </c>
      <c r="O163" s="17">
        <f t="shared" si="129"/>
        <v>0</v>
      </c>
      <c r="P163" s="16">
        <f t="shared" si="117"/>
        <v>0</v>
      </c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</row>
    <row r="164" spans="1:242" ht="14.25" customHeight="1">
      <c r="A164" s="44" t="s">
        <v>523</v>
      </c>
      <c r="B164" s="45" t="s">
        <v>524</v>
      </c>
      <c r="C164" s="104"/>
      <c r="D164" s="43">
        <f t="shared" ref="D164:J164" si="131">D165+D202</f>
        <v>1148882.0500000003</v>
      </c>
      <c r="E164" s="43">
        <f t="shared" si="131"/>
        <v>897178.96</v>
      </c>
      <c r="F164" s="43">
        <f t="shared" si="131"/>
        <v>903151.3</v>
      </c>
      <c r="G164" s="43">
        <f t="shared" si="131"/>
        <v>920106.15999999992</v>
      </c>
      <c r="H164" s="43">
        <f t="shared" si="131"/>
        <v>902570.70000000007</v>
      </c>
      <c r="I164" s="43">
        <f t="shared" si="131"/>
        <v>834174.34999999986</v>
      </c>
      <c r="J164" s="43">
        <f t="shared" si="131"/>
        <v>838078.22000000009</v>
      </c>
      <c r="K164" s="43">
        <f t="shared" ref="K164:P164" si="132">K165+K202</f>
        <v>868010.98</v>
      </c>
      <c r="L164" s="43">
        <f t="shared" si="132"/>
        <v>846754.51666666672</v>
      </c>
      <c r="M164" s="43">
        <f t="shared" si="132"/>
        <v>850947.90555555548</v>
      </c>
      <c r="N164" s="43">
        <f t="shared" si="132"/>
        <v>855237.80074074061</v>
      </c>
      <c r="O164" s="43">
        <f t="shared" si="132"/>
        <v>850980.07432098768</v>
      </c>
      <c r="P164" s="43">
        <f t="shared" si="132"/>
        <v>10716073.01728395</v>
      </c>
    </row>
    <row r="165" spans="1:242" s="14" customFormat="1" ht="13.5" hidden="1" customHeight="1">
      <c r="A165" s="24" t="s">
        <v>525</v>
      </c>
      <c r="B165" s="35" t="s">
        <v>46</v>
      </c>
      <c r="C165" s="48"/>
      <c r="D165" s="16">
        <f>D176+D166</f>
        <v>0</v>
      </c>
      <c r="E165" s="16">
        <f t="shared" ref="E165:J165" si="133">SUM(E176+E191)</f>
        <v>0</v>
      </c>
      <c r="F165" s="16">
        <f t="shared" si="133"/>
        <v>0</v>
      </c>
      <c r="G165" s="16">
        <f t="shared" si="133"/>
        <v>0</v>
      </c>
      <c r="H165" s="16">
        <f t="shared" si="133"/>
        <v>0</v>
      </c>
      <c r="I165" s="16">
        <f t="shared" si="133"/>
        <v>0</v>
      </c>
      <c r="J165" s="16">
        <f t="shared" si="133"/>
        <v>0</v>
      </c>
      <c r="K165" s="16">
        <f t="shared" ref="K165:P165" si="134">SUM(K176+K191)</f>
        <v>0</v>
      </c>
      <c r="L165" s="16">
        <f t="shared" si="134"/>
        <v>0</v>
      </c>
      <c r="M165" s="16">
        <f t="shared" si="134"/>
        <v>0</v>
      </c>
      <c r="N165" s="16">
        <f t="shared" si="134"/>
        <v>0</v>
      </c>
      <c r="O165" s="16">
        <f t="shared" si="134"/>
        <v>0</v>
      </c>
      <c r="P165" s="16">
        <f t="shared" si="134"/>
        <v>0</v>
      </c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</row>
    <row r="166" spans="1:242" s="47" customFormat="1" ht="18.75" hidden="1" customHeight="1">
      <c r="A166" s="24" t="s">
        <v>526</v>
      </c>
      <c r="B166" s="35" t="s">
        <v>527</v>
      </c>
      <c r="C166" s="48"/>
      <c r="D166" s="16">
        <f t="shared" ref="D166:P167" si="135">D167</f>
        <v>0</v>
      </c>
      <c r="E166" s="16">
        <f t="shared" si="135"/>
        <v>0</v>
      </c>
      <c r="F166" s="16">
        <f t="shared" si="135"/>
        <v>0</v>
      </c>
      <c r="G166" s="16">
        <f t="shared" si="135"/>
        <v>0</v>
      </c>
      <c r="H166" s="16">
        <f t="shared" si="135"/>
        <v>0</v>
      </c>
      <c r="I166" s="16">
        <f t="shared" si="135"/>
        <v>0</v>
      </c>
      <c r="J166" s="16">
        <f t="shared" si="135"/>
        <v>0</v>
      </c>
      <c r="K166" s="16">
        <f t="shared" si="135"/>
        <v>0</v>
      </c>
      <c r="L166" s="16">
        <f t="shared" si="135"/>
        <v>0</v>
      </c>
      <c r="M166" s="16">
        <f t="shared" si="135"/>
        <v>0</v>
      </c>
      <c r="N166" s="16">
        <f t="shared" si="135"/>
        <v>0</v>
      </c>
      <c r="O166" s="16">
        <f t="shared" si="135"/>
        <v>0</v>
      </c>
      <c r="P166" s="16">
        <f t="shared" si="135"/>
        <v>0</v>
      </c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  <c r="GS166" s="49"/>
      <c r="GT166" s="49"/>
      <c r="GU166" s="49"/>
      <c r="GV166" s="49"/>
      <c r="GW166" s="49"/>
      <c r="GX166" s="49"/>
      <c r="GY166" s="49"/>
      <c r="GZ166" s="49"/>
      <c r="HA166" s="49"/>
      <c r="HB166" s="49"/>
      <c r="HC166" s="49"/>
      <c r="HD166" s="49"/>
      <c r="HE166" s="49"/>
      <c r="HF166" s="49"/>
      <c r="HG166" s="49"/>
      <c r="HH166" s="49"/>
      <c r="HI166" s="49"/>
      <c r="HJ166" s="49"/>
      <c r="HK166" s="49"/>
      <c r="HL166" s="49"/>
      <c r="HM166" s="49"/>
      <c r="HN166" s="49"/>
      <c r="HO166" s="49"/>
      <c r="HP166" s="49"/>
      <c r="HQ166" s="49"/>
    </row>
    <row r="167" spans="1:242" s="46" customFormat="1" ht="15.75" hidden="1" customHeight="1">
      <c r="A167" s="24" t="s">
        <v>528</v>
      </c>
      <c r="B167" s="35" t="s">
        <v>529</v>
      </c>
      <c r="C167" s="48"/>
      <c r="D167" s="16">
        <f t="shared" si="135"/>
        <v>0</v>
      </c>
      <c r="E167" s="16">
        <f t="shared" si="135"/>
        <v>0</v>
      </c>
      <c r="F167" s="16">
        <f t="shared" si="135"/>
        <v>0</v>
      </c>
      <c r="G167" s="16">
        <f t="shared" si="135"/>
        <v>0</v>
      </c>
      <c r="H167" s="16">
        <f t="shared" si="135"/>
        <v>0</v>
      </c>
      <c r="I167" s="16">
        <f t="shared" si="135"/>
        <v>0</v>
      </c>
      <c r="J167" s="16">
        <f t="shared" si="135"/>
        <v>0</v>
      </c>
      <c r="K167" s="16">
        <f t="shared" si="135"/>
        <v>0</v>
      </c>
      <c r="L167" s="16">
        <f t="shared" si="135"/>
        <v>0</v>
      </c>
      <c r="M167" s="16">
        <f t="shared" si="135"/>
        <v>0</v>
      </c>
      <c r="N167" s="16">
        <f t="shared" si="135"/>
        <v>0</v>
      </c>
      <c r="O167" s="16">
        <f t="shared" si="135"/>
        <v>0</v>
      </c>
      <c r="P167" s="16">
        <f t="shared" si="135"/>
        <v>0</v>
      </c>
      <c r="HR167" s="47"/>
      <c r="HS167" s="47"/>
      <c r="HT167" s="47"/>
      <c r="HU167" s="47"/>
      <c r="HV167" s="47"/>
      <c r="HW167" s="47"/>
      <c r="HX167" s="47"/>
      <c r="HY167" s="47"/>
      <c r="HZ167" s="47"/>
      <c r="IA167" s="47"/>
      <c r="IB167" s="47"/>
      <c r="IC167" s="47"/>
      <c r="ID167" s="47"/>
      <c r="IE167" s="47"/>
      <c r="IF167" s="47"/>
      <c r="IG167" s="47"/>
      <c r="IH167" s="47"/>
    </row>
    <row r="168" spans="1:242" s="46" customFormat="1" ht="25.5" hidden="1" customHeight="1">
      <c r="A168" s="24" t="s">
        <v>530</v>
      </c>
      <c r="B168" s="35" t="s">
        <v>531</v>
      </c>
      <c r="C168" s="48"/>
      <c r="D168" s="16">
        <f t="shared" ref="D168:I168" si="136">SUM(D170:D175)</f>
        <v>0</v>
      </c>
      <c r="E168" s="16">
        <f t="shared" si="136"/>
        <v>0</v>
      </c>
      <c r="F168" s="16">
        <f t="shared" si="136"/>
        <v>0</v>
      </c>
      <c r="G168" s="16">
        <f t="shared" si="136"/>
        <v>0</v>
      </c>
      <c r="H168" s="16">
        <f t="shared" si="136"/>
        <v>0</v>
      </c>
      <c r="I168" s="16">
        <f t="shared" si="136"/>
        <v>0</v>
      </c>
      <c r="J168" s="16">
        <f t="shared" ref="J168:P168" si="137">SUM(J170:J175)</f>
        <v>0</v>
      </c>
      <c r="K168" s="16">
        <f t="shared" si="137"/>
        <v>0</v>
      </c>
      <c r="L168" s="16">
        <f t="shared" si="137"/>
        <v>0</v>
      </c>
      <c r="M168" s="16">
        <f t="shared" si="137"/>
        <v>0</v>
      </c>
      <c r="N168" s="16">
        <f t="shared" si="137"/>
        <v>0</v>
      </c>
      <c r="O168" s="16">
        <f t="shared" si="137"/>
        <v>0</v>
      </c>
      <c r="P168" s="16">
        <f t="shared" si="137"/>
        <v>0</v>
      </c>
      <c r="HR168" s="47"/>
      <c r="HS168" s="47"/>
      <c r="HT168" s="47"/>
      <c r="HU168" s="47"/>
      <c r="HV168" s="47"/>
      <c r="HW168" s="47"/>
      <c r="HX168" s="47"/>
      <c r="HY168" s="47"/>
      <c r="HZ168" s="47"/>
      <c r="IA168" s="47"/>
      <c r="IB168" s="47"/>
      <c r="IC168" s="47"/>
      <c r="ID168" s="47"/>
      <c r="IE168" s="47"/>
      <c r="IF168" s="47"/>
      <c r="IG168" s="47"/>
      <c r="IH168" s="47"/>
    </row>
    <row r="169" spans="1:242" s="46" customFormat="1" ht="25.5" hidden="1" customHeight="1">
      <c r="A169" s="24" t="s">
        <v>532</v>
      </c>
      <c r="B169" s="35" t="s">
        <v>533</v>
      </c>
      <c r="C169" s="48"/>
      <c r="D169" s="16">
        <f t="shared" ref="D169:J169" si="138">SUM(D170:D175)</f>
        <v>0</v>
      </c>
      <c r="E169" s="16">
        <f t="shared" si="138"/>
        <v>0</v>
      </c>
      <c r="F169" s="16">
        <f t="shared" si="138"/>
        <v>0</v>
      </c>
      <c r="G169" s="16">
        <f t="shared" si="138"/>
        <v>0</v>
      </c>
      <c r="H169" s="16">
        <f t="shared" si="138"/>
        <v>0</v>
      </c>
      <c r="I169" s="16">
        <f t="shared" si="138"/>
        <v>0</v>
      </c>
      <c r="J169" s="16">
        <f t="shared" si="138"/>
        <v>0</v>
      </c>
      <c r="K169" s="16">
        <f t="shared" ref="K169:P169" si="139">SUM(K170:K175)</f>
        <v>0</v>
      </c>
      <c r="L169" s="16">
        <f t="shared" si="139"/>
        <v>0</v>
      </c>
      <c r="M169" s="16">
        <f t="shared" si="139"/>
        <v>0</v>
      </c>
      <c r="N169" s="16">
        <f t="shared" si="139"/>
        <v>0</v>
      </c>
      <c r="O169" s="16">
        <f t="shared" si="139"/>
        <v>0</v>
      </c>
      <c r="P169" s="16">
        <f t="shared" si="139"/>
        <v>0</v>
      </c>
      <c r="HR169" s="47"/>
      <c r="HS169" s="47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7"/>
      <c r="IG169" s="47"/>
      <c r="IH169" s="47"/>
    </row>
    <row r="170" spans="1:242" s="47" customFormat="1" ht="18" hidden="1">
      <c r="A170" s="22" t="s">
        <v>534</v>
      </c>
      <c r="B170" s="36" t="s">
        <v>48</v>
      </c>
      <c r="C170" s="48" t="s">
        <v>47</v>
      </c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  <c r="GS170" s="49"/>
      <c r="GT170" s="49"/>
      <c r="GU170" s="49"/>
      <c r="GV170" s="49"/>
      <c r="GW170" s="49"/>
      <c r="GX170" s="49"/>
      <c r="GY170" s="49"/>
      <c r="GZ170" s="49"/>
      <c r="HA170" s="49"/>
      <c r="HB170" s="49"/>
      <c r="HC170" s="49"/>
      <c r="HD170" s="49"/>
      <c r="HE170" s="49"/>
      <c r="HF170" s="49"/>
      <c r="HG170" s="49"/>
      <c r="HH170" s="49"/>
      <c r="HI170" s="49"/>
      <c r="HJ170" s="49"/>
      <c r="HK170" s="49"/>
      <c r="HL170" s="49"/>
      <c r="HM170" s="49"/>
      <c r="HN170" s="49"/>
      <c r="HO170" s="49"/>
      <c r="HP170" s="49"/>
      <c r="HQ170" s="49"/>
    </row>
    <row r="171" spans="1:242" s="47" customFormat="1" ht="18" hidden="1">
      <c r="A171" s="22" t="s">
        <v>535</v>
      </c>
      <c r="B171" s="36" t="s">
        <v>49</v>
      </c>
      <c r="C171" s="48" t="s">
        <v>47</v>
      </c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  <c r="GS171" s="49"/>
      <c r="GT171" s="49"/>
      <c r="GU171" s="49"/>
      <c r="GV171" s="49"/>
      <c r="GW171" s="49"/>
      <c r="GX171" s="49"/>
      <c r="GY171" s="49"/>
      <c r="GZ171" s="49"/>
      <c r="HA171" s="49"/>
      <c r="HB171" s="49"/>
      <c r="HC171" s="49"/>
      <c r="HD171" s="49"/>
      <c r="HE171" s="49"/>
      <c r="HF171" s="49"/>
      <c r="HG171" s="49"/>
      <c r="HH171" s="49"/>
      <c r="HI171" s="49"/>
      <c r="HJ171" s="49"/>
      <c r="HK171" s="49"/>
      <c r="HL171" s="49"/>
      <c r="HM171" s="49"/>
      <c r="HN171" s="49"/>
      <c r="HO171" s="49"/>
      <c r="HP171" s="49"/>
      <c r="HQ171" s="49"/>
    </row>
    <row r="172" spans="1:242" s="47" customFormat="1" hidden="1">
      <c r="A172" s="22" t="s">
        <v>536</v>
      </c>
      <c r="B172" s="36" t="s">
        <v>537</v>
      </c>
      <c r="C172" s="48" t="s">
        <v>47</v>
      </c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  <c r="GQ172" s="49"/>
      <c r="GR172" s="49"/>
      <c r="GS172" s="49"/>
      <c r="GT172" s="49"/>
      <c r="GU172" s="49"/>
      <c r="GV172" s="49"/>
      <c r="GW172" s="49"/>
      <c r="GX172" s="49"/>
      <c r="GY172" s="49"/>
      <c r="GZ172" s="49"/>
      <c r="HA172" s="49"/>
      <c r="HB172" s="49"/>
      <c r="HC172" s="49"/>
      <c r="HD172" s="49"/>
      <c r="HE172" s="49"/>
      <c r="HF172" s="49"/>
      <c r="HG172" s="49"/>
      <c r="HH172" s="49"/>
      <c r="HI172" s="49"/>
      <c r="HJ172" s="49"/>
      <c r="HK172" s="49"/>
      <c r="HL172" s="49"/>
      <c r="HM172" s="49"/>
      <c r="HN172" s="49"/>
      <c r="HO172" s="49"/>
      <c r="HP172" s="49"/>
      <c r="HQ172" s="49"/>
    </row>
    <row r="173" spans="1:242" s="47" customFormat="1" ht="18" hidden="1">
      <c r="A173" s="22" t="s">
        <v>538</v>
      </c>
      <c r="B173" s="36" t="s">
        <v>50</v>
      </c>
      <c r="C173" s="48" t="s">
        <v>47</v>
      </c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  <c r="GQ173" s="49"/>
      <c r="GR173" s="49"/>
      <c r="GS173" s="49"/>
      <c r="GT173" s="49"/>
      <c r="GU173" s="49"/>
      <c r="GV173" s="49"/>
      <c r="GW173" s="49"/>
      <c r="GX173" s="49"/>
      <c r="GY173" s="49"/>
      <c r="GZ173" s="49"/>
      <c r="HA173" s="49"/>
      <c r="HB173" s="49"/>
      <c r="HC173" s="49"/>
      <c r="HD173" s="49"/>
      <c r="HE173" s="49"/>
      <c r="HF173" s="49"/>
      <c r="HG173" s="49"/>
      <c r="HH173" s="49"/>
      <c r="HI173" s="49"/>
      <c r="HJ173" s="49"/>
      <c r="HK173" s="49"/>
      <c r="HL173" s="49"/>
      <c r="HM173" s="49"/>
      <c r="HN173" s="49"/>
      <c r="HO173" s="49"/>
      <c r="HP173" s="49"/>
      <c r="HQ173" s="49"/>
    </row>
    <row r="174" spans="1:242" s="47" customFormat="1" ht="18" hidden="1">
      <c r="A174" s="22" t="s">
        <v>539</v>
      </c>
      <c r="B174" s="36" t="s">
        <v>540</v>
      </c>
      <c r="C174" s="48" t="s">
        <v>47</v>
      </c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  <c r="GS174" s="49"/>
      <c r="GT174" s="49"/>
      <c r="GU174" s="49"/>
      <c r="GV174" s="49"/>
      <c r="GW174" s="49"/>
      <c r="GX174" s="49"/>
      <c r="GY174" s="49"/>
      <c r="GZ174" s="49"/>
      <c r="HA174" s="49"/>
      <c r="HB174" s="49"/>
      <c r="HC174" s="49"/>
      <c r="HD174" s="49"/>
      <c r="HE174" s="49"/>
      <c r="HF174" s="49"/>
      <c r="HG174" s="49"/>
      <c r="HH174" s="49"/>
      <c r="HI174" s="49"/>
      <c r="HJ174" s="49"/>
      <c r="HK174" s="49"/>
      <c r="HL174" s="49"/>
      <c r="HM174" s="49"/>
      <c r="HN174" s="49"/>
      <c r="HO174" s="49"/>
      <c r="HP174" s="49"/>
      <c r="HQ174" s="49"/>
    </row>
    <row r="175" spans="1:242" s="47" customFormat="1" ht="18" hidden="1">
      <c r="A175" s="22" t="s">
        <v>541</v>
      </c>
      <c r="B175" s="36" t="s">
        <v>542</v>
      </c>
      <c r="C175" s="48" t="s">
        <v>47</v>
      </c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  <c r="GH175" s="49"/>
      <c r="GI175" s="49"/>
      <c r="GJ175" s="49"/>
      <c r="GK175" s="49"/>
      <c r="GL175" s="49"/>
      <c r="GM175" s="49"/>
      <c r="GN175" s="49"/>
      <c r="GO175" s="49"/>
      <c r="GP175" s="49"/>
      <c r="GQ175" s="49"/>
      <c r="GR175" s="49"/>
      <c r="GS175" s="49"/>
      <c r="GT175" s="49"/>
      <c r="GU175" s="49"/>
      <c r="GV175" s="49"/>
      <c r="GW175" s="49"/>
      <c r="GX175" s="49"/>
      <c r="GY175" s="49"/>
      <c r="GZ175" s="49"/>
      <c r="HA175" s="49"/>
      <c r="HB175" s="49"/>
      <c r="HC175" s="49"/>
      <c r="HD175" s="49"/>
      <c r="HE175" s="49"/>
      <c r="HF175" s="49"/>
      <c r="HG175" s="49"/>
      <c r="HH175" s="49"/>
      <c r="HI175" s="49"/>
      <c r="HJ175" s="49"/>
      <c r="HK175" s="49"/>
      <c r="HL175" s="49"/>
      <c r="HM175" s="49"/>
      <c r="HN175" s="49"/>
      <c r="HO175" s="49"/>
      <c r="HP175" s="49"/>
      <c r="HQ175" s="49"/>
    </row>
    <row r="176" spans="1:242" ht="18.75" hidden="1" customHeight="1">
      <c r="A176" s="24" t="s">
        <v>543</v>
      </c>
      <c r="B176" s="35" t="s">
        <v>544</v>
      </c>
      <c r="C176" s="48"/>
      <c r="D176" s="16">
        <f t="shared" ref="D176:J176" si="140">D177+D189</f>
        <v>0</v>
      </c>
      <c r="E176" s="16">
        <f t="shared" si="140"/>
        <v>0</v>
      </c>
      <c r="F176" s="16">
        <f t="shared" si="140"/>
        <v>0</v>
      </c>
      <c r="G176" s="16">
        <f t="shared" si="140"/>
        <v>0</v>
      </c>
      <c r="H176" s="16">
        <f>H177+H189</f>
        <v>0</v>
      </c>
      <c r="I176" s="16">
        <f t="shared" si="140"/>
        <v>0</v>
      </c>
      <c r="J176" s="16">
        <f t="shared" si="140"/>
        <v>0</v>
      </c>
      <c r="K176" s="16">
        <f t="shared" ref="K176:P176" si="141">K177+K189</f>
        <v>0</v>
      </c>
      <c r="L176" s="16">
        <f t="shared" si="141"/>
        <v>0</v>
      </c>
      <c r="M176" s="16">
        <f t="shared" si="141"/>
        <v>0</v>
      </c>
      <c r="N176" s="16">
        <f t="shared" si="141"/>
        <v>0</v>
      </c>
      <c r="O176" s="16">
        <f t="shared" si="141"/>
        <v>0</v>
      </c>
      <c r="P176" s="16">
        <f t="shared" si="141"/>
        <v>0</v>
      </c>
    </row>
    <row r="177" spans="1:242" ht="18.75" hidden="1" customHeight="1">
      <c r="A177" s="24" t="s">
        <v>545</v>
      </c>
      <c r="B177" s="35" t="s">
        <v>546</v>
      </c>
      <c r="C177" s="48"/>
      <c r="D177" s="16">
        <f t="shared" ref="D177:J177" si="142">D178+D185+D187</f>
        <v>0</v>
      </c>
      <c r="E177" s="16">
        <f t="shared" si="142"/>
        <v>0</v>
      </c>
      <c r="F177" s="16">
        <f t="shared" si="142"/>
        <v>0</v>
      </c>
      <c r="G177" s="16">
        <f t="shared" si="142"/>
        <v>0</v>
      </c>
      <c r="H177" s="16">
        <f>H178+H185+H187</f>
        <v>0</v>
      </c>
      <c r="I177" s="16">
        <f t="shared" si="142"/>
        <v>0</v>
      </c>
      <c r="J177" s="16">
        <f t="shared" si="142"/>
        <v>0</v>
      </c>
      <c r="K177" s="16">
        <f t="shared" ref="K177:P177" si="143">K178+K185+K187</f>
        <v>0</v>
      </c>
      <c r="L177" s="16">
        <f t="shared" si="143"/>
        <v>0</v>
      </c>
      <c r="M177" s="16">
        <f t="shared" si="143"/>
        <v>0</v>
      </c>
      <c r="N177" s="16">
        <f t="shared" si="143"/>
        <v>0</v>
      </c>
      <c r="O177" s="16">
        <f t="shared" si="143"/>
        <v>0</v>
      </c>
      <c r="P177" s="16">
        <f t="shared" si="143"/>
        <v>0</v>
      </c>
    </row>
    <row r="178" spans="1:242" ht="18.75" hidden="1" customHeight="1">
      <c r="A178" s="24" t="s">
        <v>547</v>
      </c>
      <c r="B178" s="35" t="s">
        <v>548</v>
      </c>
      <c r="C178" s="48"/>
      <c r="D178" s="16">
        <f t="shared" ref="D178:P178" si="144">D179</f>
        <v>0</v>
      </c>
      <c r="E178" s="16">
        <f t="shared" si="144"/>
        <v>0</v>
      </c>
      <c r="F178" s="16">
        <f t="shared" si="144"/>
        <v>0</v>
      </c>
      <c r="G178" s="16">
        <f t="shared" si="144"/>
        <v>0</v>
      </c>
      <c r="H178" s="16">
        <f t="shared" si="144"/>
        <v>0</v>
      </c>
      <c r="I178" s="16">
        <f t="shared" si="144"/>
        <v>0</v>
      </c>
      <c r="J178" s="16">
        <f t="shared" si="144"/>
        <v>0</v>
      </c>
      <c r="K178" s="16">
        <f t="shared" si="144"/>
        <v>0</v>
      </c>
      <c r="L178" s="16">
        <f t="shared" si="144"/>
        <v>0</v>
      </c>
      <c r="M178" s="16">
        <f t="shared" si="144"/>
        <v>0</v>
      </c>
      <c r="N178" s="16">
        <f t="shared" si="144"/>
        <v>0</v>
      </c>
      <c r="O178" s="16">
        <f t="shared" si="144"/>
        <v>0</v>
      </c>
      <c r="P178" s="16">
        <f t="shared" si="144"/>
        <v>0</v>
      </c>
    </row>
    <row r="179" spans="1:242" ht="18.75" hidden="1" customHeight="1">
      <c r="A179" s="24" t="s">
        <v>549</v>
      </c>
      <c r="B179" s="35" t="s">
        <v>550</v>
      </c>
      <c r="C179" s="48"/>
      <c r="D179" s="16">
        <f t="shared" ref="D179:I179" si="145">SUM(D180:D184)</f>
        <v>0</v>
      </c>
      <c r="E179" s="16">
        <f t="shared" si="145"/>
        <v>0</v>
      </c>
      <c r="F179" s="16">
        <f t="shared" si="145"/>
        <v>0</v>
      </c>
      <c r="G179" s="16">
        <f t="shared" si="145"/>
        <v>0</v>
      </c>
      <c r="H179" s="16">
        <f t="shared" si="145"/>
        <v>0</v>
      </c>
      <c r="I179" s="16">
        <f t="shared" si="145"/>
        <v>0</v>
      </c>
      <c r="J179" s="16">
        <f t="shared" ref="J179:P179" si="146">SUM(J180:J184)</f>
        <v>0</v>
      </c>
      <c r="K179" s="16">
        <f t="shared" si="146"/>
        <v>0</v>
      </c>
      <c r="L179" s="16">
        <f t="shared" si="146"/>
        <v>0</v>
      </c>
      <c r="M179" s="16">
        <f t="shared" si="146"/>
        <v>0</v>
      </c>
      <c r="N179" s="16">
        <f t="shared" si="146"/>
        <v>0</v>
      </c>
      <c r="O179" s="16">
        <f t="shared" si="146"/>
        <v>0</v>
      </c>
      <c r="P179" s="16">
        <f t="shared" si="146"/>
        <v>0</v>
      </c>
    </row>
    <row r="180" spans="1:242" s="64" customFormat="1" ht="15.75" hidden="1" customHeight="1">
      <c r="A180" s="22" t="s">
        <v>551</v>
      </c>
      <c r="B180" s="36" t="s">
        <v>51</v>
      </c>
      <c r="C180" s="48" t="s">
        <v>47</v>
      </c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7"/>
      <c r="CH180" s="67"/>
      <c r="CI180" s="67"/>
      <c r="CJ180" s="67"/>
      <c r="CK180" s="67"/>
      <c r="CL180" s="67"/>
      <c r="CM180" s="67"/>
      <c r="CN180" s="67"/>
      <c r="CO180" s="67"/>
      <c r="CP180" s="67"/>
      <c r="CQ180" s="67"/>
      <c r="CR180" s="67"/>
      <c r="CS180" s="67"/>
      <c r="CT180" s="67"/>
      <c r="CU180" s="67"/>
      <c r="CV180" s="67"/>
      <c r="CW180" s="67"/>
      <c r="CX180" s="67"/>
      <c r="CY180" s="67"/>
      <c r="CZ180" s="67"/>
      <c r="DA180" s="67"/>
      <c r="DB180" s="67"/>
      <c r="DC180" s="67"/>
      <c r="DD180" s="67"/>
      <c r="DE180" s="67"/>
      <c r="DF180" s="67"/>
      <c r="DG180" s="67"/>
      <c r="DH180" s="67"/>
      <c r="DI180" s="67"/>
      <c r="DJ180" s="67"/>
      <c r="DK180" s="67"/>
      <c r="DL180" s="67"/>
      <c r="DM180" s="67"/>
      <c r="DN180" s="67"/>
      <c r="DO180" s="67"/>
      <c r="DP180" s="67"/>
      <c r="DQ180" s="67"/>
      <c r="DR180" s="67"/>
      <c r="DS180" s="67"/>
      <c r="DT180" s="67"/>
      <c r="DU180" s="67"/>
      <c r="DV180" s="67"/>
      <c r="DW180" s="67"/>
      <c r="DX180" s="67"/>
      <c r="DY180" s="67"/>
      <c r="DZ180" s="67"/>
      <c r="EA180" s="67"/>
      <c r="EB180" s="67"/>
      <c r="EC180" s="67"/>
      <c r="ED180" s="67"/>
      <c r="EE180" s="67"/>
      <c r="EF180" s="67"/>
      <c r="EG180" s="67"/>
      <c r="EH180" s="67"/>
      <c r="EI180" s="67"/>
      <c r="EJ180" s="67"/>
      <c r="EK180" s="67"/>
      <c r="EL180" s="67"/>
      <c r="EM180" s="67"/>
      <c r="EN180" s="67"/>
      <c r="EO180" s="67"/>
      <c r="EP180" s="67"/>
      <c r="EQ180" s="67"/>
      <c r="ER180" s="67"/>
      <c r="ES180" s="67"/>
      <c r="ET180" s="67"/>
      <c r="EU180" s="67"/>
      <c r="EV180" s="67"/>
      <c r="EW180" s="67"/>
      <c r="EX180" s="67"/>
      <c r="EY180" s="67"/>
      <c r="EZ180" s="67"/>
      <c r="FA180" s="67"/>
      <c r="FB180" s="67"/>
      <c r="FC180" s="67"/>
      <c r="FD180" s="67"/>
      <c r="FE180" s="67"/>
      <c r="FF180" s="67"/>
      <c r="FG180" s="67"/>
      <c r="FH180" s="67"/>
      <c r="FI180" s="67"/>
      <c r="FJ180" s="67"/>
      <c r="FK180" s="67"/>
      <c r="FL180" s="67"/>
      <c r="FM180" s="67"/>
      <c r="FN180" s="67"/>
      <c r="FO180" s="67"/>
      <c r="FP180" s="67"/>
      <c r="FQ180" s="67"/>
      <c r="FR180" s="67"/>
      <c r="FS180" s="67"/>
      <c r="FT180" s="67"/>
      <c r="FU180" s="67"/>
      <c r="FV180" s="67"/>
      <c r="FW180" s="67"/>
      <c r="FX180" s="67"/>
      <c r="FY180" s="67"/>
      <c r="FZ180" s="67"/>
      <c r="GA180" s="67"/>
      <c r="GB180" s="67"/>
      <c r="GC180" s="67"/>
      <c r="GD180" s="67"/>
      <c r="GE180" s="67"/>
      <c r="GF180" s="67"/>
      <c r="GG180" s="67"/>
      <c r="GH180" s="67"/>
      <c r="GI180" s="67"/>
      <c r="GJ180" s="67"/>
      <c r="GK180" s="67"/>
      <c r="GL180" s="67"/>
      <c r="GM180" s="67"/>
      <c r="GN180" s="67"/>
      <c r="GO180" s="67"/>
      <c r="GP180" s="67"/>
      <c r="GQ180" s="67"/>
      <c r="GR180" s="67"/>
      <c r="GS180" s="67"/>
      <c r="GT180" s="67"/>
      <c r="GU180" s="67"/>
      <c r="GV180" s="67"/>
      <c r="GW180" s="67"/>
      <c r="GX180" s="67"/>
      <c r="GY180" s="67"/>
      <c r="GZ180" s="67"/>
      <c r="HA180" s="67"/>
      <c r="HB180" s="67"/>
      <c r="HC180" s="67"/>
      <c r="HD180" s="67"/>
      <c r="HE180" s="67"/>
      <c r="HF180" s="67"/>
      <c r="HG180" s="67"/>
      <c r="HH180" s="67"/>
      <c r="HI180" s="67"/>
      <c r="HJ180" s="67"/>
      <c r="HK180" s="67"/>
      <c r="HL180" s="67"/>
      <c r="HM180" s="67"/>
      <c r="HN180" s="67"/>
      <c r="HO180" s="67"/>
      <c r="HP180" s="67"/>
      <c r="HQ180" s="67"/>
    </row>
    <row r="181" spans="1:242" s="64" customFormat="1" ht="15.75" hidden="1" customHeight="1">
      <c r="A181" s="22" t="s">
        <v>552</v>
      </c>
      <c r="B181" s="36" t="s">
        <v>52</v>
      </c>
      <c r="C181" s="48" t="s">
        <v>47</v>
      </c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67"/>
      <c r="CK181" s="67"/>
      <c r="CL181" s="67"/>
      <c r="CM181" s="67"/>
      <c r="CN181" s="67"/>
      <c r="CO181" s="67"/>
      <c r="CP181" s="67"/>
      <c r="CQ181" s="67"/>
      <c r="CR181" s="67"/>
      <c r="CS181" s="67"/>
      <c r="CT181" s="67"/>
      <c r="CU181" s="67"/>
      <c r="CV181" s="67"/>
      <c r="CW181" s="67"/>
      <c r="CX181" s="67"/>
      <c r="CY181" s="67"/>
      <c r="CZ181" s="67"/>
      <c r="DA181" s="67"/>
      <c r="DB181" s="67"/>
      <c r="DC181" s="67"/>
      <c r="DD181" s="67"/>
      <c r="DE181" s="67"/>
      <c r="DF181" s="67"/>
      <c r="DG181" s="67"/>
      <c r="DH181" s="67"/>
      <c r="DI181" s="67"/>
      <c r="DJ181" s="67"/>
      <c r="DK181" s="67"/>
      <c r="DL181" s="67"/>
      <c r="DM181" s="67"/>
      <c r="DN181" s="67"/>
      <c r="DO181" s="67"/>
      <c r="DP181" s="67"/>
      <c r="DQ181" s="67"/>
      <c r="DR181" s="67"/>
      <c r="DS181" s="67"/>
      <c r="DT181" s="67"/>
      <c r="DU181" s="67"/>
      <c r="DV181" s="67"/>
      <c r="DW181" s="67"/>
      <c r="DX181" s="67"/>
      <c r="DY181" s="67"/>
      <c r="DZ181" s="67"/>
      <c r="EA181" s="67"/>
      <c r="EB181" s="67"/>
      <c r="EC181" s="67"/>
      <c r="ED181" s="67"/>
      <c r="EE181" s="67"/>
      <c r="EF181" s="67"/>
      <c r="EG181" s="67"/>
      <c r="EH181" s="67"/>
      <c r="EI181" s="67"/>
      <c r="EJ181" s="67"/>
      <c r="EK181" s="67"/>
      <c r="EL181" s="67"/>
      <c r="EM181" s="67"/>
      <c r="EN181" s="67"/>
      <c r="EO181" s="67"/>
      <c r="EP181" s="67"/>
      <c r="EQ181" s="67"/>
      <c r="ER181" s="67"/>
      <c r="ES181" s="67"/>
      <c r="ET181" s="67"/>
      <c r="EU181" s="67"/>
      <c r="EV181" s="67"/>
      <c r="EW181" s="67"/>
      <c r="EX181" s="67"/>
      <c r="EY181" s="67"/>
      <c r="EZ181" s="67"/>
      <c r="FA181" s="67"/>
      <c r="FB181" s="67"/>
      <c r="FC181" s="67"/>
      <c r="FD181" s="67"/>
      <c r="FE181" s="67"/>
      <c r="FF181" s="67"/>
      <c r="FG181" s="67"/>
      <c r="FH181" s="67"/>
      <c r="FI181" s="67"/>
      <c r="FJ181" s="67"/>
      <c r="FK181" s="67"/>
      <c r="FL181" s="67"/>
      <c r="FM181" s="67"/>
      <c r="FN181" s="67"/>
      <c r="FO181" s="67"/>
      <c r="FP181" s="67"/>
      <c r="FQ181" s="67"/>
      <c r="FR181" s="67"/>
      <c r="FS181" s="67"/>
      <c r="FT181" s="67"/>
      <c r="FU181" s="67"/>
      <c r="FV181" s="67"/>
      <c r="FW181" s="67"/>
      <c r="FX181" s="67"/>
      <c r="FY181" s="67"/>
      <c r="FZ181" s="67"/>
      <c r="GA181" s="67"/>
      <c r="GB181" s="67"/>
      <c r="GC181" s="67"/>
      <c r="GD181" s="67"/>
      <c r="GE181" s="67"/>
      <c r="GF181" s="67"/>
      <c r="GG181" s="67"/>
      <c r="GH181" s="67"/>
      <c r="GI181" s="67"/>
      <c r="GJ181" s="67"/>
      <c r="GK181" s="67"/>
      <c r="GL181" s="67"/>
      <c r="GM181" s="67"/>
      <c r="GN181" s="67"/>
      <c r="GO181" s="67"/>
      <c r="GP181" s="67"/>
      <c r="GQ181" s="67"/>
      <c r="GR181" s="67"/>
      <c r="GS181" s="67"/>
      <c r="GT181" s="67"/>
      <c r="GU181" s="67"/>
      <c r="GV181" s="67"/>
      <c r="GW181" s="67"/>
      <c r="GX181" s="67"/>
      <c r="GY181" s="67"/>
      <c r="GZ181" s="67"/>
      <c r="HA181" s="67"/>
      <c r="HB181" s="67"/>
      <c r="HC181" s="67"/>
      <c r="HD181" s="67"/>
      <c r="HE181" s="67"/>
      <c r="HF181" s="67"/>
      <c r="HG181" s="67"/>
      <c r="HH181" s="67"/>
      <c r="HI181" s="67"/>
      <c r="HJ181" s="67"/>
      <c r="HK181" s="67"/>
      <c r="HL181" s="67"/>
      <c r="HM181" s="67"/>
      <c r="HN181" s="67"/>
      <c r="HO181" s="67"/>
      <c r="HP181" s="67"/>
      <c r="HQ181" s="67"/>
    </row>
    <row r="182" spans="1:242" s="64" customFormat="1" ht="15.75" hidden="1" customHeight="1">
      <c r="A182" s="22" t="s">
        <v>553</v>
      </c>
      <c r="B182" s="36" t="s">
        <v>233</v>
      </c>
      <c r="C182" s="48" t="s">
        <v>47</v>
      </c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  <c r="CN182" s="67"/>
      <c r="CO182" s="67"/>
      <c r="CP182" s="67"/>
      <c r="CQ182" s="67"/>
      <c r="CR182" s="67"/>
      <c r="CS182" s="67"/>
      <c r="CT182" s="67"/>
      <c r="CU182" s="67"/>
      <c r="CV182" s="67"/>
      <c r="CW182" s="67"/>
      <c r="CX182" s="67"/>
      <c r="CY182" s="67"/>
      <c r="CZ182" s="67"/>
      <c r="DA182" s="67"/>
      <c r="DB182" s="67"/>
      <c r="DC182" s="67"/>
      <c r="DD182" s="67"/>
      <c r="DE182" s="67"/>
      <c r="DF182" s="67"/>
      <c r="DG182" s="67"/>
      <c r="DH182" s="67"/>
      <c r="DI182" s="67"/>
      <c r="DJ182" s="67"/>
      <c r="DK182" s="67"/>
      <c r="DL182" s="67"/>
      <c r="DM182" s="67"/>
      <c r="DN182" s="67"/>
      <c r="DO182" s="67"/>
      <c r="DP182" s="67"/>
      <c r="DQ182" s="67"/>
      <c r="DR182" s="67"/>
      <c r="DS182" s="67"/>
      <c r="DT182" s="67"/>
      <c r="DU182" s="67"/>
      <c r="DV182" s="67"/>
      <c r="DW182" s="67"/>
      <c r="DX182" s="67"/>
      <c r="DY182" s="67"/>
      <c r="DZ182" s="67"/>
      <c r="EA182" s="67"/>
      <c r="EB182" s="67"/>
      <c r="EC182" s="67"/>
      <c r="ED182" s="67"/>
      <c r="EE182" s="67"/>
      <c r="EF182" s="67"/>
      <c r="EG182" s="67"/>
      <c r="EH182" s="67"/>
      <c r="EI182" s="67"/>
      <c r="EJ182" s="67"/>
      <c r="EK182" s="67"/>
      <c r="EL182" s="67"/>
      <c r="EM182" s="67"/>
      <c r="EN182" s="67"/>
      <c r="EO182" s="67"/>
      <c r="EP182" s="67"/>
      <c r="EQ182" s="67"/>
      <c r="ER182" s="67"/>
      <c r="ES182" s="67"/>
      <c r="ET182" s="67"/>
      <c r="EU182" s="67"/>
      <c r="EV182" s="67"/>
      <c r="EW182" s="67"/>
      <c r="EX182" s="67"/>
      <c r="EY182" s="67"/>
      <c r="EZ182" s="67"/>
      <c r="FA182" s="67"/>
      <c r="FB182" s="67"/>
      <c r="FC182" s="67"/>
      <c r="FD182" s="67"/>
      <c r="FE182" s="67"/>
      <c r="FF182" s="67"/>
      <c r="FG182" s="67"/>
      <c r="FH182" s="67"/>
      <c r="FI182" s="67"/>
      <c r="FJ182" s="67"/>
      <c r="FK182" s="67"/>
      <c r="FL182" s="67"/>
      <c r="FM182" s="67"/>
      <c r="FN182" s="67"/>
      <c r="FO182" s="67"/>
      <c r="FP182" s="67"/>
      <c r="FQ182" s="67"/>
      <c r="FR182" s="67"/>
      <c r="FS182" s="67"/>
      <c r="FT182" s="67"/>
      <c r="FU182" s="67"/>
      <c r="FV182" s="67"/>
      <c r="FW182" s="67"/>
      <c r="FX182" s="67"/>
      <c r="FY182" s="67"/>
      <c r="FZ182" s="67"/>
      <c r="GA182" s="67"/>
      <c r="GB182" s="67"/>
      <c r="GC182" s="67"/>
      <c r="GD182" s="67"/>
      <c r="GE182" s="67"/>
      <c r="GF182" s="67"/>
      <c r="GG182" s="67"/>
      <c r="GH182" s="67"/>
      <c r="GI182" s="67"/>
      <c r="GJ182" s="67"/>
      <c r="GK182" s="67"/>
      <c r="GL182" s="67"/>
      <c r="GM182" s="67"/>
      <c r="GN182" s="67"/>
      <c r="GO182" s="67"/>
      <c r="GP182" s="67"/>
      <c r="GQ182" s="67"/>
      <c r="GR182" s="67"/>
      <c r="GS182" s="67"/>
      <c r="GT182" s="67"/>
      <c r="GU182" s="67"/>
      <c r="GV182" s="67"/>
      <c r="GW182" s="67"/>
      <c r="GX182" s="67"/>
      <c r="GY182" s="67"/>
      <c r="GZ182" s="67"/>
      <c r="HA182" s="67"/>
      <c r="HB182" s="67"/>
      <c r="HC182" s="67"/>
      <c r="HD182" s="67"/>
      <c r="HE182" s="67"/>
      <c r="HF182" s="67"/>
      <c r="HG182" s="67"/>
      <c r="HH182" s="67"/>
      <c r="HI182" s="67"/>
      <c r="HJ182" s="67"/>
      <c r="HK182" s="67"/>
      <c r="HL182" s="67"/>
      <c r="HM182" s="67"/>
      <c r="HN182" s="67"/>
      <c r="HO182" s="67"/>
      <c r="HP182" s="67"/>
      <c r="HQ182" s="67"/>
    </row>
    <row r="183" spans="1:242" s="64" customFormat="1" ht="15.75" hidden="1" customHeight="1">
      <c r="A183" s="22" t="s">
        <v>554</v>
      </c>
      <c r="B183" s="36" t="s">
        <v>53</v>
      </c>
      <c r="C183" s="48" t="s">
        <v>47</v>
      </c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  <c r="CO183" s="67"/>
      <c r="CP183" s="67"/>
      <c r="CQ183" s="67"/>
      <c r="CR183" s="67"/>
      <c r="CS183" s="67"/>
      <c r="CT183" s="67"/>
      <c r="CU183" s="67"/>
      <c r="CV183" s="67"/>
      <c r="CW183" s="67"/>
      <c r="CX183" s="67"/>
      <c r="CY183" s="67"/>
      <c r="CZ183" s="67"/>
      <c r="DA183" s="67"/>
      <c r="DB183" s="67"/>
      <c r="DC183" s="67"/>
      <c r="DD183" s="67"/>
      <c r="DE183" s="67"/>
      <c r="DF183" s="67"/>
      <c r="DG183" s="67"/>
      <c r="DH183" s="67"/>
      <c r="DI183" s="67"/>
      <c r="DJ183" s="67"/>
      <c r="DK183" s="67"/>
      <c r="DL183" s="67"/>
      <c r="DM183" s="67"/>
      <c r="DN183" s="67"/>
      <c r="DO183" s="67"/>
      <c r="DP183" s="67"/>
      <c r="DQ183" s="67"/>
      <c r="DR183" s="67"/>
      <c r="DS183" s="67"/>
      <c r="DT183" s="67"/>
      <c r="DU183" s="67"/>
      <c r="DV183" s="67"/>
      <c r="DW183" s="67"/>
      <c r="DX183" s="67"/>
      <c r="DY183" s="67"/>
      <c r="DZ183" s="67"/>
      <c r="EA183" s="67"/>
      <c r="EB183" s="67"/>
      <c r="EC183" s="67"/>
      <c r="ED183" s="67"/>
      <c r="EE183" s="67"/>
      <c r="EF183" s="67"/>
      <c r="EG183" s="67"/>
      <c r="EH183" s="67"/>
      <c r="EI183" s="67"/>
      <c r="EJ183" s="67"/>
      <c r="EK183" s="67"/>
      <c r="EL183" s="67"/>
      <c r="EM183" s="67"/>
      <c r="EN183" s="67"/>
      <c r="EO183" s="67"/>
      <c r="EP183" s="67"/>
      <c r="EQ183" s="67"/>
      <c r="ER183" s="67"/>
      <c r="ES183" s="67"/>
      <c r="ET183" s="67"/>
      <c r="EU183" s="67"/>
      <c r="EV183" s="67"/>
      <c r="EW183" s="67"/>
      <c r="EX183" s="67"/>
      <c r="EY183" s="67"/>
      <c r="EZ183" s="67"/>
      <c r="FA183" s="67"/>
      <c r="FB183" s="67"/>
      <c r="FC183" s="67"/>
      <c r="FD183" s="67"/>
      <c r="FE183" s="67"/>
      <c r="FF183" s="67"/>
      <c r="FG183" s="67"/>
      <c r="FH183" s="67"/>
      <c r="FI183" s="67"/>
      <c r="FJ183" s="67"/>
      <c r="FK183" s="67"/>
      <c r="FL183" s="67"/>
      <c r="FM183" s="67"/>
      <c r="FN183" s="67"/>
      <c r="FO183" s="67"/>
      <c r="FP183" s="67"/>
      <c r="FQ183" s="67"/>
      <c r="FR183" s="67"/>
      <c r="FS183" s="67"/>
      <c r="FT183" s="67"/>
      <c r="FU183" s="67"/>
      <c r="FV183" s="67"/>
      <c r="FW183" s="67"/>
      <c r="FX183" s="67"/>
      <c r="FY183" s="67"/>
      <c r="FZ183" s="67"/>
      <c r="GA183" s="67"/>
      <c r="GB183" s="67"/>
      <c r="GC183" s="67"/>
      <c r="GD183" s="67"/>
      <c r="GE183" s="67"/>
      <c r="GF183" s="67"/>
      <c r="GG183" s="67"/>
      <c r="GH183" s="67"/>
      <c r="GI183" s="67"/>
      <c r="GJ183" s="67"/>
      <c r="GK183" s="67"/>
      <c r="GL183" s="67"/>
      <c r="GM183" s="67"/>
      <c r="GN183" s="67"/>
      <c r="GO183" s="67"/>
      <c r="GP183" s="67"/>
      <c r="GQ183" s="67"/>
      <c r="GR183" s="67"/>
      <c r="GS183" s="67"/>
      <c r="GT183" s="67"/>
      <c r="GU183" s="67"/>
      <c r="GV183" s="67"/>
      <c r="GW183" s="67"/>
      <c r="GX183" s="67"/>
      <c r="GY183" s="67"/>
      <c r="GZ183" s="67"/>
      <c r="HA183" s="67"/>
      <c r="HB183" s="67"/>
      <c r="HC183" s="67"/>
      <c r="HD183" s="67"/>
      <c r="HE183" s="67"/>
      <c r="HF183" s="67"/>
      <c r="HG183" s="67"/>
      <c r="HH183" s="67"/>
      <c r="HI183" s="67"/>
      <c r="HJ183" s="67"/>
      <c r="HK183" s="67"/>
      <c r="HL183" s="67"/>
      <c r="HM183" s="67"/>
      <c r="HN183" s="67"/>
      <c r="HO183" s="67"/>
      <c r="HP183" s="67"/>
      <c r="HQ183" s="67"/>
    </row>
    <row r="184" spans="1:242" s="64" customFormat="1" ht="15.75" hidden="1" customHeight="1">
      <c r="A184" s="22" t="s">
        <v>555</v>
      </c>
      <c r="B184" s="36" t="s">
        <v>54</v>
      </c>
      <c r="C184" s="48" t="s">
        <v>47</v>
      </c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  <c r="CN184" s="67"/>
      <c r="CO184" s="67"/>
      <c r="CP184" s="67"/>
      <c r="CQ184" s="67"/>
      <c r="CR184" s="67"/>
      <c r="CS184" s="67"/>
      <c r="CT184" s="67"/>
      <c r="CU184" s="67"/>
      <c r="CV184" s="67"/>
      <c r="CW184" s="67"/>
      <c r="CX184" s="67"/>
      <c r="CY184" s="67"/>
      <c r="CZ184" s="67"/>
      <c r="DA184" s="67"/>
      <c r="DB184" s="67"/>
      <c r="DC184" s="67"/>
      <c r="DD184" s="67"/>
      <c r="DE184" s="67"/>
      <c r="DF184" s="67"/>
      <c r="DG184" s="67"/>
      <c r="DH184" s="67"/>
      <c r="DI184" s="67"/>
      <c r="DJ184" s="67"/>
      <c r="DK184" s="67"/>
      <c r="DL184" s="67"/>
      <c r="DM184" s="67"/>
      <c r="DN184" s="67"/>
      <c r="DO184" s="67"/>
      <c r="DP184" s="67"/>
      <c r="DQ184" s="67"/>
      <c r="DR184" s="67"/>
      <c r="DS184" s="67"/>
      <c r="DT184" s="67"/>
      <c r="DU184" s="67"/>
      <c r="DV184" s="67"/>
      <c r="DW184" s="67"/>
      <c r="DX184" s="67"/>
      <c r="DY184" s="67"/>
      <c r="DZ184" s="67"/>
      <c r="EA184" s="67"/>
      <c r="EB184" s="67"/>
      <c r="EC184" s="67"/>
      <c r="ED184" s="67"/>
      <c r="EE184" s="67"/>
      <c r="EF184" s="67"/>
      <c r="EG184" s="67"/>
      <c r="EH184" s="67"/>
      <c r="EI184" s="67"/>
      <c r="EJ184" s="67"/>
      <c r="EK184" s="67"/>
      <c r="EL184" s="67"/>
      <c r="EM184" s="67"/>
      <c r="EN184" s="67"/>
      <c r="EO184" s="67"/>
      <c r="EP184" s="67"/>
      <c r="EQ184" s="67"/>
      <c r="ER184" s="67"/>
      <c r="ES184" s="67"/>
      <c r="ET184" s="67"/>
      <c r="EU184" s="67"/>
      <c r="EV184" s="67"/>
      <c r="EW184" s="67"/>
      <c r="EX184" s="67"/>
      <c r="EY184" s="67"/>
      <c r="EZ184" s="67"/>
      <c r="FA184" s="67"/>
      <c r="FB184" s="67"/>
      <c r="FC184" s="67"/>
      <c r="FD184" s="67"/>
      <c r="FE184" s="67"/>
      <c r="FF184" s="67"/>
      <c r="FG184" s="67"/>
      <c r="FH184" s="67"/>
      <c r="FI184" s="67"/>
      <c r="FJ184" s="67"/>
      <c r="FK184" s="67"/>
      <c r="FL184" s="67"/>
      <c r="FM184" s="67"/>
      <c r="FN184" s="67"/>
      <c r="FO184" s="67"/>
      <c r="FP184" s="67"/>
      <c r="FQ184" s="67"/>
      <c r="FR184" s="67"/>
      <c r="FS184" s="67"/>
      <c r="FT184" s="67"/>
      <c r="FU184" s="67"/>
      <c r="FV184" s="67"/>
      <c r="FW184" s="67"/>
      <c r="FX184" s="67"/>
      <c r="FY184" s="67"/>
      <c r="FZ184" s="67"/>
      <c r="GA184" s="67"/>
      <c r="GB184" s="67"/>
      <c r="GC184" s="67"/>
      <c r="GD184" s="67"/>
      <c r="GE184" s="67"/>
      <c r="GF184" s="67"/>
      <c r="GG184" s="67"/>
      <c r="GH184" s="67"/>
      <c r="GI184" s="67"/>
      <c r="GJ184" s="67"/>
      <c r="GK184" s="67"/>
      <c r="GL184" s="67"/>
      <c r="GM184" s="67"/>
      <c r="GN184" s="67"/>
      <c r="GO184" s="67"/>
      <c r="GP184" s="67"/>
      <c r="GQ184" s="67"/>
      <c r="GR184" s="67"/>
      <c r="GS184" s="67"/>
      <c r="GT184" s="67"/>
      <c r="GU184" s="67"/>
      <c r="GV184" s="67"/>
      <c r="GW184" s="67"/>
      <c r="GX184" s="67"/>
      <c r="GY184" s="67"/>
      <c r="GZ184" s="67"/>
      <c r="HA184" s="67"/>
      <c r="HB184" s="67"/>
      <c r="HC184" s="67"/>
      <c r="HD184" s="67"/>
      <c r="HE184" s="67"/>
      <c r="HF184" s="67"/>
      <c r="HG184" s="67"/>
      <c r="HH184" s="67"/>
      <c r="HI184" s="67"/>
      <c r="HJ184" s="67"/>
      <c r="HK184" s="67"/>
      <c r="HL184" s="67"/>
      <c r="HM184" s="67"/>
      <c r="HN184" s="67"/>
      <c r="HO184" s="67"/>
      <c r="HP184" s="67"/>
      <c r="HQ184" s="67"/>
    </row>
    <row r="185" spans="1:242" s="46" customFormat="1" ht="14.25" hidden="1" customHeight="1">
      <c r="A185" s="24" t="s">
        <v>564</v>
      </c>
      <c r="B185" s="35" t="s">
        <v>1791</v>
      </c>
      <c r="C185" s="48"/>
      <c r="D185" s="16">
        <f t="shared" ref="D185:P185" si="147">D186</f>
        <v>0</v>
      </c>
      <c r="E185" s="16">
        <f t="shared" si="147"/>
        <v>0</v>
      </c>
      <c r="F185" s="16">
        <f t="shared" si="147"/>
        <v>0</v>
      </c>
      <c r="G185" s="16">
        <f t="shared" si="147"/>
        <v>0</v>
      </c>
      <c r="H185" s="16">
        <f t="shared" si="147"/>
        <v>0</v>
      </c>
      <c r="I185" s="16">
        <f t="shared" si="147"/>
        <v>0</v>
      </c>
      <c r="J185" s="16">
        <f t="shared" si="147"/>
        <v>0</v>
      </c>
      <c r="K185" s="16">
        <f t="shared" si="147"/>
        <v>0</v>
      </c>
      <c r="L185" s="16">
        <f t="shared" si="147"/>
        <v>0</v>
      </c>
      <c r="M185" s="16">
        <f t="shared" si="147"/>
        <v>0</v>
      </c>
      <c r="N185" s="16">
        <f t="shared" si="147"/>
        <v>0</v>
      </c>
      <c r="O185" s="16">
        <f t="shared" si="147"/>
        <v>0</v>
      </c>
      <c r="P185" s="16">
        <f t="shared" si="147"/>
        <v>0</v>
      </c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</row>
    <row r="186" spans="1:242" s="46" customFormat="1" ht="14.25" hidden="1" customHeight="1">
      <c r="A186" s="24" t="s">
        <v>565</v>
      </c>
      <c r="B186" s="35" t="s">
        <v>566</v>
      </c>
      <c r="C186" s="48" t="s">
        <v>47</v>
      </c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  <c r="IB186" s="47"/>
      <c r="IC186" s="47"/>
      <c r="ID186" s="47"/>
      <c r="IE186" s="47"/>
      <c r="IF186" s="47"/>
      <c r="IG186" s="47"/>
      <c r="IH186" s="47"/>
    </row>
    <row r="187" spans="1:242" s="46" customFormat="1" ht="14.25" hidden="1" customHeight="1">
      <c r="A187" s="24" t="s">
        <v>556</v>
      </c>
      <c r="B187" s="35" t="s">
        <v>557</v>
      </c>
      <c r="C187" s="48"/>
      <c r="D187" s="16">
        <f t="shared" ref="D187:P187" si="148">D188</f>
        <v>0</v>
      </c>
      <c r="E187" s="16">
        <f t="shared" si="148"/>
        <v>0</v>
      </c>
      <c r="F187" s="16">
        <f t="shared" si="148"/>
        <v>0</v>
      </c>
      <c r="G187" s="16">
        <f t="shared" si="148"/>
        <v>0</v>
      </c>
      <c r="H187" s="16">
        <f t="shared" si="148"/>
        <v>0</v>
      </c>
      <c r="I187" s="16">
        <f t="shared" si="148"/>
        <v>0</v>
      </c>
      <c r="J187" s="16">
        <f t="shared" si="148"/>
        <v>0</v>
      </c>
      <c r="K187" s="16">
        <f t="shared" si="148"/>
        <v>0</v>
      </c>
      <c r="L187" s="16">
        <f t="shared" si="148"/>
        <v>0</v>
      </c>
      <c r="M187" s="16">
        <f t="shared" si="148"/>
        <v>0</v>
      </c>
      <c r="N187" s="16">
        <f t="shared" si="148"/>
        <v>0</v>
      </c>
      <c r="O187" s="16">
        <f t="shared" si="148"/>
        <v>0</v>
      </c>
      <c r="P187" s="16">
        <f t="shared" si="148"/>
        <v>0</v>
      </c>
      <c r="HR187" s="47"/>
      <c r="HS187" s="47"/>
      <c r="HT187" s="47"/>
      <c r="HU187" s="47"/>
      <c r="HV187" s="47"/>
      <c r="HW187" s="47"/>
      <c r="HX187" s="47"/>
      <c r="HY187" s="47"/>
      <c r="HZ187" s="47"/>
      <c r="IA187" s="47"/>
      <c r="IB187" s="47"/>
      <c r="IC187" s="47"/>
      <c r="ID187" s="47"/>
      <c r="IE187" s="47"/>
      <c r="IF187" s="47"/>
      <c r="IG187" s="47"/>
      <c r="IH187" s="47"/>
    </row>
    <row r="188" spans="1:242" s="46" customFormat="1" ht="14.25" hidden="1" customHeight="1">
      <c r="A188" s="24" t="s">
        <v>558</v>
      </c>
      <c r="B188" s="35" t="s">
        <v>559</v>
      </c>
      <c r="C188" s="48" t="s">
        <v>47</v>
      </c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  <c r="IF188" s="47"/>
      <c r="IG188" s="47"/>
      <c r="IH188" s="47"/>
    </row>
    <row r="189" spans="1:242" s="14" customFormat="1" ht="19.5" hidden="1" customHeight="1">
      <c r="A189" s="24" t="s">
        <v>560</v>
      </c>
      <c r="B189" s="35" t="s">
        <v>561</v>
      </c>
      <c r="C189" s="48"/>
      <c r="D189" s="16">
        <f t="shared" ref="D189:P189" si="149">D190</f>
        <v>0</v>
      </c>
      <c r="E189" s="16">
        <f t="shared" si="149"/>
        <v>0</v>
      </c>
      <c r="F189" s="16">
        <f t="shared" si="149"/>
        <v>0</v>
      </c>
      <c r="G189" s="16">
        <f t="shared" si="149"/>
        <v>0</v>
      </c>
      <c r="H189" s="16">
        <f t="shared" si="149"/>
        <v>0</v>
      </c>
      <c r="I189" s="16">
        <f t="shared" si="149"/>
        <v>0</v>
      </c>
      <c r="J189" s="16">
        <f t="shared" si="149"/>
        <v>0</v>
      </c>
      <c r="K189" s="16">
        <f t="shared" si="149"/>
        <v>0</v>
      </c>
      <c r="L189" s="16">
        <f t="shared" si="149"/>
        <v>0</v>
      </c>
      <c r="M189" s="16">
        <f t="shared" si="149"/>
        <v>0</v>
      </c>
      <c r="N189" s="16">
        <f t="shared" si="149"/>
        <v>0</v>
      </c>
      <c r="O189" s="16">
        <f t="shared" si="149"/>
        <v>0</v>
      </c>
      <c r="P189" s="16">
        <f t="shared" si="149"/>
        <v>0</v>
      </c>
      <c r="HR189" s="29"/>
      <c r="HS189" s="29"/>
      <c r="HT189" s="29"/>
      <c r="HU189" s="29"/>
      <c r="HV189" s="29"/>
      <c r="HW189" s="29"/>
      <c r="HX189" s="29"/>
      <c r="HY189" s="29"/>
      <c r="HZ189" s="29"/>
      <c r="IA189" s="29"/>
      <c r="IB189" s="29"/>
      <c r="IC189" s="29"/>
      <c r="ID189" s="29"/>
      <c r="IE189" s="29"/>
      <c r="IF189" s="29"/>
      <c r="IG189" s="29"/>
      <c r="IH189" s="29"/>
    </row>
    <row r="190" spans="1:242" s="14" customFormat="1" ht="18" hidden="1" customHeight="1">
      <c r="A190" s="24" t="s">
        <v>562</v>
      </c>
      <c r="B190" s="35" t="s">
        <v>563</v>
      </c>
      <c r="C190" s="48" t="s">
        <v>47</v>
      </c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HR190" s="29"/>
      <c r="HS190" s="29"/>
      <c r="HT190" s="29"/>
      <c r="HU190" s="29"/>
      <c r="HV190" s="29"/>
      <c r="HW190" s="29"/>
      <c r="HX190" s="29"/>
      <c r="HY190" s="29"/>
      <c r="HZ190" s="29"/>
      <c r="IA190" s="29"/>
      <c r="IB190" s="29"/>
      <c r="IC190" s="29"/>
      <c r="ID190" s="29"/>
      <c r="IE190" s="29"/>
      <c r="IF190" s="29"/>
      <c r="IG190" s="29"/>
      <c r="IH190" s="29"/>
    </row>
    <row r="191" spans="1:242" s="47" customFormat="1" ht="18.75" hidden="1" customHeight="1">
      <c r="A191" s="24" t="s">
        <v>1609</v>
      </c>
      <c r="B191" s="35" t="s">
        <v>55</v>
      </c>
      <c r="C191" s="48"/>
      <c r="D191" s="16">
        <f t="shared" ref="D191:P192" si="150">D192</f>
        <v>0</v>
      </c>
      <c r="E191" s="16">
        <f t="shared" si="150"/>
        <v>0</v>
      </c>
      <c r="F191" s="16">
        <f t="shared" si="150"/>
        <v>0</v>
      </c>
      <c r="G191" s="16">
        <f t="shared" si="150"/>
        <v>0</v>
      </c>
      <c r="H191" s="16">
        <f t="shared" si="150"/>
        <v>0</v>
      </c>
      <c r="I191" s="16">
        <f t="shared" si="150"/>
        <v>0</v>
      </c>
      <c r="J191" s="16">
        <f t="shared" si="150"/>
        <v>0</v>
      </c>
      <c r="K191" s="16">
        <f t="shared" si="150"/>
        <v>0</v>
      </c>
      <c r="L191" s="16">
        <f t="shared" si="150"/>
        <v>0</v>
      </c>
      <c r="M191" s="16">
        <f t="shared" si="150"/>
        <v>0</v>
      </c>
      <c r="N191" s="16">
        <f t="shared" si="150"/>
        <v>0</v>
      </c>
      <c r="O191" s="16">
        <f t="shared" si="150"/>
        <v>0</v>
      </c>
      <c r="P191" s="16">
        <f t="shared" si="150"/>
        <v>0</v>
      </c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  <c r="GS191" s="49"/>
      <c r="GT191" s="49"/>
      <c r="GU191" s="49"/>
      <c r="GV191" s="49"/>
      <c r="GW191" s="49"/>
      <c r="GX191" s="49"/>
      <c r="GY191" s="49"/>
      <c r="GZ191" s="49"/>
      <c r="HA191" s="49"/>
      <c r="HB191" s="49"/>
      <c r="HC191" s="49"/>
      <c r="HD191" s="49"/>
      <c r="HE191" s="49"/>
      <c r="HF191" s="49"/>
      <c r="HG191" s="49"/>
      <c r="HH191" s="49"/>
      <c r="HI191" s="49"/>
      <c r="HJ191" s="49"/>
      <c r="HK191" s="49"/>
      <c r="HL191" s="49"/>
      <c r="HM191" s="49"/>
      <c r="HN191" s="49"/>
      <c r="HO191" s="49"/>
      <c r="HP191" s="49"/>
      <c r="HQ191" s="49"/>
    </row>
    <row r="192" spans="1:242" s="46" customFormat="1" ht="16.5" hidden="1" customHeight="1">
      <c r="A192" s="24" t="s">
        <v>1610</v>
      </c>
      <c r="B192" s="35" t="s">
        <v>1611</v>
      </c>
      <c r="C192" s="48"/>
      <c r="D192" s="16">
        <f t="shared" si="150"/>
        <v>0</v>
      </c>
      <c r="E192" s="16">
        <f t="shared" si="150"/>
        <v>0</v>
      </c>
      <c r="F192" s="16">
        <f t="shared" si="150"/>
        <v>0</v>
      </c>
      <c r="G192" s="16">
        <f t="shared" si="150"/>
        <v>0</v>
      </c>
      <c r="H192" s="16">
        <f t="shared" si="150"/>
        <v>0</v>
      </c>
      <c r="I192" s="16">
        <f t="shared" si="150"/>
        <v>0</v>
      </c>
      <c r="J192" s="16">
        <f t="shared" si="150"/>
        <v>0</v>
      </c>
      <c r="K192" s="16">
        <f t="shared" si="150"/>
        <v>0</v>
      </c>
      <c r="L192" s="16">
        <f t="shared" si="150"/>
        <v>0</v>
      </c>
      <c r="M192" s="16">
        <f t="shared" si="150"/>
        <v>0</v>
      </c>
      <c r="N192" s="16">
        <f t="shared" si="150"/>
        <v>0</v>
      </c>
      <c r="O192" s="16">
        <f t="shared" si="150"/>
        <v>0</v>
      </c>
      <c r="P192" s="16">
        <f t="shared" si="150"/>
        <v>0</v>
      </c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</row>
    <row r="193" spans="1:242" s="46" customFormat="1" ht="16.5" hidden="1" customHeight="1">
      <c r="A193" s="24" t="s">
        <v>1612</v>
      </c>
      <c r="B193" s="35" t="s">
        <v>1611</v>
      </c>
      <c r="C193" s="48"/>
      <c r="D193" s="16">
        <f t="shared" ref="D193:J193" si="151">SUM(D196:D201)</f>
        <v>0</v>
      </c>
      <c r="E193" s="16">
        <f t="shared" si="151"/>
        <v>0</v>
      </c>
      <c r="F193" s="16">
        <f t="shared" si="151"/>
        <v>0</v>
      </c>
      <c r="G193" s="16">
        <f t="shared" si="151"/>
        <v>0</v>
      </c>
      <c r="H193" s="16">
        <f t="shared" si="151"/>
        <v>0</v>
      </c>
      <c r="I193" s="16">
        <f t="shared" si="151"/>
        <v>0</v>
      </c>
      <c r="J193" s="16">
        <f t="shared" si="151"/>
        <v>0</v>
      </c>
      <c r="K193" s="16">
        <f t="shared" ref="K193:P193" si="152">SUM(K196:K201)</f>
        <v>0</v>
      </c>
      <c r="L193" s="16">
        <f t="shared" si="152"/>
        <v>0</v>
      </c>
      <c r="M193" s="16">
        <f t="shared" si="152"/>
        <v>0</v>
      </c>
      <c r="N193" s="16">
        <f t="shared" si="152"/>
        <v>0</v>
      </c>
      <c r="O193" s="16">
        <f t="shared" si="152"/>
        <v>0</v>
      </c>
      <c r="P193" s="16">
        <f t="shared" si="152"/>
        <v>0</v>
      </c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</row>
    <row r="194" spans="1:242" s="46" customFormat="1" ht="16.5" hidden="1" customHeight="1">
      <c r="A194" s="24" t="s">
        <v>1613</v>
      </c>
      <c r="B194" s="35" t="s">
        <v>1614</v>
      </c>
      <c r="C194" s="48"/>
      <c r="D194" s="16"/>
      <c r="E194" s="16">
        <f t="shared" ref="E194:P194" si="153">E195</f>
        <v>0</v>
      </c>
      <c r="F194" s="16">
        <f t="shared" si="153"/>
        <v>0</v>
      </c>
      <c r="G194" s="16">
        <f t="shared" si="153"/>
        <v>0</v>
      </c>
      <c r="H194" s="16">
        <f t="shared" si="153"/>
        <v>0</v>
      </c>
      <c r="I194" s="16">
        <f t="shared" si="153"/>
        <v>0</v>
      </c>
      <c r="J194" s="16">
        <f t="shared" si="153"/>
        <v>0</v>
      </c>
      <c r="K194" s="16">
        <f t="shared" si="153"/>
        <v>0</v>
      </c>
      <c r="L194" s="16">
        <f t="shared" si="153"/>
        <v>0</v>
      </c>
      <c r="M194" s="16">
        <f t="shared" si="153"/>
        <v>0</v>
      </c>
      <c r="N194" s="16">
        <f t="shared" si="153"/>
        <v>0</v>
      </c>
      <c r="O194" s="16">
        <f t="shared" si="153"/>
        <v>0</v>
      </c>
      <c r="P194" s="16">
        <f t="shared" si="153"/>
        <v>0</v>
      </c>
      <c r="HR194" s="47"/>
      <c r="HS194" s="47"/>
      <c r="HT194" s="47"/>
      <c r="HU194" s="47"/>
      <c r="HV194" s="47"/>
      <c r="HW194" s="47"/>
      <c r="HX194" s="47"/>
      <c r="HY194" s="47"/>
      <c r="HZ194" s="47"/>
      <c r="IA194" s="47"/>
      <c r="IB194" s="47"/>
      <c r="IC194" s="47"/>
      <c r="ID194" s="47"/>
      <c r="IE194" s="47"/>
      <c r="IF194" s="47"/>
      <c r="IG194" s="47"/>
      <c r="IH194" s="47"/>
    </row>
    <row r="195" spans="1:242" s="46" customFormat="1" ht="16.5" hidden="1" customHeight="1">
      <c r="A195" s="24" t="s">
        <v>1615</v>
      </c>
      <c r="B195" s="35" t="s">
        <v>1683</v>
      </c>
      <c r="C195" s="48"/>
      <c r="D195" s="16">
        <f t="shared" ref="D195:J195" si="154">SUM(D196:D201)</f>
        <v>0</v>
      </c>
      <c r="E195" s="16">
        <f t="shared" si="154"/>
        <v>0</v>
      </c>
      <c r="F195" s="16">
        <f t="shared" si="154"/>
        <v>0</v>
      </c>
      <c r="G195" s="16">
        <f t="shared" si="154"/>
        <v>0</v>
      </c>
      <c r="H195" s="16">
        <f t="shared" si="154"/>
        <v>0</v>
      </c>
      <c r="I195" s="16">
        <f t="shared" si="154"/>
        <v>0</v>
      </c>
      <c r="J195" s="16">
        <f t="shared" si="154"/>
        <v>0</v>
      </c>
      <c r="K195" s="16">
        <f t="shared" ref="K195:P195" si="155">SUM(K196:K201)</f>
        <v>0</v>
      </c>
      <c r="L195" s="16">
        <f t="shared" si="155"/>
        <v>0</v>
      </c>
      <c r="M195" s="16">
        <f t="shared" si="155"/>
        <v>0</v>
      </c>
      <c r="N195" s="16">
        <f t="shared" si="155"/>
        <v>0</v>
      </c>
      <c r="O195" s="16">
        <f t="shared" si="155"/>
        <v>0</v>
      </c>
      <c r="P195" s="16">
        <f t="shared" si="155"/>
        <v>0</v>
      </c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</row>
    <row r="196" spans="1:242" s="47" customFormat="1" ht="18" hidden="1">
      <c r="A196" s="22" t="s">
        <v>1616</v>
      </c>
      <c r="B196" s="36" t="s">
        <v>48</v>
      </c>
      <c r="C196" s="48" t="s">
        <v>47</v>
      </c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9"/>
      <c r="FZ196" s="49"/>
      <c r="GA196" s="49"/>
      <c r="GB196" s="49"/>
      <c r="GC196" s="49"/>
      <c r="GD196" s="49"/>
      <c r="GE196" s="49"/>
      <c r="GF196" s="49"/>
      <c r="GG196" s="49"/>
      <c r="GH196" s="49"/>
      <c r="GI196" s="49"/>
      <c r="GJ196" s="49"/>
      <c r="GK196" s="49"/>
      <c r="GL196" s="49"/>
      <c r="GM196" s="49"/>
      <c r="GN196" s="49"/>
      <c r="GO196" s="49"/>
      <c r="GP196" s="49"/>
      <c r="GQ196" s="49"/>
      <c r="GR196" s="49"/>
      <c r="GS196" s="49"/>
      <c r="GT196" s="49"/>
      <c r="GU196" s="49"/>
      <c r="GV196" s="49"/>
      <c r="GW196" s="49"/>
      <c r="GX196" s="49"/>
      <c r="GY196" s="49"/>
      <c r="GZ196" s="49"/>
      <c r="HA196" s="49"/>
      <c r="HB196" s="49"/>
      <c r="HC196" s="49"/>
      <c r="HD196" s="49"/>
      <c r="HE196" s="49"/>
      <c r="HF196" s="49"/>
      <c r="HG196" s="49"/>
      <c r="HH196" s="49"/>
      <c r="HI196" s="49"/>
      <c r="HJ196" s="49"/>
      <c r="HK196" s="49"/>
      <c r="HL196" s="49"/>
      <c r="HM196" s="49"/>
      <c r="HN196" s="49"/>
      <c r="HO196" s="49"/>
      <c r="HP196" s="49"/>
      <c r="HQ196" s="49"/>
    </row>
    <row r="197" spans="1:242" s="47" customFormat="1" ht="18" hidden="1">
      <c r="A197" s="22" t="s">
        <v>1617</v>
      </c>
      <c r="B197" s="36" t="s">
        <v>49</v>
      </c>
      <c r="C197" s="48" t="s">
        <v>47</v>
      </c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49"/>
      <c r="FL197" s="49"/>
      <c r="FM197" s="49"/>
      <c r="FN197" s="49"/>
      <c r="FO197" s="49"/>
      <c r="FP197" s="49"/>
      <c r="FQ197" s="49"/>
      <c r="FR197" s="49"/>
      <c r="FS197" s="49"/>
      <c r="FT197" s="49"/>
      <c r="FU197" s="49"/>
      <c r="FV197" s="49"/>
      <c r="FW197" s="49"/>
      <c r="FX197" s="49"/>
      <c r="FY197" s="49"/>
      <c r="FZ197" s="49"/>
      <c r="GA197" s="49"/>
      <c r="GB197" s="49"/>
      <c r="GC197" s="49"/>
      <c r="GD197" s="49"/>
      <c r="GE197" s="49"/>
      <c r="GF197" s="49"/>
      <c r="GG197" s="49"/>
      <c r="GH197" s="49"/>
      <c r="GI197" s="49"/>
      <c r="GJ197" s="49"/>
      <c r="GK197" s="49"/>
      <c r="GL197" s="49"/>
      <c r="GM197" s="49"/>
      <c r="GN197" s="49"/>
      <c r="GO197" s="49"/>
      <c r="GP197" s="49"/>
      <c r="GQ197" s="49"/>
      <c r="GR197" s="49"/>
      <c r="GS197" s="49"/>
      <c r="GT197" s="49"/>
      <c r="GU197" s="49"/>
      <c r="GV197" s="49"/>
      <c r="GW197" s="49"/>
      <c r="GX197" s="49"/>
      <c r="GY197" s="49"/>
      <c r="GZ197" s="49"/>
      <c r="HA197" s="49"/>
      <c r="HB197" s="49"/>
      <c r="HC197" s="49"/>
      <c r="HD197" s="49"/>
      <c r="HE197" s="49"/>
      <c r="HF197" s="49"/>
      <c r="HG197" s="49"/>
      <c r="HH197" s="49"/>
      <c r="HI197" s="49"/>
      <c r="HJ197" s="49"/>
      <c r="HK197" s="49"/>
      <c r="HL197" s="49"/>
      <c r="HM197" s="49"/>
      <c r="HN197" s="49"/>
      <c r="HO197" s="49"/>
      <c r="HP197" s="49"/>
      <c r="HQ197" s="49"/>
    </row>
    <row r="198" spans="1:242" s="47" customFormat="1" hidden="1">
      <c r="A198" s="22" t="s">
        <v>1618</v>
      </c>
      <c r="B198" s="36" t="s">
        <v>537</v>
      </c>
      <c r="C198" s="48" t="s">
        <v>47</v>
      </c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  <c r="FO198" s="49"/>
      <c r="FP198" s="49"/>
      <c r="FQ198" s="49"/>
      <c r="FR198" s="49"/>
      <c r="FS198" s="49"/>
      <c r="FT198" s="49"/>
      <c r="FU198" s="49"/>
      <c r="FV198" s="49"/>
      <c r="FW198" s="49"/>
      <c r="FX198" s="49"/>
      <c r="FY198" s="49"/>
      <c r="FZ198" s="49"/>
      <c r="GA198" s="49"/>
      <c r="GB198" s="49"/>
      <c r="GC198" s="49"/>
      <c r="GD198" s="49"/>
      <c r="GE198" s="49"/>
      <c r="GF198" s="49"/>
      <c r="GG198" s="49"/>
      <c r="GH198" s="49"/>
      <c r="GI198" s="49"/>
      <c r="GJ198" s="49"/>
      <c r="GK198" s="49"/>
      <c r="GL198" s="49"/>
      <c r="GM198" s="49"/>
      <c r="GN198" s="49"/>
      <c r="GO198" s="49"/>
      <c r="GP198" s="49"/>
      <c r="GQ198" s="49"/>
      <c r="GR198" s="49"/>
      <c r="GS198" s="49"/>
      <c r="GT198" s="49"/>
      <c r="GU198" s="49"/>
      <c r="GV198" s="49"/>
      <c r="GW198" s="49"/>
      <c r="GX198" s="49"/>
      <c r="GY198" s="49"/>
      <c r="GZ198" s="49"/>
      <c r="HA198" s="49"/>
      <c r="HB198" s="49"/>
      <c r="HC198" s="49"/>
      <c r="HD198" s="49"/>
      <c r="HE198" s="49"/>
      <c r="HF198" s="49"/>
      <c r="HG198" s="49"/>
      <c r="HH198" s="49"/>
      <c r="HI198" s="49"/>
      <c r="HJ198" s="49"/>
      <c r="HK198" s="49"/>
      <c r="HL198" s="49"/>
      <c r="HM198" s="49"/>
      <c r="HN198" s="49"/>
      <c r="HO198" s="49"/>
      <c r="HP198" s="49"/>
      <c r="HQ198" s="49"/>
    </row>
    <row r="199" spans="1:242" s="47" customFormat="1" ht="18" hidden="1">
      <c r="A199" s="22" t="s">
        <v>1619</v>
      </c>
      <c r="B199" s="36" t="s">
        <v>50</v>
      </c>
      <c r="C199" s="48" t="s">
        <v>47</v>
      </c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  <c r="GH199" s="49"/>
      <c r="GI199" s="49"/>
      <c r="GJ199" s="49"/>
      <c r="GK199" s="49"/>
      <c r="GL199" s="49"/>
      <c r="GM199" s="49"/>
      <c r="GN199" s="49"/>
      <c r="GO199" s="49"/>
      <c r="GP199" s="49"/>
      <c r="GQ199" s="49"/>
      <c r="GR199" s="49"/>
      <c r="GS199" s="49"/>
      <c r="GT199" s="49"/>
      <c r="GU199" s="49"/>
      <c r="GV199" s="49"/>
      <c r="GW199" s="49"/>
      <c r="GX199" s="49"/>
      <c r="GY199" s="49"/>
      <c r="GZ199" s="49"/>
      <c r="HA199" s="49"/>
      <c r="HB199" s="49"/>
      <c r="HC199" s="49"/>
      <c r="HD199" s="49"/>
      <c r="HE199" s="49"/>
      <c r="HF199" s="49"/>
      <c r="HG199" s="49"/>
      <c r="HH199" s="49"/>
      <c r="HI199" s="49"/>
      <c r="HJ199" s="49"/>
      <c r="HK199" s="49"/>
      <c r="HL199" s="49"/>
      <c r="HM199" s="49"/>
      <c r="HN199" s="49"/>
      <c r="HO199" s="49"/>
      <c r="HP199" s="49"/>
      <c r="HQ199" s="49"/>
    </row>
    <row r="200" spans="1:242" s="47" customFormat="1" ht="18" hidden="1">
      <c r="A200" s="22" t="s">
        <v>1620</v>
      </c>
      <c r="B200" s="36" t="s">
        <v>540</v>
      </c>
      <c r="C200" s="48" t="s">
        <v>47</v>
      </c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  <c r="GS200" s="49"/>
      <c r="GT200" s="49"/>
      <c r="GU200" s="49"/>
      <c r="GV200" s="49"/>
      <c r="GW200" s="49"/>
      <c r="GX200" s="49"/>
      <c r="GY200" s="49"/>
      <c r="GZ200" s="49"/>
      <c r="HA200" s="49"/>
      <c r="HB200" s="49"/>
      <c r="HC200" s="49"/>
      <c r="HD200" s="49"/>
      <c r="HE200" s="49"/>
      <c r="HF200" s="49"/>
      <c r="HG200" s="49"/>
      <c r="HH200" s="49"/>
      <c r="HI200" s="49"/>
      <c r="HJ200" s="49"/>
      <c r="HK200" s="49"/>
      <c r="HL200" s="49"/>
      <c r="HM200" s="49"/>
      <c r="HN200" s="49"/>
      <c r="HO200" s="49"/>
      <c r="HP200" s="49"/>
      <c r="HQ200" s="49"/>
    </row>
    <row r="201" spans="1:242" s="47" customFormat="1" ht="18" hidden="1">
      <c r="A201" s="22" t="s">
        <v>1621</v>
      </c>
      <c r="B201" s="36" t="s">
        <v>542</v>
      </c>
      <c r="C201" s="48" t="s">
        <v>47</v>
      </c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49"/>
      <c r="FL201" s="49"/>
      <c r="FM201" s="49"/>
      <c r="FN201" s="49"/>
      <c r="FO201" s="49"/>
      <c r="FP201" s="49"/>
      <c r="FQ201" s="49"/>
      <c r="FR201" s="49"/>
      <c r="FS201" s="49"/>
      <c r="FT201" s="49"/>
      <c r="FU201" s="49"/>
      <c r="FV201" s="49"/>
      <c r="FW201" s="49"/>
      <c r="FX201" s="49"/>
      <c r="FY201" s="49"/>
      <c r="FZ201" s="49"/>
      <c r="GA201" s="49"/>
      <c r="GB201" s="49"/>
      <c r="GC201" s="49"/>
      <c r="GD201" s="49"/>
      <c r="GE201" s="49"/>
      <c r="GF201" s="49"/>
      <c r="GG201" s="49"/>
      <c r="GH201" s="49"/>
      <c r="GI201" s="49"/>
      <c r="GJ201" s="49"/>
      <c r="GK201" s="49"/>
      <c r="GL201" s="49"/>
      <c r="GM201" s="49"/>
      <c r="GN201" s="49"/>
      <c r="GO201" s="49"/>
      <c r="GP201" s="49"/>
      <c r="GQ201" s="49"/>
      <c r="GR201" s="49"/>
      <c r="GS201" s="49"/>
      <c r="GT201" s="49"/>
      <c r="GU201" s="49"/>
      <c r="GV201" s="49"/>
      <c r="GW201" s="49"/>
      <c r="GX201" s="49"/>
      <c r="GY201" s="49"/>
      <c r="GZ201" s="49"/>
      <c r="HA201" s="49"/>
      <c r="HB201" s="49"/>
      <c r="HC201" s="49"/>
      <c r="HD201" s="49"/>
      <c r="HE201" s="49"/>
      <c r="HF201" s="49"/>
      <c r="HG201" s="49"/>
      <c r="HH201" s="49"/>
      <c r="HI201" s="49"/>
      <c r="HJ201" s="49"/>
      <c r="HK201" s="49"/>
      <c r="HL201" s="49"/>
      <c r="HM201" s="49"/>
      <c r="HN201" s="49"/>
      <c r="HO201" s="49"/>
      <c r="HP201" s="49"/>
      <c r="HQ201" s="49"/>
    </row>
    <row r="202" spans="1:242" s="46" customFormat="1" ht="18" customHeight="1">
      <c r="A202" s="24" t="s">
        <v>567</v>
      </c>
      <c r="B202" s="35" t="s">
        <v>568</v>
      </c>
      <c r="C202" s="48"/>
      <c r="D202" s="16">
        <f t="shared" ref="D202:P202" si="156">D203</f>
        <v>1148882.0500000003</v>
      </c>
      <c r="E202" s="16">
        <f t="shared" si="156"/>
        <v>897178.96</v>
      </c>
      <c r="F202" s="16">
        <f t="shared" si="156"/>
        <v>903151.3</v>
      </c>
      <c r="G202" s="16">
        <f t="shared" si="156"/>
        <v>920106.15999999992</v>
      </c>
      <c r="H202" s="16">
        <f t="shared" si="156"/>
        <v>902570.70000000007</v>
      </c>
      <c r="I202" s="16">
        <f t="shared" si="156"/>
        <v>834174.34999999986</v>
      </c>
      <c r="J202" s="16">
        <f t="shared" si="156"/>
        <v>838078.22000000009</v>
      </c>
      <c r="K202" s="16">
        <f t="shared" si="156"/>
        <v>868010.98</v>
      </c>
      <c r="L202" s="16">
        <f t="shared" si="156"/>
        <v>846754.51666666672</v>
      </c>
      <c r="M202" s="16">
        <f t="shared" si="156"/>
        <v>850947.90555555548</v>
      </c>
      <c r="N202" s="16">
        <f t="shared" si="156"/>
        <v>855237.80074074061</v>
      </c>
      <c r="O202" s="16">
        <f t="shared" si="156"/>
        <v>850980.07432098768</v>
      </c>
      <c r="P202" s="16">
        <f t="shared" si="156"/>
        <v>10716073.01728395</v>
      </c>
      <c r="HR202" s="47"/>
      <c r="HS202" s="47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  <c r="ID202" s="47"/>
      <c r="IE202" s="47"/>
      <c r="IF202" s="47"/>
      <c r="IG202" s="47"/>
      <c r="IH202" s="47"/>
    </row>
    <row r="203" spans="1:242" ht="18.75" customHeight="1">
      <c r="A203" s="24" t="s">
        <v>569</v>
      </c>
      <c r="B203" s="35" t="s">
        <v>568</v>
      </c>
      <c r="C203" s="48"/>
      <c r="D203" s="16">
        <f t="shared" ref="D203:J203" si="157">SUM(D204:D207)</f>
        <v>1148882.0500000003</v>
      </c>
      <c r="E203" s="16">
        <f t="shared" si="157"/>
        <v>897178.96</v>
      </c>
      <c r="F203" s="16">
        <f t="shared" si="157"/>
        <v>903151.3</v>
      </c>
      <c r="G203" s="16">
        <f t="shared" si="157"/>
        <v>920106.15999999992</v>
      </c>
      <c r="H203" s="16">
        <f t="shared" si="157"/>
        <v>902570.70000000007</v>
      </c>
      <c r="I203" s="16">
        <f t="shared" si="157"/>
        <v>834174.34999999986</v>
      </c>
      <c r="J203" s="16">
        <f t="shared" si="157"/>
        <v>838078.22000000009</v>
      </c>
      <c r="K203" s="16">
        <f t="shared" ref="K203:P203" si="158">SUM(K204:K207)</f>
        <v>868010.98</v>
      </c>
      <c r="L203" s="16">
        <f t="shared" si="158"/>
        <v>846754.51666666672</v>
      </c>
      <c r="M203" s="16">
        <f t="shared" si="158"/>
        <v>850947.90555555548</v>
      </c>
      <c r="N203" s="16">
        <f t="shared" si="158"/>
        <v>855237.80074074061</v>
      </c>
      <c r="O203" s="16">
        <f t="shared" si="158"/>
        <v>850980.07432098768</v>
      </c>
      <c r="P203" s="16">
        <f t="shared" si="158"/>
        <v>10716073.01728395</v>
      </c>
    </row>
    <row r="204" spans="1:242" s="14" customFormat="1" ht="24.75" customHeight="1">
      <c r="A204" s="22" t="s">
        <v>570</v>
      </c>
      <c r="B204" s="36" t="s">
        <v>571</v>
      </c>
      <c r="C204" s="48" t="s">
        <v>58</v>
      </c>
      <c r="D204" s="17">
        <v>1134194.82</v>
      </c>
      <c r="E204" s="17">
        <v>883174.83</v>
      </c>
      <c r="F204" s="17">
        <v>890198.56</v>
      </c>
      <c r="G204" s="17">
        <v>909061.57</v>
      </c>
      <c r="H204" s="17">
        <v>890522.05</v>
      </c>
      <c r="I204" s="17">
        <v>822823.59</v>
      </c>
      <c r="J204" s="17">
        <v>824705.41</v>
      </c>
      <c r="K204" s="17">
        <v>850765.1</v>
      </c>
      <c r="L204" s="17">
        <f t="shared" ref="L204:O207" si="159">SUM(I204:K204)/3</f>
        <v>832764.70000000007</v>
      </c>
      <c r="M204" s="17">
        <f t="shared" si="159"/>
        <v>836078.40333333332</v>
      </c>
      <c r="N204" s="17">
        <f t="shared" si="159"/>
        <v>839869.40111111104</v>
      </c>
      <c r="O204" s="17">
        <f t="shared" si="159"/>
        <v>836237.50148148148</v>
      </c>
      <c r="P204" s="16">
        <f t="shared" ref="P204:P207" si="160">SUM(D204:O204)</f>
        <v>10550395.935925925</v>
      </c>
      <c r="HR204" s="29"/>
      <c r="HS204" s="29"/>
      <c r="HT204" s="29"/>
      <c r="HU204" s="29"/>
      <c r="HV204" s="29"/>
      <c r="HW204" s="29"/>
      <c r="HX204" s="29"/>
      <c r="HY204" s="29"/>
      <c r="HZ204" s="29"/>
      <c r="IA204" s="29"/>
      <c r="IB204" s="29"/>
      <c r="IC204" s="29"/>
      <c r="ID204" s="29"/>
      <c r="IE204" s="29"/>
      <c r="IF204" s="29"/>
      <c r="IG204" s="29"/>
      <c r="IH204" s="29"/>
    </row>
    <row r="205" spans="1:242" s="67" customFormat="1" ht="18">
      <c r="A205" s="22" t="s">
        <v>572</v>
      </c>
      <c r="B205" s="36" t="s">
        <v>573</v>
      </c>
      <c r="C205" s="48" t="s">
        <v>58</v>
      </c>
      <c r="D205" s="17">
        <v>149.61000000000001</v>
      </c>
      <c r="E205" s="17">
        <v>305.36</v>
      </c>
      <c r="F205" s="17">
        <v>320.95999999999998</v>
      </c>
      <c r="G205" s="17">
        <v>288.57</v>
      </c>
      <c r="H205" s="17">
        <v>353.53</v>
      </c>
      <c r="I205" s="17">
        <v>327.08</v>
      </c>
      <c r="J205" s="17">
        <v>408.21</v>
      </c>
      <c r="K205" s="17">
        <v>367.55</v>
      </c>
      <c r="L205" s="17">
        <f t="shared" si="159"/>
        <v>367.61333333333329</v>
      </c>
      <c r="M205" s="17">
        <f t="shared" si="159"/>
        <v>381.12444444444441</v>
      </c>
      <c r="N205" s="17">
        <f t="shared" si="159"/>
        <v>372.09592592592588</v>
      </c>
      <c r="O205" s="17">
        <f t="shared" si="159"/>
        <v>373.61123456790119</v>
      </c>
      <c r="P205" s="16">
        <f t="shared" si="160"/>
        <v>4015.3149382716042</v>
      </c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</row>
    <row r="206" spans="1:242" s="30" customFormat="1" ht="18">
      <c r="A206" s="22" t="s">
        <v>574</v>
      </c>
      <c r="B206" s="36" t="s">
        <v>575</v>
      </c>
      <c r="C206" s="48" t="s">
        <v>58</v>
      </c>
      <c r="D206" s="17">
        <v>10408.01</v>
      </c>
      <c r="E206" s="17">
        <v>9702.91</v>
      </c>
      <c r="F206" s="17">
        <v>8008.79</v>
      </c>
      <c r="G206" s="17">
        <v>7442.28</v>
      </c>
      <c r="H206" s="17">
        <v>7989.26</v>
      </c>
      <c r="I206" s="17">
        <v>7334.71</v>
      </c>
      <c r="J206" s="17">
        <v>8656.2900000000009</v>
      </c>
      <c r="K206" s="17">
        <v>10807.35</v>
      </c>
      <c r="L206" s="17">
        <f t="shared" si="159"/>
        <v>8932.7833333333328</v>
      </c>
      <c r="M206" s="17">
        <f t="shared" si="159"/>
        <v>9465.4744444444441</v>
      </c>
      <c r="N206" s="17">
        <f t="shared" si="159"/>
        <v>9735.2025925925918</v>
      </c>
      <c r="O206" s="17">
        <f t="shared" si="159"/>
        <v>9377.8201234567896</v>
      </c>
      <c r="P206" s="16">
        <f t="shared" si="160"/>
        <v>107860.88049382716</v>
      </c>
      <c r="HR206" s="29"/>
      <c r="HS206" s="29"/>
      <c r="HT206" s="29"/>
      <c r="HU206" s="29"/>
      <c r="HV206" s="29"/>
      <c r="HW206" s="29"/>
      <c r="HX206" s="29"/>
      <c r="HY206" s="29"/>
      <c r="HZ206" s="29"/>
      <c r="IA206" s="29"/>
      <c r="IB206" s="29"/>
      <c r="IC206" s="29"/>
      <c r="ID206" s="29"/>
      <c r="IE206" s="29"/>
      <c r="IF206" s="29"/>
      <c r="IG206" s="29"/>
      <c r="IH206" s="29"/>
    </row>
    <row r="207" spans="1:242" ht="17.25" customHeight="1">
      <c r="A207" s="22" t="s">
        <v>576</v>
      </c>
      <c r="B207" s="36" t="s">
        <v>577</v>
      </c>
      <c r="C207" s="48" t="s">
        <v>58</v>
      </c>
      <c r="D207" s="17">
        <v>4129.6099999999997</v>
      </c>
      <c r="E207" s="17">
        <v>3995.86</v>
      </c>
      <c r="F207" s="17">
        <v>4622.99</v>
      </c>
      <c r="G207" s="17">
        <v>3313.74</v>
      </c>
      <c r="H207" s="17">
        <v>3705.86</v>
      </c>
      <c r="I207" s="17">
        <v>3688.97</v>
      </c>
      <c r="J207" s="17">
        <v>4308.3100000000004</v>
      </c>
      <c r="K207" s="17">
        <v>6070.98</v>
      </c>
      <c r="L207" s="17">
        <f t="shared" si="159"/>
        <v>4689.42</v>
      </c>
      <c r="M207" s="17">
        <f t="shared" si="159"/>
        <v>5022.9033333333336</v>
      </c>
      <c r="N207" s="17">
        <f t="shared" si="159"/>
        <v>5261.1011111111111</v>
      </c>
      <c r="O207" s="17">
        <f t="shared" si="159"/>
        <v>4991.1414814814816</v>
      </c>
      <c r="P207" s="16">
        <f t="shared" si="160"/>
        <v>53800.885925925919</v>
      </c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  <c r="EN207" s="29"/>
      <c r="EO207" s="29"/>
      <c r="EP207" s="29"/>
      <c r="EQ207" s="29"/>
      <c r="ER207" s="29"/>
      <c r="ES207" s="29"/>
      <c r="ET207" s="29"/>
      <c r="EU207" s="29"/>
      <c r="EV207" s="29"/>
      <c r="EW207" s="29"/>
      <c r="EX207" s="29"/>
      <c r="EY207" s="29"/>
      <c r="EZ207" s="29"/>
      <c r="FA207" s="29"/>
      <c r="FB207" s="29"/>
      <c r="FC207" s="29"/>
      <c r="FD207" s="29"/>
      <c r="FE207" s="29"/>
      <c r="FF207" s="29"/>
      <c r="FG207" s="29"/>
      <c r="FH207" s="29"/>
      <c r="FI207" s="29"/>
      <c r="FJ207" s="29"/>
      <c r="FK207" s="29"/>
      <c r="FL207" s="29"/>
      <c r="FM207" s="29"/>
      <c r="FN207" s="29"/>
      <c r="FO207" s="29"/>
      <c r="FP207" s="29"/>
      <c r="FQ207" s="29"/>
      <c r="FR207" s="29"/>
      <c r="FS207" s="29"/>
      <c r="FT207" s="29"/>
      <c r="FU207" s="29"/>
      <c r="FV207" s="29"/>
      <c r="FW207" s="29"/>
      <c r="FX207" s="29"/>
      <c r="FY207" s="29"/>
      <c r="FZ207" s="29"/>
      <c r="GA207" s="29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  <c r="GO207" s="29"/>
      <c r="GP207" s="29"/>
      <c r="GQ207" s="29"/>
      <c r="GR207" s="29"/>
      <c r="GS207" s="29"/>
      <c r="GT207" s="29"/>
      <c r="GU207" s="29"/>
      <c r="GV207" s="29"/>
      <c r="GW207" s="29"/>
      <c r="GX207" s="29"/>
      <c r="GY207" s="29"/>
      <c r="GZ207" s="29"/>
      <c r="HA207" s="29"/>
      <c r="HB207" s="29"/>
      <c r="HC207" s="29"/>
      <c r="HD207" s="29"/>
      <c r="HE207" s="29"/>
      <c r="HF207" s="29"/>
      <c r="HG207" s="29"/>
      <c r="HH207" s="29"/>
      <c r="HI207" s="29"/>
      <c r="HJ207" s="29"/>
      <c r="HK207" s="29"/>
      <c r="HL207" s="29"/>
      <c r="HM207" s="29"/>
      <c r="HN207" s="29"/>
      <c r="HO207" s="29"/>
      <c r="HP207" s="29"/>
      <c r="HQ207" s="29"/>
    </row>
    <row r="208" spans="1:242" ht="14.25" customHeight="1">
      <c r="A208" s="44" t="s">
        <v>578</v>
      </c>
      <c r="B208" s="45" t="s">
        <v>59</v>
      </c>
      <c r="C208" s="104"/>
      <c r="D208" s="43">
        <f t="shared" ref="D208:P208" si="161">D209+D227+D367</f>
        <v>458766.88</v>
      </c>
      <c r="E208" s="43">
        <f t="shared" si="161"/>
        <v>723756.88000000012</v>
      </c>
      <c r="F208" s="43">
        <f t="shared" si="161"/>
        <v>404207.25</v>
      </c>
      <c r="G208" s="43">
        <f t="shared" si="161"/>
        <v>448715.83999999997</v>
      </c>
      <c r="H208" s="43">
        <f t="shared" si="161"/>
        <v>621096.06999999995</v>
      </c>
      <c r="I208" s="43">
        <f t="shared" si="161"/>
        <v>672621.88999999966</v>
      </c>
      <c r="J208" s="43">
        <f t="shared" si="161"/>
        <v>942628.13</v>
      </c>
      <c r="K208" s="43">
        <f t="shared" si="161"/>
        <v>1024808.8300000001</v>
      </c>
      <c r="L208" s="43">
        <f t="shared" si="161"/>
        <v>879790.61666666658</v>
      </c>
      <c r="M208" s="43">
        <f t="shared" si="161"/>
        <v>948849.51555555558</v>
      </c>
      <c r="N208" s="43">
        <f t="shared" si="161"/>
        <v>950924.46407407406</v>
      </c>
      <c r="O208" s="43">
        <f t="shared" si="161"/>
        <v>926521.53209876537</v>
      </c>
      <c r="P208" s="43">
        <f t="shared" si="161"/>
        <v>9002687.8983950615</v>
      </c>
    </row>
    <row r="209" spans="1:242" s="14" customFormat="1" ht="13.5" customHeight="1">
      <c r="A209" s="24" t="s">
        <v>579</v>
      </c>
      <c r="B209" s="35" t="s">
        <v>580</v>
      </c>
      <c r="C209" s="48"/>
      <c r="D209" s="16">
        <f t="shared" ref="D209:J209" si="162">D210+D216</f>
        <v>87967.98</v>
      </c>
      <c r="E209" s="16">
        <f t="shared" si="162"/>
        <v>318.75</v>
      </c>
      <c r="F209" s="16">
        <f t="shared" si="162"/>
        <v>84489.68</v>
      </c>
      <c r="G209" s="16">
        <f t="shared" si="162"/>
        <v>308.10000000000002</v>
      </c>
      <c r="H209" s="16">
        <f t="shared" si="162"/>
        <v>40847.42</v>
      </c>
      <c r="I209" s="16">
        <f t="shared" si="162"/>
        <v>97809.76</v>
      </c>
      <c r="J209" s="16">
        <f t="shared" si="162"/>
        <v>55385.32</v>
      </c>
      <c r="K209" s="16">
        <f t="shared" ref="K209:P209" si="163">K210+K216</f>
        <v>61691.6</v>
      </c>
      <c r="L209" s="16">
        <f t="shared" si="163"/>
        <v>71628.893333333326</v>
      </c>
      <c r="M209" s="16">
        <f t="shared" si="163"/>
        <v>62901.937777777777</v>
      </c>
      <c r="N209" s="16">
        <f t="shared" si="163"/>
        <v>65407.477037037032</v>
      </c>
      <c r="O209" s="16">
        <f t="shared" si="163"/>
        <v>66646.102716049383</v>
      </c>
      <c r="P209" s="16">
        <f t="shared" si="163"/>
        <v>695403.02086419752</v>
      </c>
      <c r="HR209" s="29"/>
      <c r="HS209" s="29"/>
      <c r="HT209" s="29"/>
      <c r="HU209" s="29"/>
      <c r="HV209" s="29"/>
      <c r="HW209" s="29"/>
      <c r="HX209" s="29"/>
      <c r="HY209" s="29"/>
      <c r="HZ209" s="29"/>
      <c r="IA209" s="29"/>
      <c r="IB209" s="29"/>
      <c r="IC209" s="29"/>
      <c r="ID209" s="29"/>
      <c r="IE209" s="29"/>
      <c r="IF209" s="29"/>
      <c r="IG209" s="29"/>
      <c r="IH209" s="29"/>
    </row>
    <row r="210" spans="1:242" ht="18.75" customHeight="1">
      <c r="A210" s="24" t="s">
        <v>581</v>
      </c>
      <c r="B210" s="35" t="s">
        <v>582</v>
      </c>
      <c r="C210" s="48"/>
      <c r="D210" s="16">
        <f t="shared" ref="D210:P210" si="164">D211</f>
        <v>316.79000000000002</v>
      </c>
      <c r="E210" s="16">
        <f t="shared" si="164"/>
        <v>318.75</v>
      </c>
      <c r="F210" s="16">
        <f t="shared" si="164"/>
        <v>0</v>
      </c>
      <c r="G210" s="16">
        <f t="shared" si="164"/>
        <v>308.10000000000002</v>
      </c>
      <c r="H210" s="16">
        <f t="shared" si="164"/>
        <v>196.11</v>
      </c>
      <c r="I210" s="16">
        <f t="shared" si="164"/>
        <v>124.36</v>
      </c>
      <c r="J210" s="16">
        <f t="shared" si="164"/>
        <v>612.79</v>
      </c>
      <c r="K210" s="16">
        <f t="shared" si="164"/>
        <v>0</v>
      </c>
      <c r="L210" s="16">
        <f t="shared" si="164"/>
        <v>245.71666666666667</v>
      </c>
      <c r="M210" s="16">
        <f t="shared" si="164"/>
        <v>286.16888888888889</v>
      </c>
      <c r="N210" s="16">
        <f t="shared" si="164"/>
        <v>177.2951851851852</v>
      </c>
      <c r="O210" s="16">
        <f t="shared" si="164"/>
        <v>236.39358024691361</v>
      </c>
      <c r="P210" s="16">
        <f t="shared" si="164"/>
        <v>2822.4743209876542</v>
      </c>
    </row>
    <row r="211" spans="1:242" s="14" customFormat="1" ht="15.75" customHeight="1">
      <c r="A211" s="24" t="s">
        <v>583</v>
      </c>
      <c r="B211" s="35" t="s">
        <v>584</v>
      </c>
      <c r="C211" s="48"/>
      <c r="D211" s="16">
        <f t="shared" ref="D211:J211" si="165">D212+D214</f>
        <v>316.79000000000002</v>
      </c>
      <c r="E211" s="16">
        <f t="shared" si="165"/>
        <v>318.75</v>
      </c>
      <c r="F211" s="16">
        <f t="shared" si="165"/>
        <v>0</v>
      </c>
      <c r="G211" s="16">
        <f t="shared" si="165"/>
        <v>308.10000000000002</v>
      </c>
      <c r="H211" s="16">
        <f t="shared" si="165"/>
        <v>196.11</v>
      </c>
      <c r="I211" s="16">
        <f t="shared" si="165"/>
        <v>124.36</v>
      </c>
      <c r="J211" s="16">
        <f t="shared" si="165"/>
        <v>612.79</v>
      </c>
      <c r="K211" s="16">
        <f t="shared" ref="K211:P211" si="166">K212+K214</f>
        <v>0</v>
      </c>
      <c r="L211" s="16">
        <f t="shared" si="166"/>
        <v>245.71666666666667</v>
      </c>
      <c r="M211" s="16">
        <f t="shared" si="166"/>
        <v>286.16888888888889</v>
      </c>
      <c r="N211" s="16">
        <f t="shared" si="166"/>
        <v>177.2951851851852</v>
      </c>
      <c r="O211" s="16">
        <f t="shared" si="166"/>
        <v>236.39358024691361</v>
      </c>
      <c r="P211" s="16">
        <f t="shared" si="166"/>
        <v>2822.4743209876542</v>
      </c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</row>
    <row r="212" spans="1:242" s="46" customFormat="1" ht="16.5" customHeight="1">
      <c r="A212" s="24" t="s">
        <v>585</v>
      </c>
      <c r="B212" s="35" t="s">
        <v>586</v>
      </c>
      <c r="C212" s="48"/>
      <c r="D212" s="16">
        <f t="shared" ref="D212:P212" si="167">D213</f>
        <v>316.79000000000002</v>
      </c>
      <c r="E212" s="16">
        <f t="shared" si="167"/>
        <v>318.75</v>
      </c>
      <c r="F212" s="16">
        <f t="shared" si="167"/>
        <v>0</v>
      </c>
      <c r="G212" s="16">
        <f t="shared" si="167"/>
        <v>308.10000000000002</v>
      </c>
      <c r="H212" s="16">
        <f t="shared" si="167"/>
        <v>196.11</v>
      </c>
      <c r="I212" s="16">
        <f t="shared" si="167"/>
        <v>124.36</v>
      </c>
      <c r="J212" s="16">
        <f t="shared" si="167"/>
        <v>612.79</v>
      </c>
      <c r="K212" s="16">
        <f t="shared" si="167"/>
        <v>0</v>
      </c>
      <c r="L212" s="16">
        <f t="shared" si="167"/>
        <v>245.71666666666667</v>
      </c>
      <c r="M212" s="16">
        <f t="shared" si="167"/>
        <v>286.16888888888889</v>
      </c>
      <c r="N212" s="16">
        <f t="shared" si="167"/>
        <v>177.2951851851852</v>
      </c>
      <c r="O212" s="16">
        <f t="shared" si="167"/>
        <v>236.39358024691361</v>
      </c>
      <c r="P212" s="16">
        <f t="shared" si="167"/>
        <v>2822.4743209876542</v>
      </c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</row>
    <row r="213" spans="1:242" s="46" customFormat="1" ht="13.5" customHeight="1">
      <c r="A213" s="24" t="s">
        <v>587</v>
      </c>
      <c r="B213" s="35" t="s">
        <v>60</v>
      </c>
      <c r="C213" s="48" t="s">
        <v>14</v>
      </c>
      <c r="D213" s="16">
        <v>316.79000000000002</v>
      </c>
      <c r="E213" s="16">
        <v>318.75</v>
      </c>
      <c r="F213" s="16"/>
      <c r="G213" s="16">
        <v>308.10000000000002</v>
      </c>
      <c r="H213" s="16">
        <v>196.11</v>
      </c>
      <c r="I213" s="16">
        <v>124.36</v>
      </c>
      <c r="J213" s="16">
        <v>612.79</v>
      </c>
      <c r="K213" s="16">
        <v>0</v>
      </c>
      <c r="L213" s="16">
        <f t="shared" ref="L213" si="168">SUM(I213:K213)/3</f>
        <v>245.71666666666667</v>
      </c>
      <c r="M213" s="16">
        <f>SUM(J213:L213)/3</f>
        <v>286.16888888888889</v>
      </c>
      <c r="N213" s="16">
        <f t="shared" ref="N213" si="169">SUM(K213:M213)/3</f>
        <v>177.2951851851852</v>
      </c>
      <c r="O213" s="16">
        <f>SUM(L213:N213)/3</f>
        <v>236.39358024691361</v>
      </c>
      <c r="P213" s="16">
        <f t="shared" ref="P213:P215" si="170">SUM(D213:O213)</f>
        <v>2822.4743209876542</v>
      </c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  <c r="ID213" s="47"/>
      <c r="IE213" s="47"/>
      <c r="IF213" s="47"/>
      <c r="IG213" s="47"/>
      <c r="IH213" s="47"/>
    </row>
    <row r="214" spans="1:242" s="46" customFormat="1" ht="13.5" customHeight="1">
      <c r="A214" s="24" t="s">
        <v>588</v>
      </c>
      <c r="B214" s="35" t="s">
        <v>589</v>
      </c>
      <c r="C214" s="48"/>
      <c r="D214" s="16">
        <f t="shared" ref="D214:P214" si="171">D215</f>
        <v>0</v>
      </c>
      <c r="E214" s="16">
        <f t="shared" si="171"/>
        <v>0</v>
      </c>
      <c r="F214" s="16">
        <f t="shared" si="171"/>
        <v>0</v>
      </c>
      <c r="G214" s="16">
        <f t="shared" si="171"/>
        <v>0</v>
      </c>
      <c r="H214" s="16">
        <f t="shared" si="171"/>
        <v>0</v>
      </c>
      <c r="I214" s="16">
        <f t="shared" si="171"/>
        <v>0</v>
      </c>
      <c r="J214" s="16">
        <f t="shared" si="171"/>
        <v>0</v>
      </c>
      <c r="K214" s="16">
        <f t="shared" si="171"/>
        <v>0</v>
      </c>
      <c r="L214" s="16">
        <f t="shared" si="171"/>
        <v>0</v>
      </c>
      <c r="M214" s="16">
        <f t="shared" si="171"/>
        <v>0</v>
      </c>
      <c r="N214" s="16">
        <f t="shared" si="171"/>
        <v>0</v>
      </c>
      <c r="O214" s="16">
        <f t="shared" si="171"/>
        <v>0</v>
      </c>
      <c r="P214" s="16">
        <f t="shared" si="171"/>
        <v>0</v>
      </c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</row>
    <row r="215" spans="1:242" s="46" customFormat="1" ht="13.5" customHeight="1">
      <c r="A215" s="24" t="s">
        <v>590</v>
      </c>
      <c r="B215" s="35" t="s">
        <v>60</v>
      </c>
      <c r="C215" s="48" t="s">
        <v>14</v>
      </c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>
        <f t="shared" si="170"/>
        <v>0</v>
      </c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</row>
    <row r="216" spans="1:242" s="46" customFormat="1" ht="21.75" customHeight="1">
      <c r="A216" s="24" t="s">
        <v>591</v>
      </c>
      <c r="B216" s="35" t="s">
        <v>592</v>
      </c>
      <c r="C216" s="48"/>
      <c r="D216" s="16">
        <f>D217</f>
        <v>87651.19</v>
      </c>
      <c r="E216" s="16">
        <f t="shared" ref="E216:P217" si="172">E217</f>
        <v>0</v>
      </c>
      <c r="F216" s="16">
        <f t="shared" si="172"/>
        <v>84489.68</v>
      </c>
      <c r="G216" s="16">
        <f t="shared" si="172"/>
        <v>0</v>
      </c>
      <c r="H216" s="16">
        <f t="shared" si="172"/>
        <v>40651.31</v>
      </c>
      <c r="I216" s="16">
        <f t="shared" si="172"/>
        <v>97685.4</v>
      </c>
      <c r="J216" s="16">
        <f t="shared" si="172"/>
        <v>54772.53</v>
      </c>
      <c r="K216" s="16">
        <f t="shared" si="172"/>
        <v>61691.6</v>
      </c>
      <c r="L216" s="16">
        <f t="shared" si="172"/>
        <v>71383.176666666666</v>
      </c>
      <c r="M216" s="16">
        <f t="shared" si="172"/>
        <v>62615.768888888888</v>
      </c>
      <c r="N216" s="16">
        <f t="shared" si="172"/>
        <v>65230.181851851848</v>
      </c>
      <c r="O216" s="16">
        <f t="shared" si="172"/>
        <v>66409.709135802463</v>
      </c>
      <c r="P216" s="16">
        <f t="shared" si="172"/>
        <v>692580.54654320981</v>
      </c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  <c r="IB216" s="47"/>
      <c r="IC216" s="47"/>
      <c r="ID216" s="47"/>
      <c r="IE216" s="47"/>
      <c r="IF216" s="47"/>
      <c r="IG216" s="47"/>
      <c r="IH216" s="47"/>
    </row>
    <row r="217" spans="1:242" s="46" customFormat="1" ht="24.75" customHeight="1">
      <c r="A217" s="24" t="s">
        <v>593</v>
      </c>
      <c r="B217" s="35" t="s">
        <v>592</v>
      </c>
      <c r="C217" s="48"/>
      <c r="D217" s="16">
        <f>D218</f>
        <v>87651.19</v>
      </c>
      <c r="E217" s="16">
        <f t="shared" si="172"/>
        <v>0</v>
      </c>
      <c r="F217" s="16">
        <f>F218+F221+F223+F225</f>
        <v>84489.68</v>
      </c>
      <c r="G217" s="16">
        <f t="shared" ref="G217:J217" si="173">G218+G221+G223+G225</f>
        <v>0</v>
      </c>
      <c r="H217" s="16">
        <f t="shared" si="173"/>
        <v>40651.31</v>
      </c>
      <c r="I217" s="16">
        <f t="shared" si="173"/>
        <v>97685.4</v>
      </c>
      <c r="J217" s="16">
        <f t="shared" si="173"/>
        <v>54772.53</v>
      </c>
      <c r="K217" s="16">
        <f t="shared" ref="K217:P217" si="174">K218+K221+K223+K225</f>
        <v>61691.6</v>
      </c>
      <c r="L217" s="16">
        <f t="shared" si="174"/>
        <v>71383.176666666666</v>
      </c>
      <c r="M217" s="16">
        <f t="shared" si="174"/>
        <v>62615.768888888888</v>
      </c>
      <c r="N217" s="16">
        <f t="shared" si="174"/>
        <v>65230.181851851848</v>
      </c>
      <c r="O217" s="16">
        <f t="shared" si="174"/>
        <v>66409.709135802463</v>
      </c>
      <c r="P217" s="16">
        <f t="shared" si="174"/>
        <v>692580.54654320981</v>
      </c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</row>
    <row r="218" spans="1:242" s="46" customFormat="1" ht="26.25" customHeight="1">
      <c r="A218" s="24" t="s">
        <v>594</v>
      </c>
      <c r="B218" s="35" t="s">
        <v>592</v>
      </c>
      <c r="C218" s="48"/>
      <c r="D218" s="16">
        <f t="shared" ref="D218:J218" si="175">D219+D220</f>
        <v>87651.19</v>
      </c>
      <c r="E218" s="16">
        <f t="shared" si="175"/>
        <v>0</v>
      </c>
      <c r="F218" s="16">
        <f t="shared" si="175"/>
        <v>84489.68</v>
      </c>
      <c r="G218" s="16">
        <f t="shared" si="175"/>
        <v>0</v>
      </c>
      <c r="H218" s="16">
        <f t="shared" si="175"/>
        <v>40651.31</v>
      </c>
      <c r="I218" s="16">
        <f t="shared" si="175"/>
        <v>97685.4</v>
      </c>
      <c r="J218" s="16">
        <f t="shared" si="175"/>
        <v>54772.53</v>
      </c>
      <c r="K218" s="16">
        <f t="shared" ref="K218:O218" si="176">K219+K220</f>
        <v>61691.6</v>
      </c>
      <c r="L218" s="16">
        <f t="shared" si="176"/>
        <v>71383.176666666666</v>
      </c>
      <c r="M218" s="16">
        <f t="shared" si="176"/>
        <v>62615.768888888888</v>
      </c>
      <c r="N218" s="16">
        <f t="shared" si="176"/>
        <v>65230.181851851848</v>
      </c>
      <c r="O218" s="16">
        <f t="shared" si="176"/>
        <v>66409.709135802463</v>
      </c>
      <c r="P218" s="16">
        <f>P219+P220</f>
        <v>692580.54654320981</v>
      </c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</row>
    <row r="219" spans="1:242" s="46" customFormat="1" ht="13.5" customHeight="1">
      <c r="A219" s="24" t="s">
        <v>595</v>
      </c>
      <c r="B219" s="35" t="s">
        <v>596</v>
      </c>
      <c r="C219" s="48" t="s">
        <v>14</v>
      </c>
      <c r="D219" s="16">
        <v>87651.19</v>
      </c>
      <c r="E219" s="16"/>
      <c r="F219" s="16">
        <v>84489.68</v>
      </c>
      <c r="G219" s="16"/>
      <c r="H219" s="16">
        <v>40651.31</v>
      </c>
      <c r="I219" s="16">
        <v>97685.4</v>
      </c>
      <c r="J219" s="16">
        <v>54772.53</v>
      </c>
      <c r="K219" s="16">
        <v>61691.6</v>
      </c>
      <c r="L219" s="16">
        <f t="shared" ref="L219:O219" si="177">SUM(I219:K219)/3</f>
        <v>71383.176666666666</v>
      </c>
      <c r="M219" s="16">
        <f t="shared" si="177"/>
        <v>62615.768888888888</v>
      </c>
      <c r="N219" s="16">
        <f t="shared" si="177"/>
        <v>65230.181851851848</v>
      </c>
      <c r="O219" s="16">
        <f t="shared" si="177"/>
        <v>66409.709135802463</v>
      </c>
      <c r="P219" s="16">
        <f t="shared" ref="P219:P226" si="178">SUM(D219:O219)</f>
        <v>692580.54654320981</v>
      </c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</row>
    <row r="220" spans="1:242" s="46" customFormat="1" ht="13.5" customHeight="1">
      <c r="A220" s="24" t="s">
        <v>597</v>
      </c>
      <c r="B220" s="35" t="s">
        <v>598</v>
      </c>
      <c r="C220" s="48" t="s">
        <v>14</v>
      </c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>
        <f t="shared" si="178"/>
        <v>0</v>
      </c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</row>
    <row r="221" spans="1:242" s="46" customFormat="1" ht="24" customHeight="1">
      <c r="A221" s="24" t="s">
        <v>2001</v>
      </c>
      <c r="B221" s="35" t="s">
        <v>2003</v>
      </c>
      <c r="C221" s="48"/>
      <c r="D221" s="16"/>
      <c r="E221" s="16"/>
      <c r="F221" s="16">
        <f>F222</f>
        <v>0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>
        <f>P222</f>
        <v>0</v>
      </c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</row>
    <row r="222" spans="1:242" s="46" customFormat="1" ht="13.5" customHeight="1">
      <c r="A222" s="24" t="s">
        <v>2002</v>
      </c>
      <c r="B222" s="35" t="s">
        <v>2004</v>
      </c>
      <c r="C222" s="48" t="s">
        <v>14</v>
      </c>
      <c r="D222" s="16"/>
      <c r="E222" s="16"/>
      <c r="F222" s="16">
        <v>0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>
        <f t="shared" si="178"/>
        <v>0</v>
      </c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</row>
    <row r="223" spans="1:242" s="46" customFormat="1" ht="20.25" customHeight="1">
      <c r="A223" s="24" t="s">
        <v>2005</v>
      </c>
      <c r="B223" s="35" t="s">
        <v>2007</v>
      </c>
      <c r="C223" s="48"/>
      <c r="D223" s="16"/>
      <c r="E223" s="16"/>
      <c r="F223" s="16">
        <f>F224</f>
        <v>0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>
        <f>P224</f>
        <v>0</v>
      </c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</row>
    <row r="224" spans="1:242" s="46" customFormat="1" ht="13.5" customHeight="1">
      <c r="A224" s="24" t="s">
        <v>2006</v>
      </c>
      <c r="B224" s="35" t="s">
        <v>2008</v>
      </c>
      <c r="C224" s="48" t="s">
        <v>14</v>
      </c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>
        <f t="shared" si="178"/>
        <v>0</v>
      </c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</row>
    <row r="225" spans="1:242" s="46" customFormat="1" ht="18.75" customHeight="1">
      <c r="A225" s="24" t="s">
        <v>2042</v>
      </c>
      <c r="B225" s="35" t="s">
        <v>2009</v>
      </c>
      <c r="C225" s="48"/>
      <c r="D225" s="16"/>
      <c r="E225" s="16"/>
      <c r="F225" s="16">
        <f>F226</f>
        <v>0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>
        <f>P226</f>
        <v>0</v>
      </c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</row>
    <row r="226" spans="1:242" s="46" customFormat="1" ht="13.5" customHeight="1">
      <c r="A226" s="24" t="s">
        <v>2041</v>
      </c>
      <c r="B226" s="35" t="s">
        <v>2010</v>
      </c>
      <c r="C226" s="48" t="s">
        <v>14</v>
      </c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>
        <f t="shared" si="178"/>
        <v>0</v>
      </c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</row>
    <row r="227" spans="1:242" s="14" customFormat="1" ht="13.5" customHeight="1">
      <c r="A227" s="24" t="s">
        <v>599</v>
      </c>
      <c r="B227" s="35" t="s">
        <v>600</v>
      </c>
      <c r="C227" s="48"/>
      <c r="D227" s="16">
        <f>D228+D364</f>
        <v>102566.79000000001</v>
      </c>
      <c r="E227" s="16">
        <f t="shared" ref="E227:P227" si="179">E228</f>
        <v>618237.97000000009</v>
      </c>
      <c r="F227" s="16">
        <f t="shared" si="179"/>
        <v>219663.90999999997</v>
      </c>
      <c r="G227" s="16">
        <f t="shared" si="179"/>
        <v>345681.35</v>
      </c>
      <c r="H227" s="16">
        <f t="shared" si="179"/>
        <v>475770.72</v>
      </c>
      <c r="I227" s="16">
        <f t="shared" si="179"/>
        <v>574812.12999999966</v>
      </c>
      <c r="J227" s="16">
        <f t="shared" si="179"/>
        <v>671707.3</v>
      </c>
      <c r="K227" s="16">
        <f t="shared" si="179"/>
        <v>854981.8</v>
      </c>
      <c r="L227" s="16">
        <f t="shared" si="179"/>
        <v>700271.40999999992</v>
      </c>
      <c r="M227" s="16">
        <f t="shared" si="179"/>
        <v>742093.82666666666</v>
      </c>
      <c r="N227" s="16">
        <f t="shared" si="179"/>
        <v>765557.1555555556</v>
      </c>
      <c r="O227" s="16">
        <f t="shared" si="179"/>
        <v>735974.13074074069</v>
      </c>
      <c r="P227" s="16">
        <f t="shared" si="179"/>
        <v>6807318.492962962</v>
      </c>
      <c r="HR227" s="29"/>
      <c r="HS227" s="29"/>
      <c r="HT227" s="29"/>
      <c r="HU227" s="29"/>
      <c r="HV227" s="29"/>
      <c r="HW227" s="29"/>
      <c r="HX227" s="29"/>
      <c r="HY227" s="29"/>
      <c r="HZ227" s="29"/>
      <c r="IA227" s="29"/>
      <c r="IB227" s="29"/>
      <c r="IC227" s="29"/>
      <c r="ID227" s="29"/>
      <c r="IE227" s="29"/>
      <c r="IF227" s="29"/>
      <c r="IG227" s="29"/>
      <c r="IH227" s="29"/>
    </row>
    <row r="228" spans="1:242" ht="13.5" customHeight="1">
      <c r="A228" s="24" t="s">
        <v>601</v>
      </c>
      <c r="B228" s="35" t="s">
        <v>602</v>
      </c>
      <c r="C228" s="48"/>
      <c r="D228" s="16">
        <f t="shared" ref="D228:P228" si="180">D229+D356</f>
        <v>102566.79000000001</v>
      </c>
      <c r="E228" s="16">
        <f t="shared" si="180"/>
        <v>618237.97000000009</v>
      </c>
      <c r="F228" s="16">
        <f t="shared" si="180"/>
        <v>219663.90999999997</v>
      </c>
      <c r="G228" s="16">
        <f t="shared" si="180"/>
        <v>345681.35</v>
      </c>
      <c r="H228" s="16">
        <f t="shared" si="180"/>
        <v>475770.72</v>
      </c>
      <c r="I228" s="16">
        <f t="shared" si="180"/>
        <v>574812.12999999966</v>
      </c>
      <c r="J228" s="16">
        <f t="shared" si="180"/>
        <v>671707.3</v>
      </c>
      <c r="K228" s="16">
        <f t="shared" si="180"/>
        <v>854981.8</v>
      </c>
      <c r="L228" s="16">
        <f t="shared" si="180"/>
        <v>700271.40999999992</v>
      </c>
      <c r="M228" s="16">
        <f t="shared" si="180"/>
        <v>742093.82666666666</v>
      </c>
      <c r="N228" s="16">
        <f t="shared" si="180"/>
        <v>765557.1555555556</v>
      </c>
      <c r="O228" s="16">
        <f t="shared" si="180"/>
        <v>735974.13074074069</v>
      </c>
      <c r="P228" s="16">
        <f t="shared" si="180"/>
        <v>6807318.492962962</v>
      </c>
    </row>
    <row r="229" spans="1:242" s="14" customFormat="1" ht="13.5" customHeight="1">
      <c r="A229" s="24" t="s">
        <v>603</v>
      </c>
      <c r="B229" s="35" t="s">
        <v>61</v>
      </c>
      <c r="C229" s="48"/>
      <c r="D229" s="16">
        <f t="shared" ref="D229:P229" si="181">D230</f>
        <v>102566.79000000001</v>
      </c>
      <c r="E229" s="16">
        <f t="shared" si="181"/>
        <v>618237.97000000009</v>
      </c>
      <c r="F229" s="16">
        <f t="shared" si="181"/>
        <v>219663.90999999997</v>
      </c>
      <c r="G229" s="16">
        <f t="shared" si="181"/>
        <v>345681.35</v>
      </c>
      <c r="H229" s="16">
        <f>H230</f>
        <v>475770.72</v>
      </c>
      <c r="I229" s="16">
        <f t="shared" si="181"/>
        <v>574812.12999999966</v>
      </c>
      <c r="J229" s="16">
        <f t="shared" si="181"/>
        <v>671707.3</v>
      </c>
      <c r="K229" s="16">
        <f t="shared" si="181"/>
        <v>854981.8</v>
      </c>
      <c r="L229" s="16">
        <f t="shared" si="181"/>
        <v>700271.40999999992</v>
      </c>
      <c r="M229" s="16">
        <f t="shared" si="181"/>
        <v>742093.82666666666</v>
      </c>
      <c r="N229" s="16">
        <f t="shared" si="181"/>
        <v>765557.1555555556</v>
      </c>
      <c r="O229" s="16">
        <f t="shared" si="181"/>
        <v>735974.13074074069</v>
      </c>
      <c r="P229" s="16">
        <f t="shared" si="181"/>
        <v>6807318.492962962</v>
      </c>
      <c r="HR229" s="29"/>
      <c r="HS229" s="29"/>
      <c r="HT229" s="29"/>
      <c r="HU229" s="29"/>
      <c r="HV229" s="29"/>
      <c r="HW229" s="29"/>
      <c r="HX229" s="29"/>
      <c r="HY229" s="29"/>
      <c r="HZ229" s="29"/>
      <c r="IA229" s="29"/>
      <c r="IB229" s="29"/>
      <c r="IC229" s="29"/>
      <c r="ID229" s="29"/>
      <c r="IE229" s="29"/>
      <c r="IF229" s="29"/>
      <c r="IG229" s="29"/>
      <c r="IH229" s="29"/>
    </row>
    <row r="230" spans="1:242" s="14" customFormat="1" ht="13.5" customHeight="1">
      <c r="A230" s="24" t="s">
        <v>604</v>
      </c>
      <c r="B230" s="35" t="s">
        <v>605</v>
      </c>
      <c r="C230" s="48"/>
      <c r="D230" s="16">
        <f t="shared" ref="D230:P230" si="182">SUM(D231+D350)</f>
        <v>102566.79000000001</v>
      </c>
      <c r="E230" s="16">
        <f t="shared" si="182"/>
        <v>618237.97000000009</v>
      </c>
      <c r="F230" s="16">
        <f t="shared" si="182"/>
        <v>219663.90999999997</v>
      </c>
      <c r="G230" s="16">
        <f t="shared" si="182"/>
        <v>345681.35</v>
      </c>
      <c r="H230" s="16">
        <f t="shared" si="182"/>
        <v>475770.72</v>
      </c>
      <c r="I230" s="16">
        <f t="shared" si="182"/>
        <v>574812.12999999966</v>
      </c>
      <c r="J230" s="16">
        <f t="shared" si="182"/>
        <v>671707.3</v>
      </c>
      <c r="K230" s="16">
        <f t="shared" si="182"/>
        <v>854981.8</v>
      </c>
      <c r="L230" s="16">
        <f t="shared" si="182"/>
        <v>700271.40999999992</v>
      </c>
      <c r="M230" s="16">
        <f t="shared" si="182"/>
        <v>742093.82666666666</v>
      </c>
      <c r="N230" s="16">
        <f t="shared" si="182"/>
        <v>765557.1555555556</v>
      </c>
      <c r="O230" s="16">
        <f t="shared" si="182"/>
        <v>735974.13074074069</v>
      </c>
      <c r="P230" s="16">
        <f t="shared" si="182"/>
        <v>6807318.492962962</v>
      </c>
      <c r="HR230" s="29"/>
      <c r="HS230" s="29"/>
      <c r="HT230" s="29"/>
      <c r="HU230" s="29"/>
      <c r="HV230" s="29"/>
      <c r="HW230" s="29"/>
      <c r="HX230" s="29"/>
      <c r="HY230" s="29"/>
      <c r="HZ230" s="29"/>
      <c r="IA230" s="29"/>
      <c r="IB230" s="29"/>
      <c r="IC230" s="29"/>
      <c r="ID230" s="29"/>
      <c r="IE230" s="29"/>
      <c r="IF230" s="29"/>
      <c r="IG230" s="29"/>
      <c r="IH230" s="29"/>
    </row>
    <row r="231" spans="1:242" s="14" customFormat="1" ht="13.5" customHeight="1">
      <c r="A231" s="24" t="s">
        <v>606</v>
      </c>
      <c r="B231" s="35" t="s">
        <v>607</v>
      </c>
      <c r="C231" s="48"/>
      <c r="D231" s="16">
        <f t="shared" ref="D231:P231" si="183">SUM(D232+D233+D257+D258+D259+D260+D279+D295+D296)</f>
        <v>44963.280000000006</v>
      </c>
      <c r="E231" s="16">
        <f t="shared" si="183"/>
        <v>34426.540000000008</v>
      </c>
      <c r="F231" s="16">
        <f t="shared" si="183"/>
        <v>67778.14</v>
      </c>
      <c r="G231" s="16">
        <f t="shared" si="183"/>
        <v>191108.22999999998</v>
      </c>
      <c r="H231" s="16">
        <f t="shared" si="183"/>
        <v>217121.02</v>
      </c>
      <c r="I231" s="16">
        <f t="shared" si="183"/>
        <v>267027.88999999996</v>
      </c>
      <c r="J231" s="16">
        <f t="shared" si="183"/>
        <v>309833.05000000005</v>
      </c>
      <c r="K231" s="16">
        <f t="shared" si="183"/>
        <v>428162.35000000003</v>
      </c>
      <c r="L231" s="16">
        <f t="shared" si="183"/>
        <v>334778.76333333331</v>
      </c>
      <c r="M231" s="16">
        <f t="shared" si="183"/>
        <v>357365.04444444453</v>
      </c>
      <c r="N231" s="16">
        <f t="shared" si="183"/>
        <v>373210.19592592597</v>
      </c>
      <c r="O231" s="16">
        <f t="shared" si="183"/>
        <v>355118.0012345679</v>
      </c>
      <c r="P231" s="16">
        <f t="shared" si="183"/>
        <v>2980892.5049382714</v>
      </c>
      <c r="HR231" s="29"/>
      <c r="HS231" s="29"/>
      <c r="HT231" s="29"/>
      <c r="HU231" s="29"/>
      <c r="HV231" s="29"/>
      <c r="HW231" s="29"/>
      <c r="HX231" s="29"/>
      <c r="HY231" s="29"/>
      <c r="HZ231" s="29"/>
      <c r="IA231" s="29"/>
      <c r="IB231" s="29"/>
      <c r="IC231" s="29"/>
      <c r="ID231" s="29"/>
      <c r="IE231" s="29"/>
      <c r="IF231" s="29"/>
      <c r="IG231" s="29"/>
      <c r="IH231" s="29"/>
    </row>
    <row r="232" spans="1:242" s="73" customFormat="1" ht="22.5" customHeight="1">
      <c r="A232" s="70" t="s">
        <v>608</v>
      </c>
      <c r="B232" s="71" t="s">
        <v>609</v>
      </c>
      <c r="C232" s="48" t="s">
        <v>62</v>
      </c>
      <c r="D232" s="16">
        <v>613.30999999999995</v>
      </c>
      <c r="E232" s="16">
        <v>928.86</v>
      </c>
      <c r="F232" s="16">
        <v>5383.33</v>
      </c>
      <c r="G232" s="16">
        <v>10536.46</v>
      </c>
      <c r="H232" s="16">
        <v>31476.82</v>
      </c>
      <c r="I232" s="16">
        <v>53953.1</v>
      </c>
      <c r="J232" s="16">
        <v>79986.13</v>
      </c>
      <c r="K232" s="16">
        <v>103278.46</v>
      </c>
      <c r="L232" s="16">
        <f t="shared" ref="L232:O232" si="184">SUM(I232:K232)/3</f>
        <v>79072.563333333339</v>
      </c>
      <c r="M232" s="16">
        <f t="shared" si="184"/>
        <v>87445.717777777798</v>
      </c>
      <c r="N232" s="16">
        <f t="shared" si="184"/>
        <v>89932.247037037043</v>
      </c>
      <c r="O232" s="16">
        <f t="shared" si="184"/>
        <v>85483.50938271606</v>
      </c>
      <c r="P232" s="16">
        <f>SUM(D232:O232)</f>
        <v>628090.50753086421</v>
      </c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  <c r="AW232" s="87"/>
      <c r="AX232" s="87"/>
      <c r="AY232" s="87"/>
      <c r="AZ232" s="87"/>
      <c r="BA232" s="87"/>
      <c r="BB232" s="87"/>
      <c r="BC232" s="87"/>
      <c r="BD232" s="87"/>
      <c r="BE232" s="87"/>
      <c r="BF232" s="87"/>
      <c r="BG232" s="87"/>
      <c r="BH232" s="87"/>
      <c r="BI232" s="87"/>
      <c r="BJ232" s="87"/>
      <c r="BK232" s="87"/>
      <c r="BL232" s="87"/>
      <c r="BM232" s="87"/>
      <c r="BN232" s="87"/>
      <c r="BO232" s="87"/>
      <c r="BP232" s="87"/>
      <c r="BQ232" s="87"/>
      <c r="BR232" s="87"/>
      <c r="BS232" s="87"/>
      <c r="BT232" s="87"/>
      <c r="BU232" s="87"/>
      <c r="BV232" s="87"/>
      <c r="BW232" s="87"/>
      <c r="BX232" s="87"/>
      <c r="BY232" s="87"/>
      <c r="BZ232" s="87"/>
      <c r="CA232" s="87"/>
      <c r="CB232" s="87"/>
      <c r="CC232" s="87"/>
      <c r="CD232" s="87"/>
      <c r="CE232" s="87"/>
      <c r="CF232" s="87"/>
      <c r="CG232" s="87"/>
      <c r="CH232" s="87"/>
      <c r="CI232" s="87"/>
      <c r="CJ232" s="87"/>
      <c r="CK232" s="87"/>
      <c r="CL232" s="87"/>
      <c r="CM232" s="87"/>
      <c r="CN232" s="87"/>
      <c r="CO232" s="87"/>
      <c r="CP232" s="87"/>
      <c r="CQ232" s="87"/>
      <c r="CR232" s="87"/>
      <c r="CS232" s="87"/>
      <c r="CT232" s="87"/>
      <c r="CU232" s="87"/>
      <c r="CV232" s="87"/>
      <c r="CW232" s="87"/>
      <c r="CX232" s="87"/>
      <c r="CY232" s="87"/>
      <c r="CZ232" s="87"/>
      <c r="DA232" s="87"/>
      <c r="DB232" s="87"/>
      <c r="DC232" s="87"/>
      <c r="DD232" s="87"/>
      <c r="DE232" s="87"/>
      <c r="DF232" s="87"/>
      <c r="DG232" s="87"/>
      <c r="DH232" s="87"/>
      <c r="DI232" s="87"/>
      <c r="DJ232" s="87"/>
      <c r="DK232" s="87"/>
      <c r="DL232" s="87"/>
      <c r="DM232" s="87"/>
      <c r="DN232" s="87"/>
      <c r="DO232" s="87"/>
      <c r="DP232" s="87"/>
      <c r="DQ232" s="87"/>
      <c r="DR232" s="87"/>
      <c r="DS232" s="87"/>
      <c r="DT232" s="87"/>
      <c r="DU232" s="87"/>
      <c r="DV232" s="87"/>
      <c r="DW232" s="87"/>
      <c r="DX232" s="87"/>
      <c r="DY232" s="87"/>
      <c r="DZ232" s="87"/>
      <c r="EA232" s="87"/>
      <c r="EB232" s="87"/>
      <c r="EC232" s="87"/>
      <c r="ED232" s="87"/>
      <c r="EE232" s="87"/>
      <c r="EF232" s="87"/>
      <c r="EG232" s="87"/>
      <c r="EH232" s="87"/>
      <c r="EI232" s="87"/>
      <c r="EJ232" s="87"/>
      <c r="EK232" s="87"/>
      <c r="EL232" s="87"/>
      <c r="EM232" s="87"/>
      <c r="EN232" s="87"/>
      <c r="EO232" s="87"/>
      <c r="EP232" s="87"/>
      <c r="EQ232" s="87"/>
      <c r="ER232" s="87"/>
      <c r="ES232" s="87"/>
      <c r="ET232" s="87"/>
      <c r="EU232" s="87"/>
      <c r="EV232" s="87"/>
      <c r="EW232" s="87"/>
      <c r="EX232" s="87"/>
      <c r="EY232" s="87"/>
      <c r="EZ232" s="87"/>
      <c r="FA232" s="87"/>
      <c r="FB232" s="87"/>
      <c r="FC232" s="87"/>
      <c r="FD232" s="87"/>
      <c r="FE232" s="87"/>
      <c r="FF232" s="87"/>
      <c r="FG232" s="87"/>
      <c r="FH232" s="87"/>
      <c r="FI232" s="87"/>
      <c r="FJ232" s="87"/>
      <c r="FK232" s="87"/>
      <c r="FL232" s="87"/>
      <c r="FM232" s="87"/>
      <c r="FN232" s="87"/>
      <c r="FO232" s="87"/>
      <c r="FP232" s="87"/>
      <c r="FQ232" s="87"/>
      <c r="FR232" s="87"/>
      <c r="FS232" s="87"/>
      <c r="FT232" s="87"/>
      <c r="FU232" s="87"/>
      <c r="FV232" s="87"/>
      <c r="FW232" s="87"/>
      <c r="FX232" s="87"/>
      <c r="FY232" s="87"/>
      <c r="FZ232" s="87"/>
      <c r="GA232" s="87"/>
      <c r="GB232" s="87"/>
      <c r="GC232" s="87"/>
      <c r="GD232" s="87"/>
      <c r="GE232" s="87"/>
      <c r="GF232" s="87"/>
      <c r="GG232" s="87"/>
      <c r="GH232" s="87"/>
      <c r="GI232" s="87"/>
      <c r="GJ232" s="87"/>
      <c r="GK232" s="87"/>
      <c r="GL232" s="87"/>
      <c r="GM232" s="87"/>
      <c r="GN232" s="87"/>
      <c r="GO232" s="87"/>
      <c r="GP232" s="87"/>
      <c r="GQ232" s="87"/>
      <c r="GR232" s="87"/>
      <c r="GS232" s="87"/>
      <c r="GT232" s="87"/>
      <c r="GU232" s="87"/>
      <c r="GV232" s="87"/>
      <c r="GW232" s="87"/>
      <c r="GX232" s="87"/>
      <c r="GY232" s="87"/>
      <c r="GZ232" s="87"/>
      <c r="HA232" s="87"/>
      <c r="HB232" s="87"/>
      <c r="HC232" s="87"/>
      <c r="HD232" s="87"/>
      <c r="HE232" s="87"/>
      <c r="HF232" s="87"/>
      <c r="HG232" s="87"/>
      <c r="HH232" s="87"/>
      <c r="HI232" s="87"/>
      <c r="HJ232" s="87"/>
      <c r="HK232" s="87"/>
      <c r="HL232" s="87"/>
      <c r="HM232" s="87"/>
      <c r="HN232" s="87"/>
      <c r="HO232" s="87"/>
      <c r="HP232" s="87"/>
      <c r="HQ232" s="87"/>
    </row>
    <row r="233" spans="1:242" s="73" customFormat="1" ht="22.5" customHeight="1">
      <c r="A233" s="70" t="s">
        <v>610</v>
      </c>
      <c r="B233" s="71" t="s">
        <v>611</v>
      </c>
      <c r="C233" s="48"/>
      <c r="D233" s="16">
        <f t="shared" ref="D233:P233" si="185">SUM(D234:D256)</f>
        <v>4727.66</v>
      </c>
      <c r="E233" s="16">
        <f t="shared" si="185"/>
        <v>1441.4599999999998</v>
      </c>
      <c r="F233" s="16">
        <f t="shared" si="185"/>
        <v>6706.6099999999988</v>
      </c>
      <c r="G233" s="16">
        <f t="shared" si="185"/>
        <v>11152.760000000002</v>
      </c>
      <c r="H233" s="16">
        <f t="shared" si="185"/>
        <v>23800.100000000002</v>
      </c>
      <c r="I233" s="16">
        <f t="shared" si="185"/>
        <v>26843.999999999996</v>
      </c>
      <c r="J233" s="16">
        <f t="shared" si="185"/>
        <v>30430.86</v>
      </c>
      <c r="K233" s="16">
        <f t="shared" si="185"/>
        <v>33936.329999999994</v>
      </c>
      <c r="L233" s="16">
        <f t="shared" si="185"/>
        <v>30403.73</v>
      </c>
      <c r="M233" s="16">
        <f t="shared" si="185"/>
        <v>31590.306666666667</v>
      </c>
      <c r="N233" s="16">
        <f t="shared" si="185"/>
        <v>31976.788888888885</v>
      </c>
      <c r="O233" s="16">
        <f t="shared" si="185"/>
        <v>31323.608518518515</v>
      </c>
      <c r="P233" s="16">
        <f t="shared" si="185"/>
        <v>264334.214074074</v>
      </c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87"/>
      <c r="AZ233" s="87"/>
      <c r="BA233" s="87"/>
      <c r="BB233" s="87"/>
      <c r="BC233" s="87"/>
      <c r="BD233" s="87"/>
      <c r="BE233" s="87"/>
      <c r="BF233" s="87"/>
      <c r="BG233" s="87"/>
      <c r="BH233" s="87"/>
      <c r="BI233" s="87"/>
      <c r="BJ233" s="87"/>
      <c r="BK233" s="87"/>
      <c r="BL233" s="87"/>
      <c r="BM233" s="87"/>
      <c r="BN233" s="87"/>
      <c r="BO233" s="87"/>
      <c r="BP233" s="87"/>
      <c r="BQ233" s="87"/>
      <c r="BR233" s="87"/>
      <c r="BS233" s="87"/>
      <c r="BT233" s="87"/>
      <c r="BU233" s="87"/>
      <c r="BV233" s="87"/>
      <c r="BW233" s="87"/>
      <c r="BX233" s="87"/>
      <c r="BY233" s="87"/>
      <c r="BZ233" s="87"/>
      <c r="CA233" s="87"/>
      <c r="CB233" s="87"/>
      <c r="CC233" s="87"/>
      <c r="CD233" s="87"/>
      <c r="CE233" s="87"/>
      <c r="CF233" s="87"/>
      <c r="CG233" s="87"/>
      <c r="CH233" s="87"/>
      <c r="CI233" s="87"/>
      <c r="CJ233" s="87"/>
      <c r="CK233" s="87"/>
      <c r="CL233" s="87"/>
      <c r="CM233" s="87"/>
      <c r="CN233" s="87"/>
      <c r="CO233" s="87"/>
      <c r="CP233" s="87"/>
      <c r="CQ233" s="87"/>
      <c r="CR233" s="87"/>
      <c r="CS233" s="87"/>
      <c r="CT233" s="87"/>
      <c r="CU233" s="87"/>
      <c r="CV233" s="87"/>
      <c r="CW233" s="87"/>
      <c r="CX233" s="87"/>
      <c r="CY233" s="87"/>
      <c r="CZ233" s="87"/>
      <c r="DA233" s="87"/>
      <c r="DB233" s="87"/>
      <c r="DC233" s="87"/>
      <c r="DD233" s="87"/>
      <c r="DE233" s="87"/>
      <c r="DF233" s="87"/>
      <c r="DG233" s="87"/>
      <c r="DH233" s="87"/>
      <c r="DI233" s="87"/>
      <c r="DJ233" s="87"/>
      <c r="DK233" s="87"/>
      <c r="DL233" s="87"/>
      <c r="DM233" s="87"/>
      <c r="DN233" s="87"/>
      <c r="DO233" s="87"/>
      <c r="DP233" s="87"/>
      <c r="DQ233" s="87"/>
      <c r="DR233" s="87"/>
      <c r="DS233" s="87"/>
      <c r="DT233" s="87"/>
      <c r="DU233" s="87"/>
      <c r="DV233" s="87"/>
      <c r="DW233" s="87"/>
      <c r="DX233" s="87"/>
      <c r="DY233" s="87"/>
      <c r="DZ233" s="87"/>
      <c r="EA233" s="87"/>
      <c r="EB233" s="87"/>
      <c r="EC233" s="87"/>
      <c r="ED233" s="87"/>
      <c r="EE233" s="87"/>
      <c r="EF233" s="87"/>
      <c r="EG233" s="87"/>
      <c r="EH233" s="87"/>
      <c r="EI233" s="87"/>
      <c r="EJ233" s="87"/>
      <c r="EK233" s="87"/>
      <c r="EL233" s="87"/>
      <c r="EM233" s="87"/>
      <c r="EN233" s="87"/>
      <c r="EO233" s="87"/>
      <c r="EP233" s="87"/>
      <c r="EQ233" s="87"/>
      <c r="ER233" s="87"/>
      <c r="ES233" s="87"/>
      <c r="ET233" s="87"/>
      <c r="EU233" s="87"/>
      <c r="EV233" s="87"/>
      <c r="EW233" s="87"/>
      <c r="EX233" s="87"/>
      <c r="EY233" s="87"/>
      <c r="EZ233" s="87"/>
      <c r="FA233" s="87"/>
      <c r="FB233" s="87"/>
      <c r="FC233" s="87"/>
      <c r="FD233" s="87"/>
      <c r="FE233" s="87"/>
      <c r="FF233" s="87"/>
      <c r="FG233" s="87"/>
      <c r="FH233" s="87"/>
      <c r="FI233" s="87"/>
      <c r="FJ233" s="87"/>
      <c r="FK233" s="87"/>
      <c r="FL233" s="87"/>
      <c r="FM233" s="87"/>
      <c r="FN233" s="87"/>
      <c r="FO233" s="87"/>
      <c r="FP233" s="87"/>
      <c r="FQ233" s="87"/>
      <c r="FR233" s="87"/>
      <c r="FS233" s="87"/>
      <c r="FT233" s="87"/>
      <c r="FU233" s="87"/>
      <c r="FV233" s="87"/>
      <c r="FW233" s="87"/>
      <c r="FX233" s="87"/>
      <c r="FY233" s="87"/>
      <c r="FZ233" s="87"/>
      <c r="GA233" s="87"/>
      <c r="GB233" s="87"/>
      <c r="GC233" s="87"/>
      <c r="GD233" s="87"/>
      <c r="GE233" s="87"/>
      <c r="GF233" s="87"/>
      <c r="GG233" s="87"/>
      <c r="GH233" s="87"/>
      <c r="GI233" s="87"/>
      <c r="GJ233" s="87"/>
      <c r="GK233" s="87"/>
      <c r="GL233" s="87"/>
      <c r="GM233" s="87"/>
      <c r="GN233" s="87"/>
      <c r="GO233" s="87"/>
      <c r="GP233" s="87"/>
      <c r="GQ233" s="87"/>
      <c r="GR233" s="87"/>
      <c r="GS233" s="87"/>
      <c r="GT233" s="87"/>
      <c r="GU233" s="87"/>
      <c r="GV233" s="87"/>
      <c r="GW233" s="87"/>
      <c r="GX233" s="87"/>
      <c r="GY233" s="87"/>
      <c r="GZ233" s="87"/>
      <c r="HA233" s="87"/>
      <c r="HB233" s="87"/>
      <c r="HC233" s="87"/>
      <c r="HD233" s="87"/>
      <c r="HE233" s="87"/>
      <c r="HF233" s="87"/>
      <c r="HG233" s="87"/>
      <c r="HH233" s="87"/>
      <c r="HI233" s="87"/>
      <c r="HJ233" s="87"/>
      <c r="HK233" s="87"/>
      <c r="HL233" s="87"/>
      <c r="HM233" s="87"/>
      <c r="HN233" s="87"/>
      <c r="HO233" s="87"/>
      <c r="HP233" s="87"/>
      <c r="HQ233" s="87"/>
    </row>
    <row r="234" spans="1:242" s="75" customFormat="1" ht="12.75" customHeight="1">
      <c r="A234" s="22" t="s">
        <v>612</v>
      </c>
      <c r="B234" s="36" t="s">
        <v>613</v>
      </c>
      <c r="C234" s="48" t="s">
        <v>614</v>
      </c>
      <c r="D234" s="17">
        <v>479.48</v>
      </c>
      <c r="E234" s="17">
        <v>455.07</v>
      </c>
      <c r="F234" s="17">
        <v>3043.86</v>
      </c>
      <c r="G234" s="17">
        <v>5738.41</v>
      </c>
      <c r="H234" s="17">
        <v>9866.75</v>
      </c>
      <c r="I234" s="17">
        <v>11312.74</v>
      </c>
      <c r="J234" s="17">
        <v>11487.08</v>
      </c>
      <c r="K234" s="17">
        <v>13429.96</v>
      </c>
      <c r="L234" s="17">
        <f t="shared" ref="J234:O249" si="186">SUM(I234:K234)/3</f>
        <v>12076.593333333332</v>
      </c>
      <c r="M234" s="17">
        <f t="shared" si="186"/>
        <v>12331.21111111111</v>
      </c>
      <c r="N234" s="17">
        <f t="shared" si="186"/>
        <v>12612.588148148147</v>
      </c>
      <c r="O234" s="17">
        <f>SUM(L234:N234)/3</f>
        <v>12340.130864197528</v>
      </c>
      <c r="P234" s="17">
        <f>SUM(D234:O234)</f>
        <v>105173.87345679013</v>
      </c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74"/>
      <c r="CB234" s="74"/>
      <c r="CC234" s="74"/>
      <c r="CD234" s="74"/>
      <c r="CE234" s="74"/>
      <c r="CF234" s="74"/>
      <c r="CG234" s="74"/>
      <c r="CH234" s="74"/>
      <c r="CI234" s="74"/>
      <c r="CJ234" s="74"/>
      <c r="CK234" s="74"/>
      <c r="CL234" s="74"/>
      <c r="CM234" s="74"/>
      <c r="CN234" s="74"/>
      <c r="CO234" s="74"/>
      <c r="CP234" s="74"/>
      <c r="CQ234" s="74"/>
      <c r="CR234" s="74"/>
      <c r="CS234" s="74"/>
      <c r="CT234" s="74"/>
      <c r="CU234" s="74"/>
      <c r="CV234" s="74"/>
      <c r="CW234" s="74"/>
      <c r="CX234" s="74"/>
      <c r="CY234" s="74"/>
      <c r="CZ234" s="74"/>
      <c r="DA234" s="74"/>
      <c r="DB234" s="74"/>
      <c r="DC234" s="74"/>
      <c r="DD234" s="74"/>
      <c r="DE234" s="74"/>
      <c r="DF234" s="74"/>
      <c r="DG234" s="74"/>
      <c r="DH234" s="74"/>
      <c r="DI234" s="74"/>
      <c r="DJ234" s="74"/>
      <c r="DK234" s="74"/>
      <c r="DL234" s="74"/>
      <c r="DM234" s="74"/>
      <c r="DN234" s="74"/>
      <c r="DO234" s="74"/>
      <c r="DP234" s="74"/>
      <c r="DQ234" s="74"/>
      <c r="DR234" s="74"/>
      <c r="DS234" s="74"/>
      <c r="DT234" s="74"/>
      <c r="DU234" s="74"/>
      <c r="DV234" s="74"/>
      <c r="DW234" s="74"/>
      <c r="DX234" s="74"/>
      <c r="DY234" s="74"/>
      <c r="DZ234" s="74"/>
      <c r="EA234" s="74"/>
      <c r="EB234" s="74"/>
      <c r="EC234" s="74"/>
      <c r="ED234" s="74"/>
      <c r="EE234" s="74"/>
      <c r="EF234" s="74"/>
      <c r="EG234" s="74"/>
      <c r="EH234" s="74"/>
      <c r="EI234" s="74"/>
      <c r="EJ234" s="74"/>
      <c r="EK234" s="74"/>
      <c r="EL234" s="74"/>
      <c r="EM234" s="74"/>
      <c r="EN234" s="74"/>
      <c r="EO234" s="74"/>
      <c r="EP234" s="74"/>
      <c r="EQ234" s="74"/>
      <c r="ER234" s="74"/>
      <c r="ES234" s="74"/>
      <c r="ET234" s="74"/>
      <c r="EU234" s="74"/>
      <c r="EV234" s="74"/>
      <c r="EW234" s="74"/>
      <c r="EX234" s="74"/>
      <c r="EY234" s="74"/>
      <c r="EZ234" s="74"/>
      <c r="FA234" s="74"/>
      <c r="FB234" s="74"/>
      <c r="FC234" s="74"/>
      <c r="FD234" s="74"/>
      <c r="FE234" s="74"/>
      <c r="FF234" s="74"/>
      <c r="FG234" s="74"/>
      <c r="FH234" s="74"/>
      <c r="FI234" s="74"/>
      <c r="FJ234" s="74"/>
      <c r="FK234" s="74"/>
      <c r="FL234" s="74"/>
      <c r="FM234" s="74"/>
      <c r="FN234" s="74"/>
      <c r="FO234" s="74"/>
      <c r="FP234" s="74"/>
      <c r="FQ234" s="74"/>
      <c r="FR234" s="74"/>
      <c r="FS234" s="74"/>
      <c r="FT234" s="74"/>
      <c r="FU234" s="74"/>
      <c r="FV234" s="74"/>
      <c r="FW234" s="74"/>
      <c r="FX234" s="74"/>
      <c r="FY234" s="74"/>
      <c r="FZ234" s="74"/>
      <c r="GA234" s="74"/>
      <c r="GB234" s="74"/>
      <c r="GC234" s="74"/>
      <c r="GD234" s="74"/>
      <c r="GE234" s="74"/>
      <c r="GF234" s="74"/>
      <c r="GG234" s="74"/>
      <c r="GH234" s="74"/>
      <c r="GI234" s="74"/>
      <c r="GJ234" s="74"/>
      <c r="GK234" s="74"/>
      <c r="GL234" s="74"/>
      <c r="GM234" s="74"/>
      <c r="GN234" s="74"/>
      <c r="GO234" s="74"/>
      <c r="GP234" s="74"/>
      <c r="GQ234" s="74"/>
      <c r="GR234" s="74"/>
      <c r="GS234" s="74"/>
      <c r="GT234" s="74"/>
      <c r="GU234" s="74"/>
      <c r="GV234" s="74"/>
      <c r="GW234" s="74"/>
      <c r="GX234" s="74"/>
      <c r="GY234" s="74"/>
      <c r="GZ234" s="74"/>
      <c r="HA234" s="74"/>
      <c r="HB234" s="74"/>
      <c r="HC234" s="74"/>
      <c r="HD234" s="74"/>
      <c r="HE234" s="74"/>
      <c r="HF234" s="74"/>
      <c r="HG234" s="74"/>
      <c r="HH234" s="74"/>
      <c r="HI234" s="74"/>
      <c r="HJ234" s="74"/>
      <c r="HK234" s="74"/>
      <c r="HL234" s="74"/>
      <c r="HM234" s="74"/>
      <c r="HN234" s="74"/>
      <c r="HO234" s="74"/>
      <c r="HP234" s="74"/>
      <c r="HQ234" s="74"/>
    </row>
    <row r="235" spans="1:242" s="75" customFormat="1" ht="12.75" customHeight="1">
      <c r="A235" s="22" t="s">
        <v>615</v>
      </c>
      <c r="B235" s="36" t="s">
        <v>64</v>
      </c>
      <c r="C235" s="48" t="s">
        <v>29</v>
      </c>
      <c r="D235" s="17">
        <v>639.41</v>
      </c>
      <c r="E235" s="17">
        <v>22.4</v>
      </c>
      <c r="F235" s="17">
        <v>159.46</v>
      </c>
      <c r="G235" s="17">
        <v>196.85</v>
      </c>
      <c r="H235" s="17">
        <v>599.22</v>
      </c>
      <c r="I235" s="17">
        <v>710.79</v>
      </c>
      <c r="J235" s="17">
        <v>774.12</v>
      </c>
      <c r="K235" s="17">
        <v>516.64</v>
      </c>
      <c r="L235" s="17">
        <f t="shared" si="186"/>
        <v>667.18333333333328</v>
      </c>
      <c r="M235" s="17">
        <f t="shared" si="186"/>
        <v>652.64777777777772</v>
      </c>
      <c r="N235" s="17">
        <f t="shared" si="186"/>
        <v>612.15703703703696</v>
      </c>
      <c r="O235" s="17">
        <f t="shared" si="186"/>
        <v>643.99604938271602</v>
      </c>
      <c r="P235" s="17">
        <f t="shared" ref="P235:P256" si="187">SUM(D235:O235)</f>
        <v>6194.8741975308631</v>
      </c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4"/>
      <c r="CA235" s="74"/>
      <c r="CB235" s="74"/>
      <c r="CC235" s="74"/>
      <c r="CD235" s="74"/>
      <c r="CE235" s="74"/>
      <c r="CF235" s="74"/>
      <c r="CG235" s="74"/>
      <c r="CH235" s="74"/>
      <c r="CI235" s="74"/>
      <c r="CJ235" s="74"/>
      <c r="CK235" s="74"/>
      <c r="CL235" s="74"/>
      <c r="CM235" s="74"/>
      <c r="CN235" s="74"/>
      <c r="CO235" s="74"/>
      <c r="CP235" s="74"/>
      <c r="CQ235" s="74"/>
      <c r="CR235" s="74"/>
      <c r="CS235" s="74"/>
      <c r="CT235" s="74"/>
      <c r="CU235" s="74"/>
      <c r="CV235" s="74"/>
      <c r="CW235" s="74"/>
      <c r="CX235" s="74"/>
      <c r="CY235" s="74"/>
      <c r="CZ235" s="74"/>
      <c r="DA235" s="74"/>
      <c r="DB235" s="74"/>
      <c r="DC235" s="74"/>
      <c r="DD235" s="74"/>
      <c r="DE235" s="74"/>
      <c r="DF235" s="74"/>
      <c r="DG235" s="74"/>
      <c r="DH235" s="74"/>
      <c r="DI235" s="74"/>
      <c r="DJ235" s="74"/>
      <c r="DK235" s="74"/>
      <c r="DL235" s="74"/>
      <c r="DM235" s="74"/>
      <c r="DN235" s="74"/>
      <c r="DO235" s="74"/>
      <c r="DP235" s="74"/>
      <c r="DQ235" s="74"/>
      <c r="DR235" s="74"/>
      <c r="DS235" s="74"/>
      <c r="DT235" s="74"/>
      <c r="DU235" s="74"/>
      <c r="DV235" s="74"/>
      <c r="DW235" s="74"/>
      <c r="DX235" s="74"/>
      <c r="DY235" s="74"/>
      <c r="DZ235" s="74"/>
      <c r="EA235" s="74"/>
      <c r="EB235" s="74"/>
      <c r="EC235" s="74"/>
      <c r="ED235" s="74"/>
      <c r="EE235" s="74"/>
      <c r="EF235" s="74"/>
      <c r="EG235" s="74"/>
      <c r="EH235" s="74"/>
      <c r="EI235" s="74"/>
      <c r="EJ235" s="74"/>
      <c r="EK235" s="74"/>
      <c r="EL235" s="74"/>
      <c r="EM235" s="74"/>
      <c r="EN235" s="74"/>
      <c r="EO235" s="74"/>
      <c r="EP235" s="74"/>
      <c r="EQ235" s="74"/>
      <c r="ER235" s="74"/>
      <c r="ES235" s="74"/>
      <c r="ET235" s="74"/>
      <c r="EU235" s="74"/>
      <c r="EV235" s="74"/>
      <c r="EW235" s="74"/>
      <c r="EX235" s="74"/>
      <c r="EY235" s="74"/>
      <c r="EZ235" s="74"/>
      <c r="FA235" s="74"/>
      <c r="FB235" s="74"/>
      <c r="FC235" s="74"/>
      <c r="FD235" s="74"/>
      <c r="FE235" s="74"/>
      <c r="FF235" s="74"/>
      <c r="FG235" s="74"/>
      <c r="FH235" s="74"/>
      <c r="FI235" s="74"/>
      <c r="FJ235" s="74"/>
      <c r="FK235" s="74"/>
      <c r="FL235" s="74"/>
      <c r="FM235" s="74"/>
      <c r="FN235" s="74"/>
      <c r="FO235" s="74"/>
      <c r="FP235" s="74"/>
      <c r="FQ235" s="74"/>
      <c r="FR235" s="74"/>
      <c r="FS235" s="74"/>
      <c r="FT235" s="74"/>
      <c r="FU235" s="74"/>
      <c r="FV235" s="74"/>
      <c r="FW235" s="74"/>
      <c r="FX235" s="74"/>
      <c r="FY235" s="74"/>
      <c r="FZ235" s="74"/>
      <c r="GA235" s="74"/>
      <c r="GB235" s="74"/>
      <c r="GC235" s="74"/>
      <c r="GD235" s="74"/>
      <c r="GE235" s="74"/>
      <c r="GF235" s="74"/>
      <c r="GG235" s="74"/>
      <c r="GH235" s="74"/>
      <c r="GI235" s="74"/>
      <c r="GJ235" s="74"/>
      <c r="GK235" s="74"/>
      <c r="GL235" s="74"/>
      <c r="GM235" s="74"/>
      <c r="GN235" s="74"/>
      <c r="GO235" s="74"/>
      <c r="GP235" s="74"/>
      <c r="GQ235" s="74"/>
      <c r="GR235" s="74"/>
      <c r="GS235" s="74"/>
      <c r="GT235" s="74"/>
      <c r="GU235" s="74"/>
      <c r="GV235" s="74"/>
      <c r="GW235" s="74"/>
      <c r="GX235" s="74"/>
      <c r="GY235" s="74"/>
      <c r="GZ235" s="74"/>
      <c r="HA235" s="74"/>
      <c r="HB235" s="74"/>
      <c r="HC235" s="74"/>
      <c r="HD235" s="74"/>
      <c r="HE235" s="74"/>
      <c r="HF235" s="74"/>
      <c r="HG235" s="74"/>
      <c r="HH235" s="74"/>
      <c r="HI235" s="74"/>
      <c r="HJ235" s="74"/>
      <c r="HK235" s="74"/>
      <c r="HL235" s="74"/>
      <c r="HM235" s="74"/>
      <c r="HN235" s="74"/>
      <c r="HO235" s="74"/>
      <c r="HP235" s="74"/>
      <c r="HQ235" s="74"/>
    </row>
    <row r="236" spans="1:242" s="75" customFormat="1" ht="12.75" customHeight="1">
      <c r="A236" s="22" t="s">
        <v>616</v>
      </c>
      <c r="B236" s="36" t="s">
        <v>66</v>
      </c>
      <c r="C236" s="48" t="s">
        <v>65</v>
      </c>
      <c r="D236" s="17">
        <v>455.54</v>
      </c>
      <c r="E236" s="17">
        <v>81</v>
      </c>
      <c r="F236" s="17">
        <v>581.57000000000005</v>
      </c>
      <c r="G236" s="17">
        <v>414.65</v>
      </c>
      <c r="H236" s="17">
        <v>1955.45</v>
      </c>
      <c r="I236" s="17">
        <v>2196.6</v>
      </c>
      <c r="J236" s="17">
        <v>2962.26</v>
      </c>
      <c r="K236" s="17">
        <v>2039.71</v>
      </c>
      <c r="L236" s="17">
        <f t="shared" si="186"/>
        <v>2399.5233333333335</v>
      </c>
      <c r="M236" s="17">
        <f t="shared" si="186"/>
        <v>2467.1644444444446</v>
      </c>
      <c r="N236" s="17">
        <f t="shared" si="186"/>
        <v>2302.1325925925926</v>
      </c>
      <c r="O236" s="17">
        <f t="shared" si="186"/>
        <v>2389.6067901234569</v>
      </c>
      <c r="P236" s="17">
        <f t="shared" si="187"/>
        <v>20245.207160493828</v>
      </c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74"/>
      <c r="BB236" s="74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74"/>
      <c r="BZ236" s="74"/>
      <c r="CA236" s="74"/>
      <c r="CB236" s="74"/>
      <c r="CC236" s="74"/>
      <c r="CD236" s="74"/>
      <c r="CE236" s="74"/>
      <c r="CF236" s="74"/>
      <c r="CG236" s="74"/>
      <c r="CH236" s="74"/>
      <c r="CI236" s="74"/>
      <c r="CJ236" s="74"/>
      <c r="CK236" s="74"/>
      <c r="CL236" s="74"/>
      <c r="CM236" s="74"/>
      <c r="CN236" s="74"/>
      <c r="CO236" s="74"/>
      <c r="CP236" s="74"/>
      <c r="CQ236" s="74"/>
      <c r="CR236" s="74"/>
      <c r="CS236" s="74"/>
      <c r="CT236" s="74"/>
      <c r="CU236" s="74"/>
      <c r="CV236" s="74"/>
      <c r="CW236" s="74"/>
      <c r="CX236" s="74"/>
      <c r="CY236" s="74"/>
      <c r="CZ236" s="74"/>
      <c r="DA236" s="74"/>
      <c r="DB236" s="74"/>
      <c r="DC236" s="74"/>
      <c r="DD236" s="74"/>
      <c r="DE236" s="74"/>
      <c r="DF236" s="74"/>
      <c r="DG236" s="74"/>
      <c r="DH236" s="74"/>
      <c r="DI236" s="74"/>
      <c r="DJ236" s="74"/>
      <c r="DK236" s="74"/>
      <c r="DL236" s="74"/>
      <c r="DM236" s="74"/>
      <c r="DN236" s="74"/>
      <c r="DO236" s="74"/>
      <c r="DP236" s="74"/>
      <c r="DQ236" s="74"/>
      <c r="DR236" s="74"/>
      <c r="DS236" s="74"/>
      <c r="DT236" s="74"/>
      <c r="DU236" s="74"/>
      <c r="DV236" s="74"/>
      <c r="DW236" s="74"/>
      <c r="DX236" s="74"/>
      <c r="DY236" s="74"/>
      <c r="DZ236" s="74"/>
      <c r="EA236" s="74"/>
      <c r="EB236" s="74"/>
      <c r="EC236" s="74"/>
      <c r="ED236" s="74"/>
      <c r="EE236" s="74"/>
      <c r="EF236" s="74"/>
      <c r="EG236" s="74"/>
      <c r="EH236" s="74"/>
      <c r="EI236" s="74"/>
      <c r="EJ236" s="74"/>
      <c r="EK236" s="74"/>
      <c r="EL236" s="74"/>
      <c r="EM236" s="74"/>
      <c r="EN236" s="74"/>
      <c r="EO236" s="74"/>
      <c r="EP236" s="74"/>
      <c r="EQ236" s="74"/>
      <c r="ER236" s="74"/>
      <c r="ES236" s="74"/>
      <c r="ET236" s="74"/>
      <c r="EU236" s="74"/>
      <c r="EV236" s="74"/>
      <c r="EW236" s="74"/>
      <c r="EX236" s="74"/>
      <c r="EY236" s="74"/>
      <c r="EZ236" s="74"/>
      <c r="FA236" s="74"/>
      <c r="FB236" s="74"/>
      <c r="FC236" s="74"/>
      <c r="FD236" s="74"/>
      <c r="FE236" s="74"/>
      <c r="FF236" s="74"/>
      <c r="FG236" s="74"/>
      <c r="FH236" s="74"/>
      <c r="FI236" s="74"/>
      <c r="FJ236" s="74"/>
      <c r="FK236" s="74"/>
      <c r="FL236" s="74"/>
      <c r="FM236" s="74"/>
      <c r="FN236" s="74"/>
      <c r="FO236" s="74"/>
      <c r="FP236" s="74"/>
      <c r="FQ236" s="74"/>
      <c r="FR236" s="74"/>
      <c r="FS236" s="74"/>
      <c r="FT236" s="74"/>
      <c r="FU236" s="74"/>
      <c r="FV236" s="74"/>
      <c r="FW236" s="74"/>
      <c r="FX236" s="74"/>
      <c r="FY236" s="74"/>
      <c r="FZ236" s="74"/>
      <c r="GA236" s="74"/>
      <c r="GB236" s="74"/>
      <c r="GC236" s="74"/>
      <c r="GD236" s="74"/>
      <c r="GE236" s="74"/>
      <c r="GF236" s="74"/>
      <c r="GG236" s="74"/>
      <c r="GH236" s="74"/>
      <c r="GI236" s="74"/>
      <c r="GJ236" s="74"/>
      <c r="GK236" s="74"/>
      <c r="GL236" s="74"/>
      <c r="GM236" s="74"/>
      <c r="GN236" s="74"/>
      <c r="GO236" s="74"/>
      <c r="GP236" s="74"/>
      <c r="GQ236" s="74"/>
      <c r="GR236" s="74"/>
      <c r="GS236" s="74"/>
      <c r="GT236" s="74"/>
      <c r="GU236" s="74"/>
      <c r="GV236" s="74"/>
      <c r="GW236" s="74"/>
      <c r="GX236" s="74"/>
      <c r="GY236" s="74"/>
      <c r="GZ236" s="74"/>
      <c r="HA236" s="74"/>
      <c r="HB236" s="74"/>
      <c r="HC236" s="74"/>
      <c r="HD236" s="74"/>
      <c r="HE236" s="74"/>
      <c r="HF236" s="74"/>
      <c r="HG236" s="74"/>
      <c r="HH236" s="74"/>
      <c r="HI236" s="74"/>
      <c r="HJ236" s="74"/>
      <c r="HK236" s="74"/>
      <c r="HL236" s="74"/>
      <c r="HM236" s="74"/>
      <c r="HN236" s="74"/>
      <c r="HO236" s="74"/>
      <c r="HP236" s="74"/>
      <c r="HQ236" s="74"/>
    </row>
    <row r="237" spans="1:242" s="75" customFormat="1" ht="12.75" customHeight="1">
      <c r="A237" s="22" t="s">
        <v>617</v>
      </c>
      <c r="B237" s="36" t="s">
        <v>618</v>
      </c>
      <c r="C237" s="48" t="s">
        <v>619</v>
      </c>
      <c r="D237" s="17">
        <v>264.52</v>
      </c>
      <c r="E237" s="17">
        <v>248.98</v>
      </c>
      <c r="F237" s="17">
        <v>82.18</v>
      </c>
      <c r="G237" s="17">
        <v>1430.04</v>
      </c>
      <c r="H237" s="17">
        <v>1223.7</v>
      </c>
      <c r="I237" s="17">
        <v>1575.7</v>
      </c>
      <c r="J237" s="17">
        <v>1518.45</v>
      </c>
      <c r="K237" s="17">
        <v>3062.97</v>
      </c>
      <c r="L237" s="17">
        <f t="shared" si="186"/>
        <v>2052.3733333333334</v>
      </c>
      <c r="M237" s="17">
        <f t="shared" si="186"/>
        <v>2211.2644444444445</v>
      </c>
      <c r="N237" s="17">
        <f t="shared" si="186"/>
        <v>2442.2025925925923</v>
      </c>
      <c r="O237" s="17">
        <f t="shared" si="186"/>
        <v>2235.2801234567901</v>
      </c>
      <c r="P237" s="17">
        <f t="shared" si="187"/>
        <v>18347.660493827159</v>
      </c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74"/>
      <c r="CB237" s="74"/>
      <c r="CC237" s="74"/>
      <c r="CD237" s="74"/>
      <c r="CE237" s="74"/>
      <c r="CF237" s="74"/>
      <c r="CG237" s="74"/>
      <c r="CH237" s="74"/>
      <c r="CI237" s="74"/>
      <c r="CJ237" s="74"/>
      <c r="CK237" s="74"/>
      <c r="CL237" s="74"/>
      <c r="CM237" s="74"/>
      <c r="CN237" s="74"/>
      <c r="CO237" s="74"/>
      <c r="CP237" s="74"/>
      <c r="CQ237" s="74"/>
      <c r="CR237" s="74"/>
      <c r="CS237" s="74"/>
      <c r="CT237" s="74"/>
      <c r="CU237" s="74"/>
      <c r="CV237" s="74"/>
      <c r="CW237" s="74"/>
      <c r="CX237" s="74"/>
      <c r="CY237" s="74"/>
      <c r="CZ237" s="74"/>
      <c r="DA237" s="74"/>
      <c r="DB237" s="74"/>
      <c r="DC237" s="74"/>
      <c r="DD237" s="74"/>
      <c r="DE237" s="74"/>
      <c r="DF237" s="74"/>
      <c r="DG237" s="74"/>
      <c r="DH237" s="74"/>
      <c r="DI237" s="74"/>
      <c r="DJ237" s="74"/>
      <c r="DK237" s="74"/>
      <c r="DL237" s="74"/>
      <c r="DM237" s="74"/>
      <c r="DN237" s="74"/>
      <c r="DO237" s="74"/>
      <c r="DP237" s="74"/>
      <c r="DQ237" s="74"/>
      <c r="DR237" s="74"/>
      <c r="DS237" s="74"/>
      <c r="DT237" s="74"/>
      <c r="DU237" s="74"/>
      <c r="DV237" s="74"/>
      <c r="DW237" s="74"/>
      <c r="DX237" s="74"/>
      <c r="DY237" s="74"/>
      <c r="DZ237" s="74"/>
      <c r="EA237" s="74"/>
      <c r="EB237" s="74"/>
      <c r="EC237" s="74"/>
      <c r="ED237" s="74"/>
      <c r="EE237" s="74"/>
      <c r="EF237" s="74"/>
      <c r="EG237" s="74"/>
      <c r="EH237" s="74"/>
      <c r="EI237" s="74"/>
      <c r="EJ237" s="74"/>
      <c r="EK237" s="74"/>
      <c r="EL237" s="74"/>
      <c r="EM237" s="74"/>
      <c r="EN237" s="74"/>
      <c r="EO237" s="74"/>
      <c r="EP237" s="74"/>
      <c r="EQ237" s="74"/>
      <c r="ER237" s="74"/>
      <c r="ES237" s="74"/>
      <c r="ET237" s="74"/>
      <c r="EU237" s="74"/>
      <c r="EV237" s="74"/>
      <c r="EW237" s="74"/>
      <c r="EX237" s="74"/>
      <c r="EY237" s="74"/>
      <c r="EZ237" s="74"/>
      <c r="FA237" s="74"/>
      <c r="FB237" s="74"/>
      <c r="FC237" s="74"/>
      <c r="FD237" s="74"/>
      <c r="FE237" s="74"/>
      <c r="FF237" s="74"/>
      <c r="FG237" s="74"/>
      <c r="FH237" s="74"/>
      <c r="FI237" s="74"/>
      <c r="FJ237" s="74"/>
      <c r="FK237" s="74"/>
      <c r="FL237" s="74"/>
      <c r="FM237" s="74"/>
      <c r="FN237" s="74"/>
      <c r="FO237" s="74"/>
      <c r="FP237" s="74"/>
      <c r="FQ237" s="74"/>
      <c r="FR237" s="74"/>
      <c r="FS237" s="74"/>
      <c r="FT237" s="74"/>
      <c r="FU237" s="74"/>
      <c r="FV237" s="74"/>
      <c r="FW237" s="74"/>
      <c r="FX237" s="74"/>
      <c r="FY237" s="74"/>
      <c r="FZ237" s="74"/>
      <c r="GA237" s="74"/>
      <c r="GB237" s="74"/>
      <c r="GC237" s="74"/>
      <c r="GD237" s="74"/>
      <c r="GE237" s="74"/>
      <c r="GF237" s="74"/>
      <c r="GG237" s="74"/>
      <c r="GH237" s="74"/>
      <c r="GI237" s="74"/>
      <c r="GJ237" s="74"/>
      <c r="GK237" s="74"/>
      <c r="GL237" s="74"/>
      <c r="GM237" s="74"/>
      <c r="GN237" s="74"/>
      <c r="GO237" s="74"/>
      <c r="GP237" s="74"/>
      <c r="GQ237" s="74"/>
      <c r="GR237" s="74"/>
      <c r="GS237" s="74"/>
      <c r="GT237" s="74"/>
      <c r="GU237" s="74"/>
      <c r="GV237" s="74"/>
      <c r="GW237" s="74"/>
      <c r="GX237" s="74"/>
      <c r="GY237" s="74"/>
      <c r="GZ237" s="74"/>
      <c r="HA237" s="74"/>
      <c r="HB237" s="74"/>
      <c r="HC237" s="74"/>
      <c r="HD237" s="74"/>
      <c r="HE237" s="74"/>
      <c r="HF237" s="74"/>
      <c r="HG237" s="74"/>
      <c r="HH237" s="74"/>
      <c r="HI237" s="74"/>
      <c r="HJ237" s="74"/>
      <c r="HK237" s="74"/>
      <c r="HL237" s="74"/>
      <c r="HM237" s="74"/>
      <c r="HN237" s="74"/>
      <c r="HO237" s="74"/>
      <c r="HP237" s="74"/>
      <c r="HQ237" s="74"/>
    </row>
    <row r="238" spans="1:242" s="75" customFormat="1" ht="12.75" customHeight="1">
      <c r="A238" s="22" t="s">
        <v>620</v>
      </c>
      <c r="B238" s="36" t="s">
        <v>621</v>
      </c>
      <c r="C238" s="48" t="s">
        <v>622</v>
      </c>
      <c r="D238" s="17">
        <v>61.77</v>
      </c>
      <c r="E238" s="17">
        <v>48.38</v>
      </c>
      <c r="F238" s="17">
        <v>0</v>
      </c>
      <c r="G238" s="17">
        <v>0</v>
      </c>
      <c r="H238" s="17">
        <v>0</v>
      </c>
      <c r="I238" s="17">
        <f t="shared" ref="I238:I253" si="188">SUM(F238:H238)/3</f>
        <v>0</v>
      </c>
      <c r="J238" s="17">
        <f t="shared" si="186"/>
        <v>0</v>
      </c>
      <c r="K238" s="17">
        <f t="shared" si="186"/>
        <v>0</v>
      </c>
      <c r="L238" s="17">
        <f t="shared" si="186"/>
        <v>0</v>
      </c>
      <c r="M238" s="17">
        <f t="shared" si="186"/>
        <v>0</v>
      </c>
      <c r="N238" s="17">
        <f t="shared" si="186"/>
        <v>0</v>
      </c>
      <c r="O238" s="17">
        <f t="shared" si="186"/>
        <v>0</v>
      </c>
      <c r="P238" s="17">
        <f t="shared" si="187"/>
        <v>110.15</v>
      </c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74"/>
      <c r="BZ238" s="74"/>
      <c r="CA238" s="74"/>
      <c r="CB238" s="74"/>
      <c r="CC238" s="74"/>
      <c r="CD238" s="74"/>
      <c r="CE238" s="74"/>
      <c r="CF238" s="74"/>
      <c r="CG238" s="74"/>
      <c r="CH238" s="74"/>
      <c r="CI238" s="74"/>
      <c r="CJ238" s="74"/>
      <c r="CK238" s="74"/>
      <c r="CL238" s="74"/>
      <c r="CM238" s="74"/>
      <c r="CN238" s="74"/>
      <c r="CO238" s="74"/>
      <c r="CP238" s="74"/>
      <c r="CQ238" s="74"/>
      <c r="CR238" s="74"/>
      <c r="CS238" s="74"/>
      <c r="CT238" s="74"/>
      <c r="CU238" s="74"/>
      <c r="CV238" s="74"/>
      <c r="CW238" s="74"/>
      <c r="CX238" s="74"/>
      <c r="CY238" s="74"/>
      <c r="CZ238" s="74"/>
      <c r="DA238" s="74"/>
      <c r="DB238" s="74"/>
      <c r="DC238" s="74"/>
      <c r="DD238" s="74"/>
      <c r="DE238" s="74"/>
      <c r="DF238" s="74"/>
      <c r="DG238" s="74"/>
      <c r="DH238" s="74"/>
      <c r="DI238" s="74"/>
      <c r="DJ238" s="74"/>
      <c r="DK238" s="74"/>
      <c r="DL238" s="74"/>
      <c r="DM238" s="74"/>
      <c r="DN238" s="74"/>
      <c r="DO238" s="74"/>
      <c r="DP238" s="74"/>
      <c r="DQ238" s="74"/>
      <c r="DR238" s="74"/>
      <c r="DS238" s="74"/>
      <c r="DT238" s="74"/>
      <c r="DU238" s="74"/>
      <c r="DV238" s="74"/>
      <c r="DW238" s="74"/>
      <c r="DX238" s="74"/>
      <c r="DY238" s="74"/>
      <c r="DZ238" s="74"/>
      <c r="EA238" s="74"/>
      <c r="EB238" s="74"/>
      <c r="EC238" s="74"/>
      <c r="ED238" s="74"/>
      <c r="EE238" s="74"/>
      <c r="EF238" s="74"/>
      <c r="EG238" s="74"/>
      <c r="EH238" s="74"/>
      <c r="EI238" s="74"/>
      <c r="EJ238" s="74"/>
      <c r="EK238" s="74"/>
      <c r="EL238" s="74"/>
      <c r="EM238" s="74"/>
      <c r="EN238" s="74"/>
      <c r="EO238" s="74"/>
      <c r="EP238" s="74"/>
      <c r="EQ238" s="74"/>
      <c r="ER238" s="74"/>
      <c r="ES238" s="74"/>
      <c r="ET238" s="74"/>
      <c r="EU238" s="74"/>
      <c r="EV238" s="74"/>
      <c r="EW238" s="74"/>
      <c r="EX238" s="74"/>
      <c r="EY238" s="74"/>
      <c r="EZ238" s="74"/>
      <c r="FA238" s="74"/>
      <c r="FB238" s="74"/>
      <c r="FC238" s="74"/>
      <c r="FD238" s="74"/>
      <c r="FE238" s="74"/>
      <c r="FF238" s="74"/>
      <c r="FG238" s="74"/>
      <c r="FH238" s="74"/>
      <c r="FI238" s="74"/>
      <c r="FJ238" s="74"/>
      <c r="FK238" s="74"/>
      <c r="FL238" s="74"/>
      <c r="FM238" s="74"/>
      <c r="FN238" s="74"/>
      <c r="FO238" s="74"/>
      <c r="FP238" s="74"/>
      <c r="FQ238" s="74"/>
      <c r="FR238" s="74"/>
      <c r="FS238" s="74"/>
      <c r="FT238" s="74"/>
      <c r="FU238" s="74"/>
      <c r="FV238" s="74"/>
      <c r="FW238" s="74"/>
      <c r="FX238" s="74"/>
      <c r="FY238" s="74"/>
      <c r="FZ238" s="74"/>
      <c r="GA238" s="74"/>
      <c r="GB238" s="74"/>
      <c r="GC238" s="74"/>
      <c r="GD238" s="74"/>
      <c r="GE238" s="74"/>
      <c r="GF238" s="74"/>
      <c r="GG238" s="74"/>
      <c r="GH238" s="74"/>
      <c r="GI238" s="74"/>
      <c r="GJ238" s="74"/>
      <c r="GK238" s="74"/>
      <c r="GL238" s="74"/>
      <c r="GM238" s="74"/>
      <c r="GN238" s="74"/>
      <c r="GO238" s="74"/>
      <c r="GP238" s="74"/>
      <c r="GQ238" s="74"/>
      <c r="GR238" s="74"/>
      <c r="GS238" s="74"/>
      <c r="GT238" s="74"/>
      <c r="GU238" s="74"/>
      <c r="GV238" s="74"/>
      <c r="GW238" s="74"/>
      <c r="GX238" s="74"/>
      <c r="GY238" s="74"/>
      <c r="GZ238" s="74"/>
      <c r="HA238" s="74"/>
      <c r="HB238" s="74"/>
      <c r="HC238" s="74"/>
      <c r="HD238" s="74"/>
      <c r="HE238" s="74"/>
      <c r="HF238" s="74"/>
      <c r="HG238" s="74"/>
      <c r="HH238" s="74"/>
      <c r="HI238" s="74"/>
      <c r="HJ238" s="74"/>
      <c r="HK238" s="74"/>
      <c r="HL238" s="74"/>
      <c r="HM238" s="74"/>
      <c r="HN238" s="74"/>
      <c r="HO238" s="74"/>
      <c r="HP238" s="74"/>
      <c r="HQ238" s="74"/>
    </row>
    <row r="239" spans="1:242" s="75" customFormat="1" ht="12.75" customHeight="1">
      <c r="A239" s="22" t="s">
        <v>623</v>
      </c>
      <c r="B239" s="36" t="s">
        <v>624</v>
      </c>
      <c r="C239" s="48" t="s">
        <v>625</v>
      </c>
      <c r="D239" s="17">
        <v>53.71</v>
      </c>
      <c r="E239" s="17">
        <v>58.62</v>
      </c>
      <c r="F239" s="17">
        <v>0</v>
      </c>
      <c r="G239" s="17">
        <v>0</v>
      </c>
      <c r="H239" s="17">
        <v>0</v>
      </c>
      <c r="I239" s="17">
        <f t="shared" si="188"/>
        <v>0</v>
      </c>
      <c r="J239" s="17">
        <f t="shared" si="186"/>
        <v>0</v>
      </c>
      <c r="K239" s="17">
        <f t="shared" si="186"/>
        <v>0</v>
      </c>
      <c r="L239" s="17">
        <f t="shared" si="186"/>
        <v>0</v>
      </c>
      <c r="M239" s="17">
        <f t="shared" si="186"/>
        <v>0</v>
      </c>
      <c r="N239" s="17">
        <f t="shared" si="186"/>
        <v>0</v>
      </c>
      <c r="O239" s="17">
        <f t="shared" si="186"/>
        <v>0</v>
      </c>
      <c r="P239" s="17">
        <f t="shared" si="187"/>
        <v>112.33</v>
      </c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74"/>
      <c r="BN239" s="74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74"/>
      <c r="BZ239" s="74"/>
      <c r="CA239" s="74"/>
      <c r="CB239" s="74"/>
      <c r="CC239" s="74"/>
      <c r="CD239" s="74"/>
      <c r="CE239" s="74"/>
      <c r="CF239" s="74"/>
      <c r="CG239" s="74"/>
      <c r="CH239" s="74"/>
      <c r="CI239" s="74"/>
      <c r="CJ239" s="74"/>
      <c r="CK239" s="74"/>
      <c r="CL239" s="74"/>
      <c r="CM239" s="74"/>
      <c r="CN239" s="74"/>
      <c r="CO239" s="74"/>
      <c r="CP239" s="74"/>
      <c r="CQ239" s="74"/>
      <c r="CR239" s="74"/>
      <c r="CS239" s="74"/>
      <c r="CT239" s="74"/>
      <c r="CU239" s="74"/>
      <c r="CV239" s="74"/>
      <c r="CW239" s="74"/>
      <c r="CX239" s="74"/>
      <c r="CY239" s="74"/>
      <c r="CZ239" s="74"/>
      <c r="DA239" s="74"/>
      <c r="DB239" s="74"/>
      <c r="DC239" s="74"/>
      <c r="DD239" s="74"/>
      <c r="DE239" s="74"/>
      <c r="DF239" s="74"/>
      <c r="DG239" s="74"/>
      <c r="DH239" s="74"/>
      <c r="DI239" s="74"/>
      <c r="DJ239" s="74"/>
      <c r="DK239" s="74"/>
      <c r="DL239" s="74"/>
      <c r="DM239" s="74"/>
      <c r="DN239" s="74"/>
      <c r="DO239" s="74"/>
      <c r="DP239" s="74"/>
      <c r="DQ239" s="74"/>
      <c r="DR239" s="74"/>
      <c r="DS239" s="74"/>
      <c r="DT239" s="74"/>
      <c r="DU239" s="74"/>
      <c r="DV239" s="74"/>
      <c r="DW239" s="74"/>
      <c r="DX239" s="74"/>
      <c r="DY239" s="74"/>
      <c r="DZ239" s="74"/>
      <c r="EA239" s="74"/>
      <c r="EB239" s="74"/>
      <c r="EC239" s="74"/>
      <c r="ED239" s="74"/>
      <c r="EE239" s="74"/>
      <c r="EF239" s="74"/>
      <c r="EG239" s="74"/>
      <c r="EH239" s="74"/>
      <c r="EI239" s="74"/>
      <c r="EJ239" s="74"/>
      <c r="EK239" s="74"/>
      <c r="EL239" s="74"/>
      <c r="EM239" s="74"/>
      <c r="EN239" s="74"/>
      <c r="EO239" s="74"/>
      <c r="EP239" s="74"/>
      <c r="EQ239" s="74"/>
      <c r="ER239" s="74"/>
      <c r="ES239" s="74"/>
      <c r="ET239" s="74"/>
      <c r="EU239" s="74"/>
      <c r="EV239" s="74"/>
      <c r="EW239" s="74"/>
      <c r="EX239" s="74"/>
      <c r="EY239" s="74"/>
      <c r="EZ239" s="74"/>
      <c r="FA239" s="74"/>
      <c r="FB239" s="74"/>
      <c r="FC239" s="74"/>
      <c r="FD239" s="74"/>
      <c r="FE239" s="74"/>
      <c r="FF239" s="74"/>
      <c r="FG239" s="74"/>
      <c r="FH239" s="74"/>
      <c r="FI239" s="74"/>
      <c r="FJ239" s="74"/>
      <c r="FK239" s="74"/>
      <c r="FL239" s="74"/>
      <c r="FM239" s="74"/>
      <c r="FN239" s="74"/>
      <c r="FO239" s="74"/>
      <c r="FP239" s="74"/>
      <c r="FQ239" s="74"/>
      <c r="FR239" s="74"/>
      <c r="FS239" s="74"/>
      <c r="FT239" s="74"/>
      <c r="FU239" s="74"/>
      <c r="FV239" s="74"/>
      <c r="FW239" s="74"/>
      <c r="FX239" s="74"/>
      <c r="FY239" s="74"/>
      <c r="FZ239" s="74"/>
      <c r="GA239" s="74"/>
      <c r="GB239" s="74"/>
      <c r="GC239" s="74"/>
      <c r="GD239" s="74"/>
      <c r="GE239" s="74"/>
      <c r="GF239" s="74"/>
      <c r="GG239" s="74"/>
      <c r="GH239" s="74"/>
      <c r="GI239" s="74"/>
      <c r="GJ239" s="74"/>
      <c r="GK239" s="74"/>
      <c r="GL239" s="74"/>
      <c r="GM239" s="74"/>
      <c r="GN239" s="74"/>
      <c r="GO239" s="74"/>
      <c r="GP239" s="74"/>
      <c r="GQ239" s="74"/>
      <c r="GR239" s="74"/>
      <c r="GS239" s="74"/>
      <c r="GT239" s="74"/>
      <c r="GU239" s="74"/>
      <c r="GV239" s="74"/>
      <c r="GW239" s="74"/>
      <c r="GX239" s="74"/>
      <c r="GY239" s="74"/>
      <c r="GZ239" s="74"/>
      <c r="HA239" s="74"/>
      <c r="HB239" s="74"/>
      <c r="HC239" s="74"/>
      <c r="HD239" s="74"/>
      <c r="HE239" s="74"/>
      <c r="HF239" s="74"/>
      <c r="HG239" s="74"/>
      <c r="HH239" s="74"/>
      <c r="HI239" s="74"/>
      <c r="HJ239" s="74"/>
      <c r="HK239" s="74"/>
      <c r="HL239" s="74"/>
      <c r="HM239" s="74"/>
      <c r="HN239" s="74"/>
      <c r="HO239" s="74"/>
      <c r="HP239" s="74"/>
      <c r="HQ239" s="74"/>
    </row>
    <row r="240" spans="1:242" s="75" customFormat="1" ht="12.75" customHeight="1">
      <c r="A240" s="22" t="s">
        <v>626</v>
      </c>
      <c r="B240" s="36" t="s">
        <v>69</v>
      </c>
      <c r="C240" s="48" t="s">
        <v>68</v>
      </c>
      <c r="D240" s="17">
        <v>499.16</v>
      </c>
      <c r="E240" s="17">
        <v>51.18</v>
      </c>
      <c r="F240" s="17">
        <v>237.99</v>
      </c>
      <c r="G240" s="17">
        <v>162.4</v>
      </c>
      <c r="H240" s="17">
        <v>921.45</v>
      </c>
      <c r="I240" s="17">
        <v>714.47</v>
      </c>
      <c r="J240" s="17">
        <v>992.66</v>
      </c>
      <c r="K240" s="17">
        <v>1019.54</v>
      </c>
      <c r="L240" s="17">
        <f t="shared" si="186"/>
        <v>908.89</v>
      </c>
      <c r="M240" s="17">
        <f t="shared" si="186"/>
        <v>973.6966666666666</v>
      </c>
      <c r="N240" s="17">
        <f t="shared" si="186"/>
        <v>967.37555555555548</v>
      </c>
      <c r="O240" s="17">
        <f t="shared" si="186"/>
        <v>949.98740740740732</v>
      </c>
      <c r="P240" s="17">
        <f t="shared" si="187"/>
        <v>8398.7996296296296</v>
      </c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74"/>
      <c r="CB240" s="74"/>
      <c r="CC240" s="74"/>
      <c r="CD240" s="74"/>
      <c r="CE240" s="74"/>
      <c r="CF240" s="74"/>
      <c r="CG240" s="74"/>
      <c r="CH240" s="74"/>
      <c r="CI240" s="74"/>
      <c r="CJ240" s="74"/>
      <c r="CK240" s="74"/>
      <c r="CL240" s="74"/>
      <c r="CM240" s="74"/>
      <c r="CN240" s="74"/>
      <c r="CO240" s="74"/>
      <c r="CP240" s="74"/>
      <c r="CQ240" s="74"/>
      <c r="CR240" s="74"/>
      <c r="CS240" s="74"/>
      <c r="CT240" s="74"/>
      <c r="CU240" s="74"/>
      <c r="CV240" s="74"/>
      <c r="CW240" s="74"/>
      <c r="CX240" s="74"/>
      <c r="CY240" s="74"/>
      <c r="CZ240" s="74"/>
      <c r="DA240" s="74"/>
      <c r="DB240" s="74"/>
      <c r="DC240" s="74"/>
      <c r="DD240" s="74"/>
      <c r="DE240" s="74"/>
      <c r="DF240" s="74"/>
      <c r="DG240" s="74"/>
      <c r="DH240" s="74"/>
      <c r="DI240" s="74"/>
      <c r="DJ240" s="74"/>
      <c r="DK240" s="74"/>
      <c r="DL240" s="74"/>
      <c r="DM240" s="74"/>
      <c r="DN240" s="74"/>
      <c r="DO240" s="74"/>
      <c r="DP240" s="74"/>
      <c r="DQ240" s="74"/>
      <c r="DR240" s="74"/>
      <c r="DS240" s="74"/>
      <c r="DT240" s="74"/>
      <c r="DU240" s="74"/>
      <c r="DV240" s="74"/>
      <c r="DW240" s="74"/>
      <c r="DX240" s="74"/>
      <c r="DY240" s="74"/>
      <c r="DZ240" s="74"/>
      <c r="EA240" s="74"/>
      <c r="EB240" s="74"/>
      <c r="EC240" s="74"/>
      <c r="ED240" s="74"/>
      <c r="EE240" s="74"/>
      <c r="EF240" s="74"/>
      <c r="EG240" s="74"/>
      <c r="EH240" s="74"/>
      <c r="EI240" s="74"/>
      <c r="EJ240" s="74"/>
      <c r="EK240" s="74"/>
      <c r="EL240" s="74"/>
      <c r="EM240" s="74"/>
      <c r="EN240" s="74"/>
      <c r="EO240" s="74"/>
      <c r="EP240" s="74"/>
      <c r="EQ240" s="74"/>
      <c r="ER240" s="74"/>
      <c r="ES240" s="74"/>
      <c r="ET240" s="74"/>
      <c r="EU240" s="74"/>
      <c r="EV240" s="74"/>
      <c r="EW240" s="74"/>
      <c r="EX240" s="74"/>
      <c r="EY240" s="74"/>
      <c r="EZ240" s="74"/>
      <c r="FA240" s="74"/>
      <c r="FB240" s="74"/>
      <c r="FC240" s="74"/>
      <c r="FD240" s="74"/>
      <c r="FE240" s="74"/>
      <c r="FF240" s="74"/>
      <c r="FG240" s="74"/>
      <c r="FH240" s="74"/>
      <c r="FI240" s="74"/>
      <c r="FJ240" s="74"/>
      <c r="FK240" s="74"/>
      <c r="FL240" s="74"/>
      <c r="FM240" s="74"/>
      <c r="FN240" s="74"/>
      <c r="FO240" s="74"/>
      <c r="FP240" s="74"/>
      <c r="FQ240" s="74"/>
      <c r="FR240" s="74"/>
      <c r="FS240" s="74"/>
      <c r="FT240" s="74"/>
      <c r="FU240" s="74"/>
      <c r="FV240" s="74"/>
      <c r="FW240" s="74"/>
      <c r="FX240" s="74"/>
      <c r="FY240" s="74"/>
      <c r="FZ240" s="74"/>
      <c r="GA240" s="74"/>
      <c r="GB240" s="74"/>
      <c r="GC240" s="74"/>
      <c r="GD240" s="74"/>
      <c r="GE240" s="74"/>
      <c r="GF240" s="74"/>
      <c r="GG240" s="74"/>
      <c r="GH240" s="74"/>
      <c r="GI240" s="74"/>
      <c r="GJ240" s="74"/>
      <c r="GK240" s="74"/>
      <c r="GL240" s="74"/>
      <c r="GM240" s="74"/>
      <c r="GN240" s="74"/>
      <c r="GO240" s="74"/>
      <c r="GP240" s="74"/>
      <c r="GQ240" s="74"/>
      <c r="GR240" s="74"/>
      <c r="GS240" s="74"/>
      <c r="GT240" s="74"/>
      <c r="GU240" s="74"/>
      <c r="GV240" s="74"/>
      <c r="GW240" s="74"/>
      <c r="GX240" s="74"/>
      <c r="GY240" s="74"/>
      <c r="GZ240" s="74"/>
      <c r="HA240" s="74"/>
      <c r="HB240" s="74"/>
      <c r="HC240" s="74"/>
      <c r="HD240" s="74"/>
      <c r="HE240" s="74"/>
      <c r="HF240" s="74"/>
      <c r="HG240" s="74"/>
      <c r="HH240" s="74"/>
      <c r="HI240" s="74"/>
      <c r="HJ240" s="74"/>
      <c r="HK240" s="74"/>
      <c r="HL240" s="74"/>
      <c r="HM240" s="74"/>
      <c r="HN240" s="74"/>
      <c r="HO240" s="74"/>
      <c r="HP240" s="74"/>
      <c r="HQ240" s="74"/>
    </row>
    <row r="241" spans="1:242" s="75" customFormat="1" ht="12.75" customHeight="1">
      <c r="A241" s="22" t="s">
        <v>627</v>
      </c>
      <c r="B241" s="36" t="s">
        <v>71</v>
      </c>
      <c r="C241" s="48" t="s">
        <v>70</v>
      </c>
      <c r="D241" s="17">
        <v>888.22</v>
      </c>
      <c r="E241" s="17">
        <v>118.2</v>
      </c>
      <c r="F241" s="17">
        <v>653.11</v>
      </c>
      <c r="G241" s="17">
        <v>377.71</v>
      </c>
      <c r="H241" s="17">
        <v>1506.04</v>
      </c>
      <c r="I241" s="17">
        <v>1467.43</v>
      </c>
      <c r="J241" s="17">
        <v>1753.21</v>
      </c>
      <c r="K241" s="17">
        <v>1993.55</v>
      </c>
      <c r="L241" s="17">
        <f t="shared" si="186"/>
        <v>1738.0633333333335</v>
      </c>
      <c r="M241" s="17">
        <f t="shared" si="186"/>
        <v>1828.2744444444445</v>
      </c>
      <c r="N241" s="17">
        <f t="shared" si="186"/>
        <v>1853.295925925926</v>
      </c>
      <c r="O241" s="17">
        <f t="shared" si="186"/>
        <v>1806.5445679012346</v>
      </c>
      <c r="P241" s="17">
        <f t="shared" si="187"/>
        <v>15983.64827160494</v>
      </c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74"/>
      <c r="BZ241" s="74"/>
      <c r="CA241" s="74"/>
      <c r="CB241" s="74"/>
      <c r="CC241" s="74"/>
      <c r="CD241" s="74"/>
      <c r="CE241" s="74"/>
      <c r="CF241" s="74"/>
      <c r="CG241" s="74"/>
      <c r="CH241" s="74"/>
      <c r="CI241" s="74"/>
      <c r="CJ241" s="74"/>
      <c r="CK241" s="74"/>
      <c r="CL241" s="74"/>
      <c r="CM241" s="74"/>
      <c r="CN241" s="74"/>
      <c r="CO241" s="74"/>
      <c r="CP241" s="74"/>
      <c r="CQ241" s="74"/>
      <c r="CR241" s="74"/>
      <c r="CS241" s="74"/>
      <c r="CT241" s="74"/>
      <c r="CU241" s="74"/>
      <c r="CV241" s="74"/>
      <c r="CW241" s="74"/>
      <c r="CX241" s="74"/>
      <c r="CY241" s="74"/>
      <c r="CZ241" s="74"/>
      <c r="DA241" s="74"/>
      <c r="DB241" s="74"/>
      <c r="DC241" s="74"/>
      <c r="DD241" s="74"/>
      <c r="DE241" s="74"/>
      <c r="DF241" s="74"/>
      <c r="DG241" s="74"/>
      <c r="DH241" s="74"/>
      <c r="DI241" s="74"/>
      <c r="DJ241" s="74"/>
      <c r="DK241" s="74"/>
      <c r="DL241" s="74"/>
      <c r="DM241" s="74"/>
      <c r="DN241" s="74"/>
      <c r="DO241" s="74"/>
      <c r="DP241" s="74"/>
      <c r="DQ241" s="74"/>
      <c r="DR241" s="74"/>
      <c r="DS241" s="74"/>
      <c r="DT241" s="74"/>
      <c r="DU241" s="74"/>
      <c r="DV241" s="74"/>
      <c r="DW241" s="74"/>
      <c r="DX241" s="74"/>
      <c r="DY241" s="74"/>
      <c r="DZ241" s="74"/>
      <c r="EA241" s="74"/>
      <c r="EB241" s="74"/>
      <c r="EC241" s="74"/>
      <c r="ED241" s="74"/>
      <c r="EE241" s="74"/>
      <c r="EF241" s="74"/>
      <c r="EG241" s="74"/>
      <c r="EH241" s="74"/>
      <c r="EI241" s="74"/>
      <c r="EJ241" s="74"/>
      <c r="EK241" s="74"/>
      <c r="EL241" s="74"/>
      <c r="EM241" s="74"/>
      <c r="EN241" s="74"/>
      <c r="EO241" s="74"/>
      <c r="EP241" s="74"/>
      <c r="EQ241" s="74"/>
      <c r="ER241" s="74"/>
      <c r="ES241" s="74"/>
      <c r="ET241" s="74"/>
      <c r="EU241" s="74"/>
      <c r="EV241" s="74"/>
      <c r="EW241" s="74"/>
      <c r="EX241" s="74"/>
      <c r="EY241" s="74"/>
      <c r="EZ241" s="74"/>
      <c r="FA241" s="74"/>
      <c r="FB241" s="74"/>
      <c r="FC241" s="74"/>
      <c r="FD241" s="74"/>
      <c r="FE241" s="74"/>
      <c r="FF241" s="74"/>
      <c r="FG241" s="74"/>
      <c r="FH241" s="74"/>
      <c r="FI241" s="74"/>
      <c r="FJ241" s="74"/>
      <c r="FK241" s="74"/>
      <c r="FL241" s="74"/>
      <c r="FM241" s="74"/>
      <c r="FN241" s="74"/>
      <c r="FO241" s="74"/>
      <c r="FP241" s="74"/>
      <c r="FQ241" s="74"/>
      <c r="FR241" s="74"/>
      <c r="FS241" s="74"/>
      <c r="FT241" s="74"/>
      <c r="FU241" s="74"/>
      <c r="FV241" s="74"/>
      <c r="FW241" s="74"/>
      <c r="FX241" s="74"/>
      <c r="FY241" s="74"/>
      <c r="FZ241" s="74"/>
      <c r="GA241" s="74"/>
      <c r="GB241" s="74"/>
      <c r="GC241" s="74"/>
      <c r="GD241" s="74"/>
      <c r="GE241" s="74"/>
      <c r="GF241" s="74"/>
      <c r="GG241" s="74"/>
      <c r="GH241" s="74"/>
      <c r="GI241" s="74"/>
      <c r="GJ241" s="74"/>
      <c r="GK241" s="74"/>
      <c r="GL241" s="74"/>
      <c r="GM241" s="74"/>
      <c r="GN241" s="74"/>
      <c r="GO241" s="74"/>
      <c r="GP241" s="74"/>
      <c r="GQ241" s="74"/>
      <c r="GR241" s="74"/>
      <c r="GS241" s="74"/>
      <c r="GT241" s="74"/>
      <c r="GU241" s="74"/>
      <c r="GV241" s="74"/>
      <c r="GW241" s="74"/>
      <c r="GX241" s="74"/>
      <c r="GY241" s="74"/>
      <c r="GZ241" s="74"/>
      <c r="HA241" s="74"/>
      <c r="HB241" s="74"/>
      <c r="HC241" s="74"/>
      <c r="HD241" s="74"/>
      <c r="HE241" s="74"/>
      <c r="HF241" s="74"/>
      <c r="HG241" s="74"/>
      <c r="HH241" s="74"/>
      <c r="HI241" s="74"/>
      <c r="HJ241" s="74"/>
      <c r="HK241" s="74"/>
      <c r="HL241" s="74"/>
      <c r="HM241" s="74"/>
      <c r="HN241" s="74"/>
      <c r="HO241" s="74"/>
      <c r="HP241" s="74"/>
      <c r="HQ241" s="74"/>
    </row>
    <row r="242" spans="1:242" s="74" customFormat="1" ht="12.75" customHeight="1">
      <c r="A242" s="22" t="s">
        <v>628</v>
      </c>
      <c r="B242" s="36" t="s">
        <v>79</v>
      </c>
      <c r="C242" s="48" t="s">
        <v>78</v>
      </c>
      <c r="D242" s="17">
        <v>295.89</v>
      </c>
      <c r="E242" s="17">
        <v>41.71</v>
      </c>
      <c r="F242" s="17">
        <v>229.46</v>
      </c>
      <c r="G242" s="17">
        <v>137.97999999999999</v>
      </c>
      <c r="H242" s="17">
        <v>574.67999999999995</v>
      </c>
      <c r="I242" s="17">
        <v>591.66999999999996</v>
      </c>
      <c r="J242" s="17">
        <v>755.7</v>
      </c>
      <c r="K242" s="17">
        <v>897.74</v>
      </c>
      <c r="L242" s="17">
        <f t="shared" si="186"/>
        <v>748.36999999999989</v>
      </c>
      <c r="M242" s="17">
        <f t="shared" si="186"/>
        <v>800.60333333333335</v>
      </c>
      <c r="N242" s="17">
        <f t="shared" si="186"/>
        <v>815.57111111111101</v>
      </c>
      <c r="O242" s="17">
        <f t="shared" si="186"/>
        <v>788.18148148148146</v>
      </c>
      <c r="P242" s="17">
        <f t="shared" si="187"/>
        <v>6677.5559259259262</v>
      </c>
      <c r="HR242" s="75"/>
      <c r="HS242" s="75"/>
      <c r="HT242" s="75"/>
      <c r="HU242" s="75"/>
      <c r="HV242" s="75"/>
      <c r="HW242" s="75"/>
      <c r="HX242" s="75"/>
      <c r="HY242" s="75"/>
      <c r="HZ242" s="75"/>
      <c r="IA242" s="75"/>
      <c r="IB242" s="75"/>
      <c r="IC242" s="75"/>
      <c r="ID242" s="75"/>
      <c r="IE242" s="75"/>
      <c r="IF242" s="75"/>
      <c r="IG242" s="75"/>
      <c r="IH242" s="75"/>
    </row>
    <row r="243" spans="1:242" s="74" customFormat="1" ht="12.75" customHeight="1">
      <c r="A243" s="22" t="s">
        <v>629</v>
      </c>
      <c r="B243" s="36" t="s">
        <v>83</v>
      </c>
      <c r="C243" s="48" t="s">
        <v>82</v>
      </c>
      <c r="D243" s="17">
        <v>60.46</v>
      </c>
      <c r="E243" s="17">
        <v>27.85</v>
      </c>
      <c r="F243" s="17">
        <v>197.07</v>
      </c>
      <c r="G243" s="17">
        <v>175.95</v>
      </c>
      <c r="H243" s="17">
        <v>1635.23</v>
      </c>
      <c r="I243" s="17">
        <v>1881.52</v>
      </c>
      <c r="J243" s="17">
        <v>2278.21</v>
      </c>
      <c r="K243" s="17">
        <v>2986.01</v>
      </c>
      <c r="L243" s="17">
        <f t="shared" si="186"/>
        <v>2381.9133333333334</v>
      </c>
      <c r="M243" s="17">
        <f t="shared" si="186"/>
        <v>2548.7111111111112</v>
      </c>
      <c r="N243" s="17">
        <f t="shared" si="186"/>
        <v>2638.8781481481487</v>
      </c>
      <c r="O243" s="17">
        <f t="shared" si="186"/>
        <v>2523.1675308641975</v>
      </c>
      <c r="P243" s="17">
        <f t="shared" si="187"/>
        <v>19334.970123456791</v>
      </c>
      <c r="HR243" s="75"/>
      <c r="HS243" s="75"/>
      <c r="HT243" s="75"/>
      <c r="HU243" s="75"/>
      <c r="HV243" s="75"/>
      <c r="HW243" s="75"/>
      <c r="HX243" s="75"/>
      <c r="HY243" s="75"/>
      <c r="HZ243" s="75"/>
      <c r="IA243" s="75"/>
      <c r="IB243" s="75"/>
      <c r="IC243" s="75"/>
      <c r="ID243" s="75"/>
      <c r="IE243" s="75"/>
      <c r="IF243" s="75"/>
      <c r="IG243" s="75"/>
      <c r="IH243" s="75"/>
    </row>
    <row r="244" spans="1:242" s="74" customFormat="1" ht="12.75" customHeight="1">
      <c r="A244" s="22" t="s">
        <v>630</v>
      </c>
      <c r="B244" s="36" t="s">
        <v>85</v>
      </c>
      <c r="C244" s="48" t="s">
        <v>84</v>
      </c>
      <c r="D244" s="17">
        <v>112.74</v>
      </c>
      <c r="E244" s="17">
        <v>16.53</v>
      </c>
      <c r="F244" s="17">
        <v>93.86</v>
      </c>
      <c r="G244" s="17">
        <v>56.51</v>
      </c>
      <c r="H244" s="17">
        <v>233.37</v>
      </c>
      <c r="I244" s="17">
        <v>243.24</v>
      </c>
      <c r="J244" s="17">
        <v>195.27</v>
      </c>
      <c r="K244" s="17">
        <v>184.78</v>
      </c>
      <c r="L244" s="17">
        <f t="shared" si="186"/>
        <v>207.76333333333332</v>
      </c>
      <c r="M244" s="17">
        <f t="shared" si="186"/>
        <v>195.93777777777777</v>
      </c>
      <c r="N244" s="17">
        <f t="shared" si="186"/>
        <v>196.16037037037037</v>
      </c>
      <c r="O244" s="17">
        <f t="shared" si="186"/>
        <v>199.95382716049383</v>
      </c>
      <c r="P244" s="17">
        <f t="shared" si="187"/>
        <v>1936.1153086419752</v>
      </c>
      <c r="HR244" s="75"/>
      <c r="HS244" s="75"/>
      <c r="HT244" s="75"/>
      <c r="HU244" s="75"/>
      <c r="HV244" s="75"/>
      <c r="HW244" s="75"/>
      <c r="HX244" s="75"/>
      <c r="HY244" s="75"/>
      <c r="HZ244" s="75"/>
      <c r="IA244" s="75"/>
      <c r="IB244" s="75"/>
      <c r="IC244" s="75"/>
      <c r="ID244" s="75"/>
      <c r="IE244" s="75"/>
      <c r="IF244" s="75"/>
      <c r="IG244" s="75"/>
      <c r="IH244" s="75"/>
    </row>
    <row r="245" spans="1:242" s="74" customFormat="1" ht="12.75" customHeight="1">
      <c r="A245" s="22" t="s">
        <v>631</v>
      </c>
      <c r="B245" s="22" t="s">
        <v>87</v>
      </c>
      <c r="C245" s="48" t="s">
        <v>86</v>
      </c>
      <c r="D245" s="17">
        <v>287.48</v>
      </c>
      <c r="E245" s="17">
        <v>50.9</v>
      </c>
      <c r="F245" s="17">
        <v>457.73</v>
      </c>
      <c r="G245" s="17">
        <v>339.94</v>
      </c>
      <c r="H245" s="17">
        <v>1630.9</v>
      </c>
      <c r="I245" s="17">
        <v>2085.8200000000002</v>
      </c>
      <c r="J245" s="17">
        <v>2836.52</v>
      </c>
      <c r="K245" s="17">
        <v>543.05999999999995</v>
      </c>
      <c r="L245" s="17">
        <f t="shared" si="186"/>
        <v>1821.8</v>
      </c>
      <c r="M245" s="17">
        <f t="shared" si="186"/>
        <v>1733.7933333333333</v>
      </c>
      <c r="N245" s="17">
        <f t="shared" si="186"/>
        <v>1366.2177777777777</v>
      </c>
      <c r="O245" s="17">
        <f t="shared" si="186"/>
        <v>1640.6037037037038</v>
      </c>
      <c r="P245" s="17">
        <f t="shared" si="187"/>
        <v>14794.764814814815</v>
      </c>
      <c r="HR245" s="75"/>
      <c r="HS245" s="75"/>
      <c r="HT245" s="75"/>
      <c r="HU245" s="75"/>
      <c r="HV245" s="75"/>
      <c r="HW245" s="75"/>
      <c r="HX245" s="75"/>
      <c r="HY245" s="75"/>
      <c r="HZ245" s="75"/>
      <c r="IA245" s="75"/>
      <c r="IB245" s="75"/>
      <c r="IC245" s="75"/>
      <c r="ID245" s="75"/>
      <c r="IE245" s="75"/>
      <c r="IF245" s="75"/>
      <c r="IG245" s="75"/>
      <c r="IH245" s="75"/>
    </row>
    <row r="246" spans="1:242" s="75" customFormat="1" ht="12.75" customHeight="1">
      <c r="A246" s="22" t="s">
        <v>634</v>
      </c>
      <c r="B246" s="22" t="s">
        <v>81</v>
      </c>
      <c r="C246" s="48" t="s">
        <v>80</v>
      </c>
      <c r="D246" s="17">
        <v>3.05</v>
      </c>
      <c r="E246" s="17">
        <v>5.31</v>
      </c>
      <c r="F246" s="17">
        <v>68.89</v>
      </c>
      <c r="G246" s="17">
        <v>118.59</v>
      </c>
      <c r="H246" s="17">
        <v>215.96</v>
      </c>
      <c r="I246" s="17">
        <v>324.62</v>
      </c>
      <c r="J246" s="17">
        <v>400.71</v>
      </c>
      <c r="K246" s="17">
        <v>458.18</v>
      </c>
      <c r="L246" s="17">
        <f t="shared" si="186"/>
        <v>394.50333333333333</v>
      </c>
      <c r="M246" s="17">
        <f t="shared" si="186"/>
        <v>417.79777777777781</v>
      </c>
      <c r="N246" s="17">
        <f t="shared" si="186"/>
        <v>423.49370370370372</v>
      </c>
      <c r="O246" s="17">
        <f t="shared" si="186"/>
        <v>411.93160493827162</v>
      </c>
      <c r="P246" s="17">
        <f t="shared" si="187"/>
        <v>3243.0364197530866</v>
      </c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CB246" s="74"/>
      <c r="CC246" s="74"/>
      <c r="CD246" s="74"/>
      <c r="CE246" s="74"/>
      <c r="CF246" s="74"/>
      <c r="CG246" s="74"/>
      <c r="CH246" s="74"/>
      <c r="CI246" s="74"/>
      <c r="CJ246" s="74"/>
      <c r="CK246" s="74"/>
      <c r="CL246" s="74"/>
      <c r="CM246" s="74"/>
      <c r="CN246" s="74"/>
      <c r="CO246" s="74"/>
      <c r="CP246" s="74"/>
      <c r="CQ246" s="74"/>
      <c r="CR246" s="74"/>
      <c r="CS246" s="74"/>
      <c r="CT246" s="74"/>
      <c r="CU246" s="74"/>
      <c r="CV246" s="74"/>
      <c r="CW246" s="74"/>
      <c r="CX246" s="74"/>
      <c r="CY246" s="74"/>
      <c r="CZ246" s="74"/>
      <c r="DA246" s="74"/>
      <c r="DB246" s="74"/>
      <c r="DC246" s="74"/>
      <c r="DD246" s="74"/>
      <c r="DE246" s="74"/>
      <c r="DF246" s="74"/>
      <c r="DG246" s="74"/>
      <c r="DH246" s="74"/>
      <c r="DI246" s="74"/>
      <c r="DJ246" s="74"/>
      <c r="DK246" s="74"/>
      <c r="DL246" s="74"/>
      <c r="DM246" s="74"/>
      <c r="DN246" s="74"/>
      <c r="DO246" s="74"/>
      <c r="DP246" s="74"/>
      <c r="DQ246" s="74"/>
      <c r="DR246" s="74"/>
      <c r="DS246" s="74"/>
      <c r="DT246" s="74"/>
      <c r="DU246" s="74"/>
      <c r="DV246" s="74"/>
      <c r="DW246" s="74"/>
      <c r="DX246" s="74"/>
      <c r="DY246" s="74"/>
      <c r="DZ246" s="74"/>
      <c r="EA246" s="74"/>
      <c r="EB246" s="74"/>
      <c r="EC246" s="74"/>
      <c r="ED246" s="74"/>
      <c r="EE246" s="74"/>
      <c r="EF246" s="74"/>
      <c r="EG246" s="74"/>
      <c r="EH246" s="74"/>
      <c r="EI246" s="74"/>
      <c r="EJ246" s="74"/>
      <c r="EK246" s="74"/>
      <c r="EL246" s="74"/>
      <c r="EM246" s="74"/>
      <c r="EN246" s="74"/>
      <c r="EO246" s="74"/>
      <c r="EP246" s="74"/>
      <c r="EQ246" s="74"/>
      <c r="ER246" s="74"/>
      <c r="ES246" s="74"/>
      <c r="ET246" s="74"/>
      <c r="EU246" s="74"/>
      <c r="EV246" s="74"/>
      <c r="EW246" s="74"/>
      <c r="EX246" s="74"/>
      <c r="EY246" s="74"/>
      <c r="EZ246" s="74"/>
      <c r="FA246" s="74"/>
      <c r="FB246" s="74"/>
      <c r="FC246" s="74"/>
      <c r="FD246" s="74"/>
      <c r="FE246" s="74"/>
      <c r="FF246" s="74"/>
      <c r="FG246" s="74"/>
      <c r="FH246" s="74"/>
      <c r="FI246" s="74"/>
      <c r="FJ246" s="74"/>
      <c r="FK246" s="74"/>
      <c r="FL246" s="74"/>
      <c r="FM246" s="74"/>
      <c r="FN246" s="74"/>
      <c r="FO246" s="74"/>
      <c r="FP246" s="74"/>
      <c r="FQ246" s="74"/>
      <c r="FR246" s="74"/>
      <c r="FS246" s="74"/>
      <c r="FT246" s="74"/>
      <c r="FU246" s="74"/>
      <c r="FV246" s="74"/>
      <c r="FW246" s="74"/>
      <c r="FX246" s="74"/>
      <c r="FY246" s="74"/>
      <c r="FZ246" s="74"/>
      <c r="GA246" s="74"/>
      <c r="GB246" s="74"/>
      <c r="GC246" s="74"/>
      <c r="GD246" s="74"/>
      <c r="GE246" s="74"/>
      <c r="GF246" s="74"/>
      <c r="GG246" s="74"/>
      <c r="GH246" s="74"/>
      <c r="GI246" s="74"/>
      <c r="GJ246" s="74"/>
      <c r="GK246" s="74"/>
      <c r="GL246" s="74"/>
      <c r="GM246" s="74"/>
      <c r="GN246" s="74"/>
      <c r="GO246" s="74"/>
      <c r="GP246" s="74"/>
      <c r="GQ246" s="74"/>
      <c r="GR246" s="74"/>
      <c r="GS246" s="74"/>
      <c r="GT246" s="74"/>
      <c r="GU246" s="74"/>
      <c r="GV246" s="74"/>
      <c r="GW246" s="74"/>
      <c r="GX246" s="74"/>
      <c r="GY246" s="74"/>
      <c r="GZ246" s="74"/>
      <c r="HA246" s="74"/>
      <c r="HB246" s="74"/>
      <c r="HC246" s="74"/>
      <c r="HD246" s="74"/>
      <c r="HE246" s="74"/>
      <c r="HF246" s="74"/>
      <c r="HG246" s="74"/>
      <c r="HH246" s="74"/>
      <c r="HI246" s="74"/>
      <c r="HJ246" s="74"/>
      <c r="HK246" s="74"/>
      <c r="HL246" s="74"/>
      <c r="HM246" s="74"/>
      <c r="HN246" s="74"/>
      <c r="HO246" s="74"/>
      <c r="HP246" s="74"/>
      <c r="HQ246" s="74"/>
    </row>
    <row r="247" spans="1:242" s="75" customFormat="1" ht="12.75" customHeight="1">
      <c r="A247" s="22" t="s">
        <v>635</v>
      </c>
      <c r="B247" s="22" t="s">
        <v>636</v>
      </c>
      <c r="C247" s="48" t="s">
        <v>72</v>
      </c>
      <c r="D247" s="17">
        <v>126.43</v>
      </c>
      <c r="E247" s="17">
        <v>17.14</v>
      </c>
      <c r="F247" s="17">
        <v>397.12</v>
      </c>
      <c r="G247" s="17">
        <v>340.85</v>
      </c>
      <c r="H247" s="17">
        <v>1324.21</v>
      </c>
      <c r="I247" s="17">
        <v>1298.1300000000001</v>
      </c>
      <c r="J247" s="17">
        <v>1640.54</v>
      </c>
      <c r="K247" s="17">
        <v>1739.01</v>
      </c>
      <c r="L247" s="17">
        <f t="shared" si="186"/>
        <v>1559.2266666666667</v>
      </c>
      <c r="M247" s="17">
        <f t="shared" si="186"/>
        <v>1646.2588888888888</v>
      </c>
      <c r="N247" s="17">
        <f t="shared" si="186"/>
        <v>1648.165185185185</v>
      </c>
      <c r="O247" s="17">
        <f t="shared" si="186"/>
        <v>1617.8835802469137</v>
      </c>
      <c r="P247" s="17">
        <f t="shared" si="187"/>
        <v>13354.964320987656</v>
      </c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74"/>
      <c r="BZ247" s="74"/>
      <c r="CA247" s="74"/>
      <c r="CB247" s="74"/>
      <c r="CC247" s="74"/>
      <c r="CD247" s="74"/>
      <c r="CE247" s="74"/>
      <c r="CF247" s="74"/>
      <c r="CG247" s="74"/>
      <c r="CH247" s="74"/>
      <c r="CI247" s="74"/>
      <c r="CJ247" s="74"/>
      <c r="CK247" s="74"/>
      <c r="CL247" s="74"/>
      <c r="CM247" s="74"/>
      <c r="CN247" s="74"/>
      <c r="CO247" s="74"/>
      <c r="CP247" s="74"/>
      <c r="CQ247" s="74"/>
      <c r="CR247" s="74"/>
      <c r="CS247" s="74"/>
      <c r="CT247" s="74"/>
      <c r="CU247" s="74"/>
      <c r="CV247" s="74"/>
      <c r="CW247" s="74"/>
      <c r="CX247" s="74"/>
      <c r="CY247" s="74"/>
      <c r="CZ247" s="74"/>
      <c r="DA247" s="74"/>
      <c r="DB247" s="74"/>
      <c r="DC247" s="74"/>
      <c r="DD247" s="74"/>
      <c r="DE247" s="74"/>
      <c r="DF247" s="74"/>
      <c r="DG247" s="74"/>
      <c r="DH247" s="74"/>
      <c r="DI247" s="74"/>
      <c r="DJ247" s="74"/>
      <c r="DK247" s="74"/>
      <c r="DL247" s="74"/>
      <c r="DM247" s="74"/>
      <c r="DN247" s="74"/>
      <c r="DO247" s="74"/>
      <c r="DP247" s="74"/>
      <c r="DQ247" s="74"/>
      <c r="DR247" s="74"/>
      <c r="DS247" s="74"/>
      <c r="DT247" s="74"/>
      <c r="DU247" s="74"/>
      <c r="DV247" s="74"/>
      <c r="DW247" s="74"/>
      <c r="DX247" s="74"/>
      <c r="DY247" s="74"/>
      <c r="DZ247" s="74"/>
      <c r="EA247" s="74"/>
      <c r="EB247" s="74"/>
      <c r="EC247" s="74"/>
      <c r="ED247" s="74"/>
      <c r="EE247" s="74"/>
      <c r="EF247" s="74"/>
      <c r="EG247" s="74"/>
      <c r="EH247" s="74"/>
      <c r="EI247" s="74"/>
      <c r="EJ247" s="74"/>
      <c r="EK247" s="74"/>
      <c r="EL247" s="74"/>
      <c r="EM247" s="74"/>
      <c r="EN247" s="74"/>
      <c r="EO247" s="74"/>
      <c r="EP247" s="74"/>
      <c r="EQ247" s="74"/>
      <c r="ER247" s="74"/>
      <c r="ES247" s="74"/>
      <c r="ET247" s="74"/>
      <c r="EU247" s="74"/>
      <c r="EV247" s="74"/>
      <c r="EW247" s="74"/>
      <c r="EX247" s="74"/>
      <c r="EY247" s="74"/>
      <c r="EZ247" s="74"/>
      <c r="FA247" s="74"/>
      <c r="FB247" s="74"/>
      <c r="FC247" s="74"/>
      <c r="FD247" s="74"/>
      <c r="FE247" s="74"/>
      <c r="FF247" s="74"/>
      <c r="FG247" s="74"/>
      <c r="FH247" s="74"/>
      <c r="FI247" s="74"/>
      <c r="FJ247" s="74"/>
      <c r="FK247" s="74"/>
      <c r="FL247" s="74"/>
      <c r="FM247" s="74"/>
      <c r="FN247" s="74"/>
      <c r="FO247" s="74"/>
      <c r="FP247" s="74"/>
      <c r="FQ247" s="74"/>
      <c r="FR247" s="74"/>
      <c r="FS247" s="74"/>
      <c r="FT247" s="74"/>
      <c r="FU247" s="74"/>
      <c r="FV247" s="74"/>
      <c r="FW247" s="74"/>
      <c r="FX247" s="74"/>
      <c r="FY247" s="74"/>
      <c r="FZ247" s="74"/>
      <c r="GA247" s="74"/>
      <c r="GB247" s="74"/>
      <c r="GC247" s="74"/>
      <c r="GD247" s="74"/>
      <c r="GE247" s="74"/>
      <c r="GF247" s="74"/>
      <c r="GG247" s="74"/>
      <c r="GH247" s="74"/>
      <c r="GI247" s="74"/>
      <c r="GJ247" s="74"/>
      <c r="GK247" s="74"/>
      <c r="GL247" s="74"/>
      <c r="GM247" s="74"/>
      <c r="GN247" s="74"/>
      <c r="GO247" s="74"/>
      <c r="GP247" s="74"/>
      <c r="GQ247" s="74"/>
      <c r="GR247" s="74"/>
      <c r="GS247" s="74"/>
      <c r="GT247" s="74"/>
      <c r="GU247" s="74"/>
      <c r="GV247" s="74"/>
      <c r="GW247" s="74"/>
      <c r="GX247" s="74"/>
      <c r="GY247" s="74"/>
      <c r="GZ247" s="74"/>
      <c r="HA247" s="74"/>
      <c r="HB247" s="74"/>
      <c r="HC247" s="74"/>
      <c r="HD247" s="74"/>
      <c r="HE247" s="74"/>
      <c r="HF247" s="74"/>
      <c r="HG247" s="74"/>
      <c r="HH247" s="74"/>
      <c r="HI247" s="74"/>
      <c r="HJ247" s="74"/>
      <c r="HK247" s="74"/>
      <c r="HL247" s="74"/>
      <c r="HM247" s="74"/>
      <c r="HN247" s="74"/>
      <c r="HO247" s="74"/>
      <c r="HP247" s="74"/>
      <c r="HQ247" s="74"/>
    </row>
    <row r="248" spans="1:242" s="75" customFormat="1" ht="12.75" customHeight="1">
      <c r="A248" s="22" t="s">
        <v>637</v>
      </c>
      <c r="B248" s="22" t="s">
        <v>638</v>
      </c>
      <c r="C248" s="48" t="s">
        <v>75</v>
      </c>
      <c r="D248" s="17">
        <v>114.87</v>
      </c>
      <c r="E248" s="17">
        <v>106.32</v>
      </c>
      <c r="F248" s="17">
        <v>69.760000000000005</v>
      </c>
      <c r="G248" s="17">
        <v>1121.8499999999999</v>
      </c>
      <c r="H248" s="17">
        <v>749.81</v>
      </c>
      <c r="I248" s="17">
        <v>853.66</v>
      </c>
      <c r="J248" s="17">
        <v>787.82</v>
      </c>
      <c r="K248" s="17">
        <v>1480.53</v>
      </c>
      <c r="L248" s="17">
        <f t="shared" si="186"/>
        <v>1040.67</v>
      </c>
      <c r="M248" s="17">
        <f t="shared" si="186"/>
        <v>1103.0066666666667</v>
      </c>
      <c r="N248" s="17">
        <f t="shared" si="186"/>
        <v>1208.0688888888888</v>
      </c>
      <c r="O248" s="17">
        <f t="shared" si="186"/>
        <v>1117.2485185185185</v>
      </c>
      <c r="P248" s="17">
        <f t="shared" si="187"/>
        <v>9753.6140740740739</v>
      </c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74"/>
      <c r="CB248" s="74"/>
      <c r="CC248" s="74"/>
      <c r="CD248" s="74"/>
      <c r="CE248" s="74"/>
      <c r="CF248" s="74"/>
      <c r="CG248" s="74"/>
      <c r="CH248" s="74"/>
      <c r="CI248" s="74"/>
      <c r="CJ248" s="74"/>
      <c r="CK248" s="74"/>
      <c r="CL248" s="74"/>
      <c r="CM248" s="74"/>
      <c r="CN248" s="74"/>
      <c r="CO248" s="74"/>
      <c r="CP248" s="74"/>
      <c r="CQ248" s="74"/>
      <c r="CR248" s="74"/>
      <c r="CS248" s="74"/>
      <c r="CT248" s="74"/>
      <c r="CU248" s="74"/>
      <c r="CV248" s="74"/>
      <c r="CW248" s="74"/>
      <c r="CX248" s="74"/>
      <c r="CY248" s="74"/>
      <c r="CZ248" s="74"/>
      <c r="DA248" s="74"/>
      <c r="DB248" s="74"/>
      <c r="DC248" s="74"/>
      <c r="DD248" s="74"/>
      <c r="DE248" s="74"/>
      <c r="DF248" s="74"/>
      <c r="DG248" s="74"/>
      <c r="DH248" s="74"/>
      <c r="DI248" s="74"/>
      <c r="DJ248" s="74"/>
      <c r="DK248" s="74"/>
      <c r="DL248" s="74"/>
      <c r="DM248" s="74"/>
      <c r="DN248" s="74"/>
      <c r="DO248" s="74"/>
      <c r="DP248" s="74"/>
      <c r="DQ248" s="74"/>
      <c r="DR248" s="74"/>
      <c r="DS248" s="74"/>
      <c r="DT248" s="74"/>
      <c r="DU248" s="74"/>
      <c r="DV248" s="74"/>
      <c r="DW248" s="74"/>
      <c r="DX248" s="74"/>
      <c r="DY248" s="74"/>
      <c r="DZ248" s="74"/>
      <c r="EA248" s="74"/>
      <c r="EB248" s="74"/>
      <c r="EC248" s="74"/>
      <c r="ED248" s="74"/>
      <c r="EE248" s="74"/>
      <c r="EF248" s="74"/>
      <c r="EG248" s="74"/>
      <c r="EH248" s="74"/>
      <c r="EI248" s="74"/>
      <c r="EJ248" s="74"/>
      <c r="EK248" s="74"/>
      <c r="EL248" s="74"/>
      <c r="EM248" s="74"/>
      <c r="EN248" s="74"/>
      <c r="EO248" s="74"/>
      <c r="EP248" s="74"/>
      <c r="EQ248" s="74"/>
      <c r="ER248" s="74"/>
      <c r="ES248" s="74"/>
      <c r="ET248" s="74"/>
      <c r="EU248" s="74"/>
      <c r="EV248" s="74"/>
      <c r="EW248" s="74"/>
      <c r="EX248" s="74"/>
      <c r="EY248" s="74"/>
      <c r="EZ248" s="74"/>
      <c r="FA248" s="74"/>
      <c r="FB248" s="74"/>
      <c r="FC248" s="74"/>
      <c r="FD248" s="74"/>
      <c r="FE248" s="74"/>
      <c r="FF248" s="74"/>
      <c r="FG248" s="74"/>
      <c r="FH248" s="74"/>
      <c r="FI248" s="74"/>
      <c r="FJ248" s="74"/>
      <c r="FK248" s="74"/>
      <c r="FL248" s="74"/>
      <c r="FM248" s="74"/>
      <c r="FN248" s="74"/>
      <c r="FO248" s="74"/>
      <c r="FP248" s="74"/>
      <c r="FQ248" s="74"/>
      <c r="FR248" s="74"/>
      <c r="FS248" s="74"/>
      <c r="FT248" s="74"/>
      <c r="FU248" s="74"/>
      <c r="FV248" s="74"/>
      <c r="FW248" s="74"/>
      <c r="FX248" s="74"/>
      <c r="FY248" s="74"/>
      <c r="FZ248" s="74"/>
      <c r="GA248" s="74"/>
      <c r="GB248" s="74"/>
      <c r="GC248" s="74"/>
      <c r="GD248" s="74"/>
      <c r="GE248" s="74"/>
      <c r="GF248" s="74"/>
      <c r="GG248" s="74"/>
      <c r="GH248" s="74"/>
      <c r="GI248" s="74"/>
      <c r="GJ248" s="74"/>
      <c r="GK248" s="74"/>
      <c r="GL248" s="74"/>
      <c r="GM248" s="74"/>
      <c r="GN248" s="74"/>
      <c r="GO248" s="74"/>
      <c r="GP248" s="74"/>
      <c r="GQ248" s="74"/>
      <c r="GR248" s="74"/>
      <c r="GS248" s="74"/>
      <c r="GT248" s="74"/>
      <c r="GU248" s="74"/>
      <c r="GV248" s="74"/>
      <c r="GW248" s="74"/>
      <c r="GX248" s="74"/>
      <c r="GY248" s="74"/>
      <c r="GZ248" s="74"/>
      <c r="HA248" s="74"/>
      <c r="HB248" s="74"/>
      <c r="HC248" s="74"/>
      <c r="HD248" s="74"/>
      <c r="HE248" s="74"/>
      <c r="HF248" s="74"/>
      <c r="HG248" s="74"/>
      <c r="HH248" s="74"/>
      <c r="HI248" s="74"/>
      <c r="HJ248" s="74"/>
      <c r="HK248" s="74"/>
      <c r="HL248" s="74"/>
      <c r="HM248" s="74"/>
      <c r="HN248" s="74"/>
      <c r="HO248" s="74"/>
      <c r="HP248" s="74"/>
      <c r="HQ248" s="74"/>
    </row>
    <row r="249" spans="1:242" s="75" customFormat="1" ht="12.75" customHeight="1">
      <c r="A249" s="22" t="s">
        <v>639</v>
      </c>
      <c r="B249" s="22" t="s">
        <v>77</v>
      </c>
      <c r="C249" s="48" t="s">
        <v>76</v>
      </c>
      <c r="D249" s="17">
        <v>0</v>
      </c>
      <c r="E249" s="17">
        <v>0</v>
      </c>
      <c r="F249" s="17">
        <v>28.94</v>
      </c>
      <c r="G249" s="17">
        <v>59.49</v>
      </c>
      <c r="H249" s="17">
        <v>233.02</v>
      </c>
      <c r="I249" s="17">
        <v>238.67</v>
      </c>
      <c r="J249" s="17">
        <v>343.95</v>
      </c>
      <c r="K249" s="17">
        <v>488.12</v>
      </c>
      <c r="L249" s="17">
        <f t="shared" si="186"/>
        <v>356.91333333333336</v>
      </c>
      <c r="M249" s="17">
        <f t="shared" si="186"/>
        <v>396.32777777777778</v>
      </c>
      <c r="N249" s="17">
        <f t="shared" si="186"/>
        <v>413.78703703703701</v>
      </c>
      <c r="O249" s="17">
        <f t="shared" si="186"/>
        <v>389.0093827160494</v>
      </c>
      <c r="P249" s="17">
        <f t="shared" si="187"/>
        <v>2948.2275308641974</v>
      </c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74"/>
      <c r="BZ249" s="74"/>
      <c r="CA249" s="74"/>
      <c r="CB249" s="74"/>
      <c r="CC249" s="74"/>
      <c r="CD249" s="74"/>
      <c r="CE249" s="74"/>
      <c r="CF249" s="74"/>
      <c r="CG249" s="74"/>
      <c r="CH249" s="74"/>
      <c r="CI249" s="74"/>
      <c r="CJ249" s="74"/>
      <c r="CK249" s="74"/>
      <c r="CL249" s="74"/>
      <c r="CM249" s="74"/>
      <c r="CN249" s="74"/>
      <c r="CO249" s="74"/>
      <c r="CP249" s="74"/>
      <c r="CQ249" s="74"/>
      <c r="CR249" s="74"/>
      <c r="CS249" s="74"/>
      <c r="CT249" s="74"/>
      <c r="CU249" s="74"/>
      <c r="CV249" s="74"/>
      <c r="CW249" s="74"/>
      <c r="CX249" s="74"/>
      <c r="CY249" s="74"/>
      <c r="CZ249" s="74"/>
      <c r="DA249" s="74"/>
      <c r="DB249" s="74"/>
      <c r="DC249" s="74"/>
      <c r="DD249" s="74"/>
      <c r="DE249" s="74"/>
      <c r="DF249" s="74"/>
      <c r="DG249" s="74"/>
      <c r="DH249" s="74"/>
      <c r="DI249" s="74"/>
      <c r="DJ249" s="74"/>
      <c r="DK249" s="74"/>
      <c r="DL249" s="74"/>
      <c r="DM249" s="74"/>
      <c r="DN249" s="74"/>
      <c r="DO249" s="74"/>
      <c r="DP249" s="74"/>
      <c r="DQ249" s="74"/>
      <c r="DR249" s="74"/>
      <c r="DS249" s="74"/>
      <c r="DT249" s="74"/>
      <c r="DU249" s="74"/>
      <c r="DV249" s="74"/>
      <c r="DW249" s="74"/>
      <c r="DX249" s="74"/>
      <c r="DY249" s="74"/>
      <c r="DZ249" s="74"/>
      <c r="EA249" s="74"/>
      <c r="EB249" s="74"/>
      <c r="EC249" s="74"/>
      <c r="ED249" s="74"/>
      <c r="EE249" s="74"/>
      <c r="EF249" s="74"/>
      <c r="EG249" s="74"/>
      <c r="EH249" s="74"/>
      <c r="EI249" s="74"/>
      <c r="EJ249" s="74"/>
      <c r="EK249" s="74"/>
      <c r="EL249" s="74"/>
      <c r="EM249" s="74"/>
      <c r="EN249" s="74"/>
      <c r="EO249" s="74"/>
      <c r="EP249" s="74"/>
      <c r="EQ249" s="74"/>
      <c r="ER249" s="74"/>
      <c r="ES249" s="74"/>
      <c r="ET249" s="74"/>
      <c r="EU249" s="74"/>
      <c r="EV249" s="74"/>
      <c r="EW249" s="74"/>
      <c r="EX249" s="74"/>
      <c r="EY249" s="74"/>
      <c r="EZ249" s="74"/>
      <c r="FA249" s="74"/>
      <c r="FB249" s="74"/>
      <c r="FC249" s="74"/>
      <c r="FD249" s="74"/>
      <c r="FE249" s="74"/>
      <c r="FF249" s="74"/>
      <c r="FG249" s="74"/>
      <c r="FH249" s="74"/>
      <c r="FI249" s="74"/>
      <c r="FJ249" s="74"/>
      <c r="FK249" s="74"/>
      <c r="FL249" s="74"/>
      <c r="FM249" s="74"/>
      <c r="FN249" s="74"/>
      <c r="FO249" s="74"/>
      <c r="FP249" s="74"/>
      <c r="FQ249" s="74"/>
      <c r="FR249" s="74"/>
      <c r="FS249" s="74"/>
      <c r="FT249" s="74"/>
      <c r="FU249" s="74"/>
      <c r="FV249" s="74"/>
      <c r="FW249" s="74"/>
      <c r="FX249" s="74"/>
      <c r="FY249" s="74"/>
      <c r="FZ249" s="74"/>
      <c r="GA249" s="74"/>
      <c r="GB249" s="74"/>
      <c r="GC249" s="74"/>
      <c r="GD249" s="74"/>
      <c r="GE249" s="74"/>
      <c r="GF249" s="74"/>
      <c r="GG249" s="74"/>
      <c r="GH249" s="74"/>
      <c r="GI249" s="74"/>
      <c r="GJ249" s="74"/>
      <c r="GK249" s="74"/>
      <c r="GL249" s="74"/>
      <c r="GM249" s="74"/>
      <c r="GN249" s="74"/>
      <c r="GO249" s="74"/>
      <c r="GP249" s="74"/>
      <c r="GQ249" s="74"/>
      <c r="GR249" s="74"/>
      <c r="GS249" s="74"/>
      <c r="GT249" s="74"/>
      <c r="GU249" s="74"/>
      <c r="GV249" s="74"/>
      <c r="GW249" s="74"/>
      <c r="GX249" s="74"/>
      <c r="GY249" s="74"/>
      <c r="GZ249" s="74"/>
      <c r="HA249" s="74"/>
      <c r="HB249" s="74"/>
      <c r="HC249" s="74"/>
      <c r="HD249" s="74"/>
      <c r="HE249" s="74"/>
      <c r="HF249" s="74"/>
      <c r="HG249" s="74"/>
      <c r="HH249" s="74"/>
      <c r="HI249" s="74"/>
      <c r="HJ249" s="74"/>
      <c r="HK249" s="74"/>
      <c r="HL249" s="74"/>
      <c r="HM249" s="74"/>
      <c r="HN249" s="74"/>
      <c r="HO249" s="74"/>
      <c r="HP249" s="74"/>
      <c r="HQ249" s="74"/>
    </row>
    <row r="250" spans="1:242" s="75" customFormat="1" ht="12.75" customHeight="1">
      <c r="A250" s="22" t="s">
        <v>640</v>
      </c>
      <c r="B250" s="22" t="s">
        <v>89</v>
      </c>
      <c r="C250" s="48" t="s">
        <v>88</v>
      </c>
      <c r="D250" s="17">
        <v>7.49</v>
      </c>
      <c r="E250" s="17">
        <v>5.36</v>
      </c>
      <c r="F250" s="17">
        <v>2.75</v>
      </c>
      <c r="G250" s="17">
        <v>83.75</v>
      </c>
      <c r="H250" s="17">
        <v>50.69</v>
      </c>
      <c r="I250" s="17">
        <v>56.29</v>
      </c>
      <c r="J250" s="17">
        <v>49.79</v>
      </c>
      <c r="K250" s="17">
        <v>102.92</v>
      </c>
      <c r="L250" s="17">
        <f t="shared" ref="L250:L257" si="189">SUM(I250:K250)/3</f>
        <v>69.666666666666671</v>
      </c>
      <c r="M250" s="17">
        <f t="shared" ref="M250:M257" si="190">SUM(J250:L250)/3</f>
        <v>74.12555555555555</v>
      </c>
      <c r="N250" s="17">
        <f t="shared" ref="N250:O256" si="191">SUM(K250:M250)/3</f>
        <v>82.237407407407417</v>
      </c>
      <c r="O250" s="17">
        <f t="shared" si="191"/>
        <v>75.343209876543213</v>
      </c>
      <c r="P250" s="17">
        <f t="shared" si="187"/>
        <v>660.41283950617287</v>
      </c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  <c r="CA250" s="74"/>
      <c r="CB250" s="74"/>
      <c r="CC250" s="74"/>
      <c r="CD250" s="74"/>
      <c r="CE250" s="74"/>
      <c r="CF250" s="74"/>
      <c r="CG250" s="74"/>
      <c r="CH250" s="74"/>
      <c r="CI250" s="74"/>
      <c r="CJ250" s="74"/>
      <c r="CK250" s="74"/>
      <c r="CL250" s="74"/>
      <c r="CM250" s="74"/>
      <c r="CN250" s="74"/>
      <c r="CO250" s="74"/>
      <c r="CP250" s="74"/>
      <c r="CQ250" s="74"/>
      <c r="CR250" s="74"/>
      <c r="CS250" s="74"/>
      <c r="CT250" s="74"/>
      <c r="CU250" s="74"/>
      <c r="CV250" s="74"/>
      <c r="CW250" s="74"/>
      <c r="CX250" s="74"/>
      <c r="CY250" s="74"/>
      <c r="CZ250" s="74"/>
      <c r="DA250" s="74"/>
      <c r="DB250" s="74"/>
      <c r="DC250" s="74"/>
      <c r="DD250" s="74"/>
      <c r="DE250" s="74"/>
      <c r="DF250" s="74"/>
      <c r="DG250" s="74"/>
      <c r="DH250" s="74"/>
      <c r="DI250" s="74"/>
      <c r="DJ250" s="74"/>
      <c r="DK250" s="74"/>
      <c r="DL250" s="74"/>
      <c r="DM250" s="74"/>
      <c r="DN250" s="74"/>
      <c r="DO250" s="74"/>
      <c r="DP250" s="74"/>
      <c r="DQ250" s="74"/>
      <c r="DR250" s="74"/>
      <c r="DS250" s="74"/>
      <c r="DT250" s="74"/>
      <c r="DU250" s="74"/>
      <c r="DV250" s="74"/>
      <c r="DW250" s="74"/>
      <c r="DX250" s="74"/>
      <c r="DY250" s="74"/>
      <c r="DZ250" s="74"/>
      <c r="EA250" s="74"/>
      <c r="EB250" s="74"/>
      <c r="EC250" s="74"/>
      <c r="ED250" s="74"/>
      <c r="EE250" s="74"/>
      <c r="EF250" s="74"/>
      <c r="EG250" s="74"/>
      <c r="EH250" s="74"/>
      <c r="EI250" s="74"/>
      <c r="EJ250" s="74"/>
      <c r="EK250" s="74"/>
      <c r="EL250" s="74"/>
      <c r="EM250" s="74"/>
      <c r="EN250" s="74"/>
      <c r="EO250" s="74"/>
      <c r="EP250" s="74"/>
      <c r="EQ250" s="74"/>
      <c r="ER250" s="74"/>
      <c r="ES250" s="74"/>
      <c r="ET250" s="74"/>
      <c r="EU250" s="74"/>
      <c r="EV250" s="74"/>
      <c r="EW250" s="74"/>
      <c r="EX250" s="74"/>
      <c r="EY250" s="74"/>
      <c r="EZ250" s="74"/>
      <c r="FA250" s="74"/>
      <c r="FB250" s="74"/>
      <c r="FC250" s="74"/>
      <c r="FD250" s="74"/>
      <c r="FE250" s="74"/>
      <c r="FF250" s="74"/>
      <c r="FG250" s="74"/>
      <c r="FH250" s="74"/>
      <c r="FI250" s="74"/>
      <c r="FJ250" s="74"/>
      <c r="FK250" s="74"/>
      <c r="FL250" s="74"/>
      <c r="FM250" s="74"/>
      <c r="FN250" s="74"/>
      <c r="FO250" s="74"/>
      <c r="FP250" s="74"/>
      <c r="FQ250" s="74"/>
      <c r="FR250" s="74"/>
      <c r="FS250" s="74"/>
      <c r="FT250" s="74"/>
      <c r="FU250" s="74"/>
      <c r="FV250" s="74"/>
      <c r="FW250" s="74"/>
      <c r="FX250" s="74"/>
      <c r="FY250" s="74"/>
      <c r="FZ250" s="74"/>
      <c r="GA250" s="74"/>
      <c r="GB250" s="74"/>
      <c r="GC250" s="74"/>
      <c r="GD250" s="74"/>
      <c r="GE250" s="74"/>
      <c r="GF250" s="74"/>
      <c r="GG250" s="74"/>
      <c r="GH250" s="74"/>
      <c r="GI250" s="74"/>
      <c r="GJ250" s="74"/>
      <c r="GK250" s="74"/>
      <c r="GL250" s="74"/>
      <c r="GM250" s="74"/>
      <c r="GN250" s="74"/>
      <c r="GO250" s="74"/>
      <c r="GP250" s="74"/>
      <c r="GQ250" s="74"/>
      <c r="GR250" s="74"/>
      <c r="GS250" s="74"/>
      <c r="GT250" s="74"/>
      <c r="GU250" s="74"/>
      <c r="GV250" s="74"/>
      <c r="GW250" s="74"/>
      <c r="GX250" s="74"/>
      <c r="GY250" s="74"/>
      <c r="GZ250" s="74"/>
      <c r="HA250" s="74"/>
      <c r="HB250" s="74"/>
      <c r="HC250" s="74"/>
      <c r="HD250" s="74"/>
      <c r="HE250" s="74"/>
      <c r="HF250" s="74"/>
      <c r="HG250" s="74"/>
      <c r="HH250" s="74"/>
      <c r="HI250" s="74"/>
      <c r="HJ250" s="74"/>
      <c r="HK250" s="74"/>
      <c r="HL250" s="74"/>
      <c r="HM250" s="74"/>
      <c r="HN250" s="74"/>
      <c r="HO250" s="74"/>
      <c r="HP250" s="74"/>
      <c r="HQ250" s="74"/>
    </row>
    <row r="251" spans="1:242" s="75" customFormat="1" ht="12.75" customHeight="1">
      <c r="A251" s="22" t="s">
        <v>642</v>
      </c>
      <c r="B251" s="22" t="s">
        <v>90</v>
      </c>
      <c r="C251" s="48" t="s">
        <v>209</v>
      </c>
      <c r="D251" s="17"/>
      <c r="E251" s="17"/>
      <c r="F251" s="17"/>
      <c r="G251" s="17"/>
      <c r="H251" s="17"/>
      <c r="I251" s="17">
        <f t="shared" si="188"/>
        <v>0</v>
      </c>
      <c r="J251" s="17">
        <f t="shared" ref="J251:J253" si="192">SUM(G251:I251)/3</f>
        <v>0</v>
      </c>
      <c r="K251" s="17">
        <f t="shared" ref="K251:K253" si="193">SUM(H251:J251)/3</f>
        <v>0</v>
      </c>
      <c r="L251" s="17">
        <f t="shared" si="189"/>
        <v>0</v>
      </c>
      <c r="M251" s="17">
        <f t="shared" si="190"/>
        <v>0</v>
      </c>
      <c r="N251" s="17">
        <f t="shared" si="191"/>
        <v>0</v>
      </c>
      <c r="O251" s="17">
        <f t="shared" si="191"/>
        <v>0</v>
      </c>
      <c r="P251" s="17">
        <f t="shared" si="187"/>
        <v>0</v>
      </c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74"/>
      <c r="BZ251" s="74"/>
      <c r="CA251" s="74"/>
      <c r="CB251" s="74"/>
      <c r="CC251" s="74"/>
      <c r="CD251" s="74"/>
      <c r="CE251" s="74"/>
      <c r="CF251" s="74"/>
      <c r="CG251" s="74"/>
      <c r="CH251" s="74"/>
      <c r="CI251" s="74"/>
      <c r="CJ251" s="74"/>
      <c r="CK251" s="74"/>
      <c r="CL251" s="74"/>
      <c r="CM251" s="74"/>
      <c r="CN251" s="74"/>
      <c r="CO251" s="74"/>
      <c r="CP251" s="74"/>
      <c r="CQ251" s="74"/>
      <c r="CR251" s="74"/>
      <c r="CS251" s="74"/>
      <c r="CT251" s="74"/>
      <c r="CU251" s="74"/>
      <c r="CV251" s="74"/>
      <c r="CW251" s="74"/>
      <c r="CX251" s="74"/>
      <c r="CY251" s="74"/>
      <c r="CZ251" s="74"/>
      <c r="DA251" s="74"/>
      <c r="DB251" s="74"/>
      <c r="DC251" s="74"/>
      <c r="DD251" s="74"/>
      <c r="DE251" s="74"/>
      <c r="DF251" s="74"/>
      <c r="DG251" s="74"/>
      <c r="DH251" s="74"/>
      <c r="DI251" s="74"/>
      <c r="DJ251" s="74"/>
      <c r="DK251" s="74"/>
      <c r="DL251" s="74"/>
      <c r="DM251" s="74"/>
      <c r="DN251" s="74"/>
      <c r="DO251" s="74"/>
      <c r="DP251" s="74"/>
      <c r="DQ251" s="74"/>
      <c r="DR251" s="74"/>
      <c r="DS251" s="74"/>
      <c r="DT251" s="74"/>
      <c r="DU251" s="74"/>
      <c r="DV251" s="74"/>
      <c r="DW251" s="74"/>
      <c r="DX251" s="74"/>
      <c r="DY251" s="74"/>
      <c r="DZ251" s="74"/>
      <c r="EA251" s="74"/>
      <c r="EB251" s="74"/>
      <c r="EC251" s="74"/>
      <c r="ED251" s="74"/>
      <c r="EE251" s="74"/>
      <c r="EF251" s="74"/>
      <c r="EG251" s="74"/>
      <c r="EH251" s="74"/>
      <c r="EI251" s="74"/>
      <c r="EJ251" s="74"/>
      <c r="EK251" s="74"/>
      <c r="EL251" s="74"/>
      <c r="EM251" s="74"/>
      <c r="EN251" s="74"/>
      <c r="EO251" s="74"/>
      <c r="EP251" s="74"/>
      <c r="EQ251" s="74"/>
      <c r="ER251" s="74"/>
      <c r="ES251" s="74"/>
      <c r="ET251" s="74"/>
      <c r="EU251" s="74"/>
      <c r="EV251" s="74"/>
      <c r="EW251" s="74"/>
      <c r="EX251" s="74"/>
      <c r="EY251" s="74"/>
      <c r="EZ251" s="74"/>
      <c r="FA251" s="74"/>
      <c r="FB251" s="74"/>
      <c r="FC251" s="74"/>
      <c r="FD251" s="74"/>
      <c r="FE251" s="74"/>
      <c r="FF251" s="74"/>
      <c r="FG251" s="74"/>
      <c r="FH251" s="74"/>
      <c r="FI251" s="74"/>
      <c r="FJ251" s="74"/>
      <c r="FK251" s="74"/>
      <c r="FL251" s="74"/>
      <c r="FM251" s="74"/>
      <c r="FN251" s="74"/>
      <c r="FO251" s="74"/>
      <c r="FP251" s="74"/>
      <c r="FQ251" s="74"/>
      <c r="FR251" s="74"/>
      <c r="FS251" s="74"/>
      <c r="FT251" s="74"/>
      <c r="FU251" s="74"/>
      <c r="FV251" s="74"/>
      <c r="FW251" s="74"/>
      <c r="FX251" s="74"/>
      <c r="FY251" s="74"/>
      <c r="FZ251" s="74"/>
      <c r="GA251" s="74"/>
      <c r="GB251" s="74"/>
      <c r="GC251" s="74"/>
      <c r="GD251" s="74"/>
      <c r="GE251" s="74"/>
      <c r="GF251" s="74"/>
      <c r="GG251" s="74"/>
      <c r="GH251" s="74"/>
      <c r="GI251" s="74"/>
      <c r="GJ251" s="74"/>
      <c r="GK251" s="74"/>
      <c r="GL251" s="74"/>
      <c r="GM251" s="74"/>
      <c r="GN251" s="74"/>
      <c r="GO251" s="74"/>
      <c r="GP251" s="74"/>
      <c r="GQ251" s="74"/>
      <c r="GR251" s="74"/>
      <c r="GS251" s="74"/>
      <c r="GT251" s="74"/>
      <c r="GU251" s="74"/>
      <c r="GV251" s="74"/>
      <c r="GW251" s="74"/>
      <c r="GX251" s="74"/>
      <c r="GY251" s="74"/>
      <c r="GZ251" s="74"/>
      <c r="HA251" s="74"/>
      <c r="HB251" s="74"/>
      <c r="HC251" s="74"/>
      <c r="HD251" s="74"/>
      <c r="HE251" s="74"/>
      <c r="HF251" s="74"/>
      <c r="HG251" s="74"/>
      <c r="HH251" s="74"/>
      <c r="HI251" s="74"/>
      <c r="HJ251" s="74"/>
      <c r="HK251" s="74"/>
      <c r="HL251" s="74"/>
      <c r="HM251" s="74"/>
      <c r="HN251" s="74"/>
      <c r="HO251" s="74"/>
      <c r="HP251" s="74"/>
      <c r="HQ251" s="74"/>
    </row>
    <row r="252" spans="1:242" s="75" customFormat="1" ht="12.75" customHeight="1">
      <c r="A252" s="22" t="s">
        <v>643</v>
      </c>
      <c r="B252" s="22" t="s">
        <v>644</v>
      </c>
      <c r="C252" s="48" t="s">
        <v>91</v>
      </c>
      <c r="D252" s="17">
        <v>46.04</v>
      </c>
      <c r="E252" s="17">
        <v>41.15</v>
      </c>
      <c r="F252" s="17">
        <v>143.82</v>
      </c>
      <c r="G252" s="17">
        <v>246.53</v>
      </c>
      <c r="H252" s="17">
        <v>426.34</v>
      </c>
      <c r="I252" s="17">
        <v>556.16</v>
      </c>
      <c r="J252" s="17">
        <v>753.73</v>
      </c>
      <c r="K252" s="17">
        <v>1895.33</v>
      </c>
      <c r="L252" s="17">
        <f t="shared" si="189"/>
        <v>1068.4066666666665</v>
      </c>
      <c r="M252" s="17">
        <f t="shared" si="190"/>
        <v>1239.1555555555553</v>
      </c>
      <c r="N252" s="17">
        <f t="shared" si="191"/>
        <v>1400.964074074074</v>
      </c>
      <c r="O252" s="17">
        <f t="shared" si="191"/>
        <v>1236.1754320987654</v>
      </c>
      <c r="P252" s="17">
        <f t="shared" si="187"/>
        <v>9053.8017283950612</v>
      </c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74"/>
      <c r="BZ252" s="74"/>
      <c r="CA252" s="74"/>
      <c r="CB252" s="74"/>
      <c r="CC252" s="74"/>
      <c r="CD252" s="74"/>
      <c r="CE252" s="74"/>
      <c r="CF252" s="74"/>
      <c r="CG252" s="74"/>
      <c r="CH252" s="74"/>
      <c r="CI252" s="74"/>
      <c r="CJ252" s="74"/>
      <c r="CK252" s="74"/>
      <c r="CL252" s="74"/>
      <c r="CM252" s="74"/>
      <c r="CN252" s="74"/>
      <c r="CO252" s="74"/>
      <c r="CP252" s="74"/>
      <c r="CQ252" s="74"/>
      <c r="CR252" s="74"/>
      <c r="CS252" s="74"/>
      <c r="CT252" s="74"/>
      <c r="CU252" s="74"/>
      <c r="CV252" s="74"/>
      <c r="CW252" s="74"/>
      <c r="CX252" s="74"/>
      <c r="CY252" s="74"/>
      <c r="CZ252" s="74"/>
      <c r="DA252" s="74"/>
      <c r="DB252" s="74"/>
      <c r="DC252" s="74"/>
      <c r="DD252" s="74"/>
      <c r="DE252" s="74"/>
      <c r="DF252" s="74"/>
      <c r="DG252" s="74"/>
      <c r="DH252" s="74"/>
      <c r="DI252" s="74"/>
      <c r="DJ252" s="74"/>
      <c r="DK252" s="74"/>
      <c r="DL252" s="74"/>
      <c r="DM252" s="74"/>
      <c r="DN252" s="74"/>
      <c r="DO252" s="74"/>
      <c r="DP252" s="74"/>
      <c r="DQ252" s="74"/>
      <c r="DR252" s="74"/>
      <c r="DS252" s="74"/>
      <c r="DT252" s="74"/>
      <c r="DU252" s="74"/>
      <c r="DV252" s="74"/>
      <c r="DW252" s="74"/>
      <c r="DX252" s="74"/>
      <c r="DY252" s="74"/>
      <c r="DZ252" s="74"/>
      <c r="EA252" s="74"/>
      <c r="EB252" s="74"/>
      <c r="EC252" s="74"/>
      <c r="ED252" s="74"/>
      <c r="EE252" s="74"/>
      <c r="EF252" s="74"/>
      <c r="EG252" s="74"/>
      <c r="EH252" s="74"/>
      <c r="EI252" s="74"/>
      <c r="EJ252" s="74"/>
      <c r="EK252" s="74"/>
      <c r="EL252" s="74"/>
      <c r="EM252" s="74"/>
      <c r="EN252" s="74"/>
      <c r="EO252" s="74"/>
      <c r="EP252" s="74"/>
      <c r="EQ252" s="74"/>
      <c r="ER252" s="74"/>
      <c r="ES252" s="74"/>
      <c r="ET252" s="74"/>
      <c r="EU252" s="74"/>
      <c r="EV252" s="74"/>
      <c r="EW252" s="74"/>
      <c r="EX252" s="74"/>
      <c r="EY252" s="74"/>
      <c r="EZ252" s="74"/>
      <c r="FA252" s="74"/>
      <c r="FB252" s="74"/>
      <c r="FC252" s="74"/>
      <c r="FD252" s="74"/>
      <c r="FE252" s="74"/>
      <c r="FF252" s="74"/>
      <c r="FG252" s="74"/>
      <c r="FH252" s="74"/>
      <c r="FI252" s="74"/>
      <c r="FJ252" s="74"/>
      <c r="FK252" s="74"/>
      <c r="FL252" s="74"/>
      <c r="FM252" s="74"/>
      <c r="FN252" s="74"/>
      <c r="FO252" s="74"/>
      <c r="FP252" s="74"/>
      <c r="FQ252" s="74"/>
      <c r="FR252" s="74"/>
      <c r="FS252" s="74"/>
      <c r="FT252" s="74"/>
      <c r="FU252" s="74"/>
      <c r="FV252" s="74"/>
      <c r="FW252" s="74"/>
      <c r="FX252" s="74"/>
      <c r="FY252" s="74"/>
      <c r="FZ252" s="74"/>
      <c r="GA252" s="74"/>
      <c r="GB252" s="74"/>
      <c r="GC252" s="74"/>
      <c r="GD252" s="74"/>
      <c r="GE252" s="74"/>
      <c r="GF252" s="74"/>
      <c r="GG252" s="74"/>
      <c r="GH252" s="74"/>
      <c r="GI252" s="74"/>
      <c r="GJ252" s="74"/>
      <c r="GK252" s="74"/>
      <c r="GL252" s="74"/>
      <c r="GM252" s="74"/>
      <c r="GN252" s="74"/>
      <c r="GO252" s="74"/>
      <c r="GP252" s="74"/>
      <c r="GQ252" s="74"/>
      <c r="GR252" s="74"/>
      <c r="GS252" s="74"/>
      <c r="GT252" s="74"/>
      <c r="GU252" s="74"/>
      <c r="GV252" s="74"/>
      <c r="GW252" s="74"/>
      <c r="GX252" s="74"/>
      <c r="GY252" s="74"/>
      <c r="GZ252" s="74"/>
      <c r="HA252" s="74"/>
      <c r="HB252" s="74"/>
      <c r="HC252" s="74"/>
      <c r="HD252" s="74"/>
      <c r="HE252" s="74"/>
      <c r="HF252" s="74"/>
      <c r="HG252" s="74"/>
      <c r="HH252" s="74"/>
      <c r="HI252" s="74"/>
      <c r="HJ252" s="74"/>
      <c r="HK252" s="74"/>
      <c r="HL252" s="74"/>
      <c r="HM252" s="74"/>
      <c r="HN252" s="74"/>
      <c r="HO252" s="74"/>
      <c r="HP252" s="74"/>
      <c r="HQ252" s="74"/>
    </row>
    <row r="253" spans="1:242" s="75" customFormat="1" ht="12.75" customHeight="1">
      <c r="A253" s="22" t="s">
        <v>645</v>
      </c>
      <c r="B253" s="22" t="s">
        <v>646</v>
      </c>
      <c r="C253" s="48" t="s">
        <v>92</v>
      </c>
      <c r="D253" s="17"/>
      <c r="E253" s="17"/>
      <c r="F253" s="17"/>
      <c r="G253" s="17"/>
      <c r="H253" s="17"/>
      <c r="I253" s="17">
        <f t="shared" si="188"/>
        <v>0</v>
      </c>
      <c r="J253" s="17">
        <f t="shared" si="192"/>
        <v>0</v>
      </c>
      <c r="K253" s="17">
        <f t="shared" si="193"/>
        <v>0</v>
      </c>
      <c r="L253" s="17">
        <f t="shared" si="189"/>
        <v>0</v>
      </c>
      <c r="M253" s="17">
        <f t="shared" si="190"/>
        <v>0</v>
      </c>
      <c r="N253" s="17">
        <f t="shared" si="191"/>
        <v>0</v>
      </c>
      <c r="O253" s="17">
        <f t="shared" si="191"/>
        <v>0</v>
      </c>
      <c r="P253" s="17">
        <f t="shared" si="187"/>
        <v>0</v>
      </c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4"/>
      <c r="CA253" s="74"/>
      <c r="CB253" s="74"/>
      <c r="CC253" s="74"/>
      <c r="CD253" s="74"/>
      <c r="CE253" s="74"/>
      <c r="CF253" s="74"/>
      <c r="CG253" s="74"/>
      <c r="CH253" s="74"/>
      <c r="CI253" s="74"/>
      <c r="CJ253" s="74"/>
      <c r="CK253" s="74"/>
      <c r="CL253" s="74"/>
      <c r="CM253" s="74"/>
      <c r="CN253" s="74"/>
      <c r="CO253" s="74"/>
      <c r="CP253" s="74"/>
      <c r="CQ253" s="74"/>
      <c r="CR253" s="74"/>
      <c r="CS253" s="74"/>
      <c r="CT253" s="74"/>
      <c r="CU253" s="74"/>
      <c r="CV253" s="74"/>
      <c r="CW253" s="74"/>
      <c r="CX253" s="74"/>
      <c r="CY253" s="74"/>
      <c r="CZ253" s="74"/>
      <c r="DA253" s="74"/>
      <c r="DB253" s="74"/>
      <c r="DC253" s="74"/>
      <c r="DD253" s="74"/>
      <c r="DE253" s="74"/>
      <c r="DF253" s="74"/>
      <c r="DG253" s="74"/>
      <c r="DH253" s="74"/>
      <c r="DI253" s="74"/>
      <c r="DJ253" s="74"/>
      <c r="DK253" s="74"/>
      <c r="DL253" s="74"/>
      <c r="DM253" s="74"/>
      <c r="DN253" s="74"/>
      <c r="DO253" s="74"/>
      <c r="DP253" s="74"/>
      <c r="DQ253" s="74"/>
      <c r="DR253" s="74"/>
      <c r="DS253" s="74"/>
      <c r="DT253" s="74"/>
      <c r="DU253" s="74"/>
      <c r="DV253" s="74"/>
      <c r="DW253" s="74"/>
      <c r="DX253" s="74"/>
      <c r="DY253" s="74"/>
      <c r="DZ253" s="74"/>
      <c r="EA253" s="74"/>
      <c r="EB253" s="74"/>
      <c r="EC253" s="74"/>
      <c r="ED253" s="74"/>
      <c r="EE253" s="74"/>
      <c r="EF253" s="74"/>
      <c r="EG253" s="74"/>
      <c r="EH253" s="74"/>
      <c r="EI253" s="74"/>
      <c r="EJ253" s="74"/>
      <c r="EK253" s="74"/>
      <c r="EL253" s="74"/>
      <c r="EM253" s="74"/>
      <c r="EN253" s="74"/>
      <c r="EO253" s="74"/>
      <c r="EP253" s="74"/>
      <c r="EQ253" s="74"/>
      <c r="ER253" s="74"/>
      <c r="ES253" s="74"/>
      <c r="ET253" s="74"/>
      <c r="EU253" s="74"/>
      <c r="EV253" s="74"/>
      <c r="EW253" s="74"/>
      <c r="EX253" s="74"/>
      <c r="EY253" s="74"/>
      <c r="EZ253" s="74"/>
      <c r="FA253" s="74"/>
      <c r="FB253" s="74"/>
      <c r="FC253" s="74"/>
      <c r="FD253" s="74"/>
      <c r="FE253" s="74"/>
      <c r="FF253" s="74"/>
      <c r="FG253" s="74"/>
      <c r="FH253" s="74"/>
      <c r="FI253" s="74"/>
      <c r="FJ253" s="74"/>
      <c r="FK253" s="74"/>
      <c r="FL253" s="74"/>
      <c r="FM253" s="74"/>
      <c r="FN253" s="74"/>
      <c r="FO253" s="74"/>
      <c r="FP253" s="74"/>
      <c r="FQ253" s="74"/>
      <c r="FR253" s="74"/>
      <c r="FS253" s="74"/>
      <c r="FT253" s="74"/>
      <c r="FU253" s="74"/>
      <c r="FV253" s="74"/>
      <c r="FW253" s="74"/>
      <c r="FX253" s="74"/>
      <c r="FY253" s="74"/>
      <c r="FZ253" s="74"/>
      <c r="GA253" s="74"/>
      <c r="GB253" s="74"/>
      <c r="GC253" s="74"/>
      <c r="GD253" s="74"/>
      <c r="GE253" s="74"/>
      <c r="GF253" s="74"/>
      <c r="GG253" s="74"/>
      <c r="GH253" s="74"/>
      <c r="GI253" s="74"/>
      <c r="GJ253" s="74"/>
      <c r="GK253" s="74"/>
      <c r="GL253" s="74"/>
      <c r="GM253" s="74"/>
      <c r="GN253" s="74"/>
      <c r="GO253" s="74"/>
      <c r="GP253" s="74"/>
      <c r="GQ253" s="74"/>
      <c r="GR253" s="74"/>
      <c r="GS253" s="74"/>
      <c r="GT253" s="74"/>
      <c r="GU253" s="74"/>
      <c r="GV253" s="74"/>
      <c r="GW253" s="74"/>
      <c r="GX253" s="74"/>
      <c r="GY253" s="74"/>
      <c r="GZ253" s="74"/>
      <c r="HA253" s="74"/>
      <c r="HB253" s="74"/>
      <c r="HC253" s="74"/>
      <c r="HD253" s="74"/>
      <c r="HE253" s="74"/>
      <c r="HF253" s="74"/>
      <c r="HG253" s="74"/>
      <c r="HH253" s="74"/>
      <c r="HI253" s="74"/>
      <c r="HJ253" s="74"/>
      <c r="HK253" s="74"/>
      <c r="HL253" s="74"/>
      <c r="HM253" s="74"/>
      <c r="HN253" s="74"/>
      <c r="HO253" s="74"/>
      <c r="HP253" s="74"/>
      <c r="HQ253" s="74"/>
    </row>
    <row r="254" spans="1:242" s="75" customFormat="1" ht="12.75" customHeight="1">
      <c r="A254" s="22" t="s">
        <v>647</v>
      </c>
      <c r="B254" s="22" t="s">
        <v>648</v>
      </c>
      <c r="C254" s="48" t="s">
        <v>234</v>
      </c>
      <c r="D254" s="17">
        <v>0.28000000000000003</v>
      </c>
      <c r="E254" s="17">
        <v>0.03</v>
      </c>
      <c r="F254" s="17">
        <v>0.21</v>
      </c>
      <c r="G254" s="17">
        <v>0.12</v>
      </c>
      <c r="H254" s="17">
        <v>13.34</v>
      </c>
      <c r="I254" s="17">
        <v>47.31</v>
      </c>
      <c r="J254" s="17">
        <v>53.12</v>
      </c>
      <c r="K254" s="17">
        <v>93.04</v>
      </c>
      <c r="L254" s="17">
        <f t="shared" si="189"/>
        <v>64.490000000000009</v>
      </c>
      <c r="M254" s="17">
        <f t="shared" si="190"/>
        <v>70.216666666666669</v>
      </c>
      <c r="N254" s="17">
        <f t="shared" si="191"/>
        <v>75.915555555555571</v>
      </c>
      <c r="O254" s="17">
        <f t="shared" si="191"/>
        <v>70.207407407407416</v>
      </c>
      <c r="P254" s="17">
        <f t="shared" si="187"/>
        <v>488.2796296296296</v>
      </c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4"/>
      <c r="CA254" s="74"/>
      <c r="CB254" s="74"/>
      <c r="CC254" s="74"/>
      <c r="CD254" s="74"/>
      <c r="CE254" s="74"/>
      <c r="CF254" s="74"/>
      <c r="CG254" s="74"/>
      <c r="CH254" s="74"/>
      <c r="CI254" s="74"/>
      <c r="CJ254" s="74"/>
      <c r="CK254" s="74"/>
      <c r="CL254" s="74"/>
      <c r="CM254" s="74"/>
      <c r="CN254" s="74"/>
      <c r="CO254" s="74"/>
      <c r="CP254" s="74"/>
      <c r="CQ254" s="74"/>
      <c r="CR254" s="74"/>
      <c r="CS254" s="74"/>
      <c r="CT254" s="74"/>
      <c r="CU254" s="74"/>
      <c r="CV254" s="74"/>
      <c r="CW254" s="74"/>
      <c r="CX254" s="74"/>
      <c r="CY254" s="74"/>
      <c r="CZ254" s="74"/>
      <c r="DA254" s="74"/>
      <c r="DB254" s="74"/>
      <c r="DC254" s="74"/>
      <c r="DD254" s="74"/>
      <c r="DE254" s="74"/>
      <c r="DF254" s="74"/>
      <c r="DG254" s="74"/>
      <c r="DH254" s="74"/>
      <c r="DI254" s="74"/>
      <c r="DJ254" s="74"/>
      <c r="DK254" s="74"/>
      <c r="DL254" s="74"/>
      <c r="DM254" s="74"/>
      <c r="DN254" s="74"/>
      <c r="DO254" s="74"/>
      <c r="DP254" s="74"/>
      <c r="DQ254" s="74"/>
      <c r="DR254" s="74"/>
      <c r="DS254" s="74"/>
      <c r="DT254" s="74"/>
      <c r="DU254" s="74"/>
      <c r="DV254" s="74"/>
      <c r="DW254" s="74"/>
      <c r="DX254" s="74"/>
      <c r="DY254" s="74"/>
      <c r="DZ254" s="74"/>
      <c r="EA254" s="74"/>
      <c r="EB254" s="74"/>
      <c r="EC254" s="74"/>
      <c r="ED254" s="74"/>
      <c r="EE254" s="74"/>
      <c r="EF254" s="74"/>
      <c r="EG254" s="74"/>
      <c r="EH254" s="74"/>
      <c r="EI254" s="74"/>
      <c r="EJ254" s="74"/>
      <c r="EK254" s="74"/>
      <c r="EL254" s="74"/>
      <c r="EM254" s="74"/>
      <c r="EN254" s="74"/>
      <c r="EO254" s="74"/>
      <c r="EP254" s="74"/>
      <c r="EQ254" s="74"/>
      <c r="ER254" s="74"/>
      <c r="ES254" s="74"/>
      <c r="ET254" s="74"/>
      <c r="EU254" s="74"/>
      <c r="EV254" s="74"/>
      <c r="EW254" s="74"/>
      <c r="EX254" s="74"/>
      <c r="EY254" s="74"/>
      <c r="EZ254" s="74"/>
      <c r="FA254" s="74"/>
      <c r="FB254" s="74"/>
      <c r="FC254" s="74"/>
      <c r="FD254" s="74"/>
      <c r="FE254" s="74"/>
      <c r="FF254" s="74"/>
      <c r="FG254" s="74"/>
      <c r="FH254" s="74"/>
      <c r="FI254" s="74"/>
      <c r="FJ254" s="74"/>
      <c r="FK254" s="74"/>
      <c r="FL254" s="74"/>
      <c r="FM254" s="74"/>
      <c r="FN254" s="74"/>
      <c r="FO254" s="74"/>
      <c r="FP254" s="74"/>
      <c r="FQ254" s="74"/>
      <c r="FR254" s="74"/>
      <c r="FS254" s="74"/>
      <c r="FT254" s="74"/>
      <c r="FU254" s="74"/>
      <c r="FV254" s="74"/>
      <c r="FW254" s="74"/>
      <c r="FX254" s="74"/>
      <c r="FY254" s="74"/>
      <c r="FZ254" s="74"/>
      <c r="GA254" s="74"/>
      <c r="GB254" s="74"/>
      <c r="GC254" s="74"/>
      <c r="GD254" s="74"/>
      <c r="GE254" s="74"/>
      <c r="GF254" s="74"/>
      <c r="GG254" s="74"/>
      <c r="GH254" s="74"/>
      <c r="GI254" s="74"/>
      <c r="GJ254" s="74"/>
      <c r="GK254" s="74"/>
      <c r="GL254" s="74"/>
      <c r="GM254" s="74"/>
      <c r="GN254" s="74"/>
      <c r="GO254" s="74"/>
      <c r="GP254" s="74"/>
      <c r="GQ254" s="74"/>
      <c r="GR254" s="74"/>
      <c r="GS254" s="74"/>
      <c r="GT254" s="74"/>
      <c r="GU254" s="74"/>
      <c r="GV254" s="74"/>
      <c r="GW254" s="74"/>
      <c r="GX254" s="74"/>
      <c r="GY254" s="74"/>
      <c r="GZ254" s="74"/>
      <c r="HA254" s="74"/>
      <c r="HB254" s="74"/>
      <c r="HC254" s="74"/>
      <c r="HD254" s="74"/>
      <c r="HE254" s="74"/>
      <c r="HF254" s="74"/>
      <c r="HG254" s="74"/>
      <c r="HH254" s="74"/>
      <c r="HI254" s="74"/>
      <c r="HJ254" s="74"/>
      <c r="HK254" s="74"/>
      <c r="HL254" s="74"/>
      <c r="HM254" s="74"/>
      <c r="HN254" s="74"/>
      <c r="HO254" s="74"/>
      <c r="HP254" s="74"/>
      <c r="HQ254" s="74"/>
    </row>
    <row r="255" spans="1:242" s="75" customFormat="1" ht="12.75" customHeight="1">
      <c r="A255" s="22" t="s">
        <v>632</v>
      </c>
      <c r="B255" s="22" t="s">
        <v>633</v>
      </c>
      <c r="C255" s="48" t="s">
        <v>67</v>
      </c>
      <c r="D255" s="17">
        <v>254.81</v>
      </c>
      <c r="E255" s="17">
        <v>34.99</v>
      </c>
      <c r="F255" s="17">
        <v>199.94</v>
      </c>
      <c r="G255" s="17">
        <v>117.08</v>
      </c>
      <c r="H255" s="17">
        <v>506.49</v>
      </c>
      <c r="I255" s="17">
        <v>519.51</v>
      </c>
      <c r="J255" s="17">
        <v>674.86</v>
      </c>
      <c r="K255" s="17">
        <v>805.39</v>
      </c>
      <c r="L255" s="17">
        <f t="shared" si="189"/>
        <v>666.58666666666659</v>
      </c>
      <c r="M255" s="17">
        <f t="shared" si="190"/>
        <v>715.61222222222216</v>
      </c>
      <c r="N255" s="17">
        <f t="shared" si="191"/>
        <v>729.19629629629617</v>
      </c>
      <c r="O255" s="17">
        <f t="shared" si="191"/>
        <v>703.79839506172823</v>
      </c>
      <c r="P255" s="17">
        <f t="shared" si="187"/>
        <v>5928.2635802469131</v>
      </c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74"/>
      <c r="BZ255" s="74"/>
      <c r="CA255" s="74"/>
      <c r="CB255" s="74"/>
      <c r="CC255" s="74"/>
      <c r="CD255" s="74"/>
      <c r="CE255" s="74"/>
      <c r="CF255" s="74"/>
      <c r="CG255" s="74"/>
      <c r="CH255" s="74"/>
      <c r="CI255" s="74"/>
      <c r="CJ255" s="74"/>
      <c r="CK255" s="74"/>
      <c r="CL255" s="74"/>
      <c r="CM255" s="74"/>
      <c r="CN255" s="74"/>
      <c r="CO255" s="74"/>
      <c r="CP255" s="74"/>
      <c r="CQ255" s="74"/>
      <c r="CR255" s="74"/>
      <c r="CS255" s="74"/>
      <c r="CT255" s="74"/>
      <c r="CU255" s="74"/>
      <c r="CV255" s="74"/>
      <c r="CW255" s="74"/>
      <c r="CX255" s="74"/>
      <c r="CY255" s="74"/>
      <c r="CZ255" s="74"/>
      <c r="DA255" s="74"/>
      <c r="DB255" s="74"/>
      <c r="DC255" s="74"/>
      <c r="DD255" s="74"/>
      <c r="DE255" s="74"/>
      <c r="DF255" s="74"/>
      <c r="DG255" s="74"/>
      <c r="DH255" s="74"/>
      <c r="DI255" s="74"/>
      <c r="DJ255" s="74"/>
      <c r="DK255" s="74"/>
      <c r="DL255" s="74"/>
      <c r="DM255" s="74"/>
      <c r="DN255" s="74"/>
      <c r="DO255" s="74"/>
      <c r="DP255" s="74"/>
      <c r="DQ255" s="74"/>
      <c r="DR255" s="74"/>
      <c r="DS255" s="74"/>
      <c r="DT255" s="74"/>
      <c r="DU255" s="74"/>
      <c r="DV255" s="74"/>
      <c r="DW255" s="74"/>
      <c r="DX255" s="74"/>
      <c r="DY255" s="74"/>
      <c r="DZ255" s="74"/>
      <c r="EA255" s="74"/>
      <c r="EB255" s="74"/>
      <c r="EC255" s="74"/>
      <c r="ED255" s="74"/>
      <c r="EE255" s="74"/>
      <c r="EF255" s="74"/>
      <c r="EG255" s="74"/>
      <c r="EH255" s="74"/>
      <c r="EI255" s="74"/>
      <c r="EJ255" s="74"/>
      <c r="EK255" s="74"/>
      <c r="EL255" s="74"/>
      <c r="EM255" s="74"/>
      <c r="EN255" s="74"/>
      <c r="EO255" s="74"/>
      <c r="EP255" s="74"/>
      <c r="EQ255" s="74"/>
      <c r="ER255" s="74"/>
      <c r="ES255" s="74"/>
      <c r="ET255" s="74"/>
      <c r="EU255" s="74"/>
      <c r="EV255" s="74"/>
      <c r="EW255" s="74"/>
      <c r="EX255" s="74"/>
      <c r="EY255" s="74"/>
      <c r="EZ255" s="74"/>
      <c r="FA255" s="74"/>
      <c r="FB255" s="74"/>
      <c r="FC255" s="74"/>
      <c r="FD255" s="74"/>
      <c r="FE255" s="74"/>
      <c r="FF255" s="74"/>
      <c r="FG255" s="74"/>
      <c r="FH255" s="74"/>
      <c r="FI255" s="74"/>
      <c r="FJ255" s="74"/>
      <c r="FK255" s="74"/>
      <c r="FL255" s="74"/>
      <c r="FM255" s="74"/>
      <c r="FN255" s="74"/>
      <c r="FO255" s="74"/>
      <c r="FP255" s="74"/>
      <c r="FQ255" s="74"/>
      <c r="FR255" s="74"/>
      <c r="FS255" s="74"/>
      <c r="FT255" s="74"/>
      <c r="FU255" s="74"/>
      <c r="FV255" s="74"/>
      <c r="FW255" s="74"/>
      <c r="FX255" s="74"/>
      <c r="FY255" s="74"/>
      <c r="FZ255" s="74"/>
      <c r="GA255" s="74"/>
      <c r="GB255" s="74"/>
      <c r="GC255" s="74"/>
      <c r="GD255" s="74"/>
      <c r="GE255" s="74"/>
      <c r="GF255" s="74"/>
      <c r="GG255" s="74"/>
      <c r="GH255" s="74"/>
      <c r="GI255" s="74"/>
      <c r="GJ255" s="74"/>
      <c r="GK255" s="74"/>
      <c r="GL255" s="74"/>
      <c r="GM255" s="74"/>
      <c r="GN255" s="74"/>
      <c r="GO255" s="74"/>
      <c r="GP255" s="74"/>
      <c r="GQ255" s="74"/>
      <c r="GR255" s="74"/>
      <c r="GS255" s="74"/>
      <c r="GT255" s="74"/>
      <c r="GU255" s="74"/>
      <c r="GV255" s="74"/>
      <c r="GW255" s="74"/>
      <c r="GX255" s="74"/>
      <c r="GY255" s="74"/>
      <c r="GZ255" s="74"/>
      <c r="HA255" s="74"/>
      <c r="HB255" s="74"/>
      <c r="HC255" s="74"/>
      <c r="HD255" s="74"/>
      <c r="HE255" s="74"/>
      <c r="HF255" s="74"/>
      <c r="HG255" s="74"/>
      <c r="HH255" s="74"/>
      <c r="HI255" s="74"/>
      <c r="HJ255" s="74"/>
      <c r="HK255" s="74"/>
      <c r="HL255" s="74"/>
      <c r="HM255" s="74"/>
      <c r="HN255" s="74"/>
      <c r="HO255" s="74"/>
      <c r="HP255" s="74"/>
      <c r="HQ255" s="74"/>
    </row>
    <row r="256" spans="1:242" s="75" customFormat="1" ht="12.75" customHeight="1">
      <c r="A256" s="22" t="s">
        <v>1918</v>
      </c>
      <c r="B256" s="22" t="s">
        <v>641</v>
      </c>
      <c r="C256" s="48" t="s">
        <v>192</v>
      </c>
      <c r="D256" s="17">
        <v>76.31</v>
      </c>
      <c r="E256" s="17">
        <v>10.34</v>
      </c>
      <c r="F256" s="17">
        <v>58.89</v>
      </c>
      <c r="G256" s="17">
        <v>34.06</v>
      </c>
      <c r="H256" s="17">
        <v>133.44999999999999</v>
      </c>
      <c r="I256" s="17">
        <v>169.67</v>
      </c>
      <c r="J256" s="17">
        <v>172.86</v>
      </c>
      <c r="K256" s="17">
        <v>199.85</v>
      </c>
      <c r="L256" s="17">
        <f t="shared" si="189"/>
        <v>180.79333333333332</v>
      </c>
      <c r="M256" s="17">
        <f t="shared" si="190"/>
        <v>184.5011111111111</v>
      </c>
      <c r="N256" s="17">
        <f t="shared" si="191"/>
        <v>188.38148148148147</v>
      </c>
      <c r="O256" s="17">
        <f t="shared" si="191"/>
        <v>184.55864197530863</v>
      </c>
      <c r="P256" s="17">
        <f t="shared" si="187"/>
        <v>1593.6645679012345</v>
      </c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74"/>
      <c r="BZ256" s="74"/>
      <c r="CA256" s="74"/>
      <c r="CB256" s="74"/>
      <c r="CC256" s="74"/>
      <c r="CD256" s="74"/>
      <c r="CE256" s="74"/>
      <c r="CF256" s="74"/>
      <c r="CG256" s="74"/>
      <c r="CH256" s="74"/>
      <c r="CI256" s="74"/>
      <c r="CJ256" s="74"/>
      <c r="CK256" s="74"/>
      <c r="CL256" s="74"/>
      <c r="CM256" s="74"/>
      <c r="CN256" s="74"/>
      <c r="CO256" s="74"/>
      <c r="CP256" s="74"/>
      <c r="CQ256" s="74"/>
      <c r="CR256" s="74"/>
      <c r="CS256" s="74"/>
      <c r="CT256" s="74"/>
      <c r="CU256" s="74"/>
      <c r="CV256" s="74"/>
      <c r="CW256" s="74"/>
      <c r="CX256" s="74"/>
      <c r="CY256" s="74"/>
      <c r="CZ256" s="74"/>
      <c r="DA256" s="74"/>
      <c r="DB256" s="74"/>
      <c r="DC256" s="74"/>
      <c r="DD256" s="74"/>
      <c r="DE256" s="74"/>
      <c r="DF256" s="74"/>
      <c r="DG256" s="74"/>
      <c r="DH256" s="74"/>
      <c r="DI256" s="74"/>
      <c r="DJ256" s="74"/>
      <c r="DK256" s="74"/>
      <c r="DL256" s="74"/>
      <c r="DM256" s="74"/>
      <c r="DN256" s="74"/>
      <c r="DO256" s="74"/>
      <c r="DP256" s="74"/>
      <c r="DQ256" s="74"/>
      <c r="DR256" s="74"/>
      <c r="DS256" s="74"/>
      <c r="DT256" s="74"/>
      <c r="DU256" s="74"/>
      <c r="DV256" s="74"/>
      <c r="DW256" s="74"/>
      <c r="DX256" s="74"/>
      <c r="DY256" s="74"/>
      <c r="DZ256" s="74"/>
      <c r="EA256" s="74"/>
      <c r="EB256" s="74"/>
      <c r="EC256" s="74"/>
      <c r="ED256" s="74"/>
      <c r="EE256" s="74"/>
      <c r="EF256" s="74"/>
      <c r="EG256" s="74"/>
      <c r="EH256" s="74"/>
      <c r="EI256" s="74"/>
      <c r="EJ256" s="74"/>
      <c r="EK256" s="74"/>
      <c r="EL256" s="74"/>
      <c r="EM256" s="74"/>
      <c r="EN256" s="74"/>
      <c r="EO256" s="74"/>
      <c r="EP256" s="74"/>
      <c r="EQ256" s="74"/>
      <c r="ER256" s="74"/>
      <c r="ES256" s="74"/>
      <c r="ET256" s="74"/>
      <c r="EU256" s="74"/>
      <c r="EV256" s="74"/>
      <c r="EW256" s="74"/>
      <c r="EX256" s="74"/>
      <c r="EY256" s="74"/>
      <c r="EZ256" s="74"/>
      <c r="FA256" s="74"/>
      <c r="FB256" s="74"/>
      <c r="FC256" s="74"/>
      <c r="FD256" s="74"/>
      <c r="FE256" s="74"/>
      <c r="FF256" s="74"/>
      <c r="FG256" s="74"/>
      <c r="FH256" s="74"/>
      <c r="FI256" s="74"/>
      <c r="FJ256" s="74"/>
      <c r="FK256" s="74"/>
      <c r="FL256" s="74"/>
      <c r="FM256" s="74"/>
      <c r="FN256" s="74"/>
      <c r="FO256" s="74"/>
      <c r="FP256" s="74"/>
      <c r="FQ256" s="74"/>
      <c r="FR256" s="74"/>
      <c r="FS256" s="74"/>
      <c r="FT256" s="74"/>
      <c r="FU256" s="74"/>
      <c r="FV256" s="74"/>
      <c r="FW256" s="74"/>
      <c r="FX256" s="74"/>
      <c r="FY256" s="74"/>
      <c r="FZ256" s="74"/>
      <c r="GA256" s="74"/>
      <c r="GB256" s="74"/>
      <c r="GC256" s="74"/>
      <c r="GD256" s="74"/>
      <c r="GE256" s="74"/>
      <c r="GF256" s="74"/>
      <c r="GG256" s="74"/>
      <c r="GH256" s="74"/>
      <c r="GI256" s="74"/>
      <c r="GJ256" s="74"/>
      <c r="GK256" s="74"/>
      <c r="GL256" s="74"/>
      <c r="GM256" s="74"/>
      <c r="GN256" s="74"/>
      <c r="GO256" s="74"/>
      <c r="GP256" s="74"/>
      <c r="GQ256" s="74"/>
      <c r="GR256" s="74"/>
      <c r="GS256" s="74"/>
      <c r="GT256" s="74"/>
      <c r="GU256" s="74"/>
      <c r="GV256" s="74"/>
      <c r="GW256" s="74"/>
      <c r="GX256" s="74"/>
      <c r="GY256" s="74"/>
      <c r="GZ256" s="74"/>
      <c r="HA256" s="74"/>
      <c r="HB256" s="74"/>
      <c r="HC256" s="74"/>
      <c r="HD256" s="74"/>
      <c r="HE256" s="74"/>
      <c r="HF256" s="74"/>
      <c r="HG256" s="74"/>
      <c r="HH256" s="74"/>
      <c r="HI256" s="74"/>
      <c r="HJ256" s="74"/>
      <c r="HK256" s="74"/>
      <c r="HL256" s="74"/>
      <c r="HM256" s="74"/>
      <c r="HN256" s="74"/>
      <c r="HO256" s="74"/>
      <c r="HP256" s="74"/>
      <c r="HQ256" s="74"/>
    </row>
    <row r="257" spans="1:242" s="73" customFormat="1" ht="22.5" customHeight="1">
      <c r="A257" s="70" t="s">
        <v>649</v>
      </c>
      <c r="B257" s="71" t="s">
        <v>650</v>
      </c>
      <c r="C257" s="48" t="s">
        <v>15</v>
      </c>
      <c r="D257" s="16">
        <v>83.57</v>
      </c>
      <c r="E257" s="16">
        <v>3.43</v>
      </c>
      <c r="F257" s="16">
        <v>13741.24</v>
      </c>
      <c r="G257" s="16">
        <v>12205.26</v>
      </c>
      <c r="H257" s="16">
        <v>29689.5</v>
      </c>
      <c r="I257" s="16">
        <v>38851.51</v>
      </c>
      <c r="J257" s="16">
        <v>48163.9</v>
      </c>
      <c r="K257" s="16">
        <v>57744.97</v>
      </c>
      <c r="L257" s="16">
        <f t="shared" si="189"/>
        <v>48253.46</v>
      </c>
      <c r="M257" s="16">
        <f t="shared" si="190"/>
        <v>51387.443333333329</v>
      </c>
      <c r="N257" s="16">
        <f t="shared" ref="N257:O259" si="194">SUM(K257:M257)/3</f>
        <v>52461.957777777774</v>
      </c>
      <c r="O257" s="16">
        <f t="shared" si="194"/>
        <v>50700.953703703701</v>
      </c>
      <c r="P257" s="16">
        <f>SUM(D257:O257)</f>
        <v>403287.19481481484</v>
      </c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7"/>
      <c r="AW257" s="87"/>
      <c r="AX257" s="87"/>
      <c r="AY257" s="87"/>
      <c r="AZ257" s="87"/>
      <c r="BA257" s="87"/>
      <c r="BB257" s="87"/>
      <c r="BC257" s="87"/>
      <c r="BD257" s="87"/>
      <c r="BE257" s="87"/>
      <c r="BF257" s="87"/>
      <c r="BG257" s="87"/>
      <c r="BH257" s="87"/>
      <c r="BI257" s="87"/>
      <c r="BJ257" s="87"/>
      <c r="BK257" s="87"/>
      <c r="BL257" s="87"/>
      <c r="BM257" s="87"/>
      <c r="BN257" s="87"/>
      <c r="BO257" s="87"/>
      <c r="BP257" s="87"/>
      <c r="BQ257" s="87"/>
      <c r="BR257" s="87"/>
      <c r="BS257" s="87"/>
      <c r="BT257" s="87"/>
      <c r="BU257" s="87"/>
      <c r="BV257" s="87"/>
      <c r="BW257" s="87"/>
      <c r="BX257" s="87"/>
      <c r="BY257" s="87"/>
      <c r="BZ257" s="87"/>
      <c r="CA257" s="87"/>
      <c r="CB257" s="87"/>
      <c r="CC257" s="87"/>
      <c r="CD257" s="87"/>
      <c r="CE257" s="87"/>
      <c r="CF257" s="87"/>
      <c r="CG257" s="87"/>
      <c r="CH257" s="87"/>
      <c r="CI257" s="87"/>
      <c r="CJ257" s="87"/>
      <c r="CK257" s="87"/>
      <c r="CL257" s="87"/>
      <c r="CM257" s="87"/>
      <c r="CN257" s="87"/>
      <c r="CO257" s="87"/>
      <c r="CP257" s="87"/>
      <c r="CQ257" s="87"/>
      <c r="CR257" s="87"/>
      <c r="CS257" s="87"/>
      <c r="CT257" s="87"/>
      <c r="CU257" s="87"/>
      <c r="CV257" s="87"/>
      <c r="CW257" s="87"/>
      <c r="CX257" s="87"/>
      <c r="CY257" s="87"/>
      <c r="CZ257" s="87"/>
      <c r="DA257" s="87"/>
      <c r="DB257" s="87"/>
      <c r="DC257" s="87"/>
      <c r="DD257" s="87"/>
      <c r="DE257" s="87"/>
      <c r="DF257" s="87"/>
      <c r="DG257" s="87"/>
      <c r="DH257" s="87"/>
      <c r="DI257" s="87"/>
      <c r="DJ257" s="87"/>
      <c r="DK257" s="87"/>
      <c r="DL257" s="87"/>
      <c r="DM257" s="87"/>
      <c r="DN257" s="87"/>
      <c r="DO257" s="87"/>
      <c r="DP257" s="87"/>
      <c r="DQ257" s="87"/>
      <c r="DR257" s="87"/>
      <c r="DS257" s="87"/>
      <c r="DT257" s="87"/>
      <c r="DU257" s="87"/>
      <c r="DV257" s="87"/>
      <c r="DW257" s="87"/>
      <c r="DX257" s="87"/>
      <c r="DY257" s="87"/>
      <c r="DZ257" s="87"/>
      <c r="EA257" s="87"/>
      <c r="EB257" s="87"/>
      <c r="EC257" s="87"/>
      <c r="ED257" s="87"/>
      <c r="EE257" s="87"/>
      <c r="EF257" s="87"/>
      <c r="EG257" s="87"/>
      <c r="EH257" s="87"/>
      <c r="EI257" s="87"/>
      <c r="EJ257" s="87"/>
      <c r="EK257" s="87"/>
      <c r="EL257" s="87"/>
      <c r="EM257" s="87"/>
      <c r="EN257" s="87"/>
      <c r="EO257" s="87"/>
      <c r="EP257" s="87"/>
      <c r="EQ257" s="87"/>
      <c r="ER257" s="87"/>
      <c r="ES257" s="87"/>
      <c r="ET257" s="87"/>
      <c r="EU257" s="87"/>
      <c r="EV257" s="87"/>
      <c r="EW257" s="87"/>
      <c r="EX257" s="87"/>
      <c r="EY257" s="87"/>
      <c r="EZ257" s="87"/>
      <c r="FA257" s="87"/>
      <c r="FB257" s="87"/>
      <c r="FC257" s="87"/>
      <c r="FD257" s="87"/>
      <c r="FE257" s="87"/>
      <c r="FF257" s="87"/>
      <c r="FG257" s="87"/>
      <c r="FH257" s="87"/>
      <c r="FI257" s="87"/>
      <c r="FJ257" s="87"/>
      <c r="FK257" s="87"/>
      <c r="FL257" s="87"/>
      <c r="FM257" s="87"/>
      <c r="FN257" s="87"/>
      <c r="FO257" s="87"/>
      <c r="FP257" s="87"/>
      <c r="FQ257" s="87"/>
      <c r="FR257" s="87"/>
      <c r="FS257" s="87"/>
      <c r="FT257" s="87"/>
      <c r="FU257" s="87"/>
      <c r="FV257" s="87"/>
      <c r="FW257" s="87"/>
      <c r="FX257" s="87"/>
      <c r="FY257" s="87"/>
      <c r="FZ257" s="87"/>
      <c r="GA257" s="87"/>
      <c r="GB257" s="87"/>
      <c r="GC257" s="87"/>
      <c r="GD257" s="87"/>
      <c r="GE257" s="87"/>
      <c r="GF257" s="87"/>
      <c r="GG257" s="87"/>
      <c r="GH257" s="87"/>
      <c r="GI257" s="87"/>
      <c r="GJ257" s="87"/>
      <c r="GK257" s="87"/>
      <c r="GL257" s="87"/>
      <c r="GM257" s="87"/>
      <c r="GN257" s="87"/>
      <c r="GO257" s="87"/>
      <c r="GP257" s="87"/>
      <c r="GQ257" s="87"/>
      <c r="GR257" s="87"/>
      <c r="GS257" s="87"/>
      <c r="GT257" s="87"/>
      <c r="GU257" s="87"/>
      <c r="GV257" s="87"/>
      <c r="GW257" s="87"/>
      <c r="GX257" s="87"/>
      <c r="GY257" s="87"/>
      <c r="GZ257" s="87"/>
      <c r="HA257" s="87"/>
      <c r="HB257" s="87"/>
      <c r="HC257" s="87"/>
      <c r="HD257" s="87"/>
      <c r="HE257" s="87"/>
      <c r="HF257" s="87"/>
      <c r="HG257" s="87"/>
      <c r="HH257" s="87"/>
      <c r="HI257" s="87"/>
      <c r="HJ257" s="87"/>
      <c r="HK257" s="87"/>
      <c r="HL257" s="87"/>
      <c r="HM257" s="87"/>
      <c r="HN257" s="87"/>
      <c r="HO257" s="87"/>
      <c r="HP257" s="87"/>
      <c r="HQ257" s="87"/>
    </row>
    <row r="258" spans="1:242" s="73" customFormat="1" ht="22.5" customHeight="1">
      <c r="A258" s="70" t="s">
        <v>651</v>
      </c>
      <c r="B258" s="71" t="s">
        <v>652</v>
      </c>
      <c r="C258" s="48" t="s">
        <v>16</v>
      </c>
      <c r="D258" s="16">
        <v>71.680000000000007</v>
      </c>
      <c r="E258" s="16">
        <v>100.14</v>
      </c>
      <c r="F258" s="16">
        <v>74.13</v>
      </c>
      <c r="G258" s="16">
        <v>575.47</v>
      </c>
      <c r="H258" s="16">
        <v>416.56</v>
      </c>
      <c r="I258" s="16">
        <v>344.64</v>
      </c>
      <c r="J258" s="16">
        <v>814.15</v>
      </c>
      <c r="K258" s="16">
        <v>1776.13</v>
      </c>
      <c r="L258" s="16">
        <f t="shared" ref="L258:L259" si="195">SUM(I258:K258)/3</f>
        <v>978.30666666666673</v>
      </c>
      <c r="M258" s="16">
        <f t="shared" ref="M258:M259" si="196">SUM(J258:L258)/3</f>
        <v>1189.528888888889</v>
      </c>
      <c r="N258" s="16">
        <f t="shared" si="194"/>
        <v>1314.6551851851852</v>
      </c>
      <c r="O258" s="16">
        <f t="shared" si="194"/>
        <v>1160.8302469135804</v>
      </c>
      <c r="P258" s="16">
        <f t="shared" ref="P258:P259" si="197">SUM(D258:O258)</f>
        <v>8816.2209876543202</v>
      </c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87"/>
      <c r="AU258" s="87"/>
      <c r="AV258" s="87"/>
      <c r="AW258" s="87"/>
      <c r="AX258" s="87"/>
      <c r="AY258" s="87"/>
      <c r="AZ258" s="87"/>
      <c r="BA258" s="87"/>
      <c r="BB258" s="87"/>
      <c r="BC258" s="87"/>
      <c r="BD258" s="87"/>
      <c r="BE258" s="87"/>
      <c r="BF258" s="87"/>
      <c r="BG258" s="87"/>
      <c r="BH258" s="87"/>
      <c r="BI258" s="87"/>
      <c r="BJ258" s="87"/>
      <c r="BK258" s="87"/>
      <c r="BL258" s="87"/>
      <c r="BM258" s="87"/>
      <c r="BN258" s="87"/>
      <c r="BO258" s="87"/>
      <c r="BP258" s="87"/>
      <c r="BQ258" s="87"/>
      <c r="BR258" s="87"/>
      <c r="BS258" s="87"/>
      <c r="BT258" s="87"/>
      <c r="BU258" s="87"/>
      <c r="BV258" s="87"/>
      <c r="BW258" s="87"/>
      <c r="BX258" s="87"/>
      <c r="BY258" s="87"/>
      <c r="BZ258" s="87"/>
      <c r="CA258" s="87"/>
      <c r="CB258" s="87"/>
      <c r="CC258" s="87"/>
      <c r="CD258" s="87"/>
      <c r="CE258" s="87"/>
      <c r="CF258" s="87"/>
      <c r="CG258" s="87"/>
      <c r="CH258" s="87"/>
      <c r="CI258" s="87"/>
      <c r="CJ258" s="87"/>
      <c r="CK258" s="87"/>
      <c r="CL258" s="87"/>
      <c r="CM258" s="87"/>
      <c r="CN258" s="87"/>
      <c r="CO258" s="87"/>
      <c r="CP258" s="87"/>
      <c r="CQ258" s="87"/>
      <c r="CR258" s="87"/>
      <c r="CS258" s="87"/>
      <c r="CT258" s="87"/>
      <c r="CU258" s="87"/>
      <c r="CV258" s="87"/>
      <c r="CW258" s="87"/>
      <c r="CX258" s="87"/>
      <c r="CY258" s="87"/>
      <c r="CZ258" s="87"/>
      <c r="DA258" s="87"/>
      <c r="DB258" s="87"/>
      <c r="DC258" s="87"/>
      <c r="DD258" s="87"/>
      <c r="DE258" s="87"/>
      <c r="DF258" s="87"/>
      <c r="DG258" s="87"/>
      <c r="DH258" s="87"/>
      <c r="DI258" s="87"/>
      <c r="DJ258" s="87"/>
      <c r="DK258" s="87"/>
      <c r="DL258" s="87"/>
      <c r="DM258" s="87"/>
      <c r="DN258" s="87"/>
      <c r="DO258" s="87"/>
      <c r="DP258" s="87"/>
      <c r="DQ258" s="87"/>
      <c r="DR258" s="87"/>
      <c r="DS258" s="87"/>
      <c r="DT258" s="87"/>
      <c r="DU258" s="87"/>
      <c r="DV258" s="87"/>
      <c r="DW258" s="87"/>
      <c r="DX258" s="87"/>
      <c r="DY258" s="87"/>
      <c r="DZ258" s="87"/>
      <c r="EA258" s="87"/>
      <c r="EB258" s="87"/>
      <c r="EC258" s="87"/>
      <c r="ED258" s="87"/>
      <c r="EE258" s="87"/>
      <c r="EF258" s="87"/>
      <c r="EG258" s="87"/>
      <c r="EH258" s="87"/>
      <c r="EI258" s="87"/>
      <c r="EJ258" s="87"/>
      <c r="EK258" s="87"/>
      <c r="EL258" s="87"/>
      <c r="EM258" s="87"/>
      <c r="EN258" s="87"/>
      <c r="EO258" s="87"/>
      <c r="EP258" s="87"/>
      <c r="EQ258" s="87"/>
      <c r="ER258" s="87"/>
      <c r="ES258" s="87"/>
      <c r="ET258" s="87"/>
      <c r="EU258" s="87"/>
      <c r="EV258" s="87"/>
      <c r="EW258" s="87"/>
      <c r="EX258" s="87"/>
      <c r="EY258" s="87"/>
      <c r="EZ258" s="87"/>
      <c r="FA258" s="87"/>
      <c r="FB258" s="87"/>
      <c r="FC258" s="87"/>
      <c r="FD258" s="87"/>
      <c r="FE258" s="87"/>
      <c r="FF258" s="87"/>
      <c r="FG258" s="87"/>
      <c r="FH258" s="87"/>
      <c r="FI258" s="87"/>
      <c r="FJ258" s="87"/>
      <c r="FK258" s="87"/>
      <c r="FL258" s="87"/>
      <c r="FM258" s="87"/>
      <c r="FN258" s="87"/>
      <c r="FO258" s="87"/>
      <c r="FP258" s="87"/>
      <c r="FQ258" s="87"/>
      <c r="FR258" s="87"/>
      <c r="FS258" s="87"/>
      <c r="FT258" s="87"/>
      <c r="FU258" s="87"/>
      <c r="FV258" s="87"/>
      <c r="FW258" s="87"/>
      <c r="FX258" s="87"/>
      <c r="FY258" s="87"/>
      <c r="FZ258" s="87"/>
      <c r="GA258" s="87"/>
      <c r="GB258" s="87"/>
      <c r="GC258" s="87"/>
      <c r="GD258" s="87"/>
      <c r="GE258" s="87"/>
      <c r="GF258" s="87"/>
      <c r="GG258" s="87"/>
      <c r="GH258" s="87"/>
      <c r="GI258" s="87"/>
      <c r="GJ258" s="87"/>
      <c r="GK258" s="87"/>
      <c r="GL258" s="87"/>
      <c r="GM258" s="87"/>
      <c r="GN258" s="87"/>
      <c r="GO258" s="87"/>
      <c r="GP258" s="87"/>
      <c r="GQ258" s="87"/>
      <c r="GR258" s="87"/>
      <c r="GS258" s="87"/>
      <c r="GT258" s="87"/>
      <c r="GU258" s="87"/>
      <c r="GV258" s="87"/>
      <c r="GW258" s="87"/>
      <c r="GX258" s="87"/>
      <c r="GY258" s="87"/>
      <c r="GZ258" s="87"/>
      <c r="HA258" s="87"/>
      <c r="HB258" s="87"/>
      <c r="HC258" s="87"/>
      <c r="HD258" s="87"/>
      <c r="HE258" s="87"/>
      <c r="HF258" s="87"/>
      <c r="HG258" s="87"/>
      <c r="HH258" s="87"/>
      <c r="HI258" s="87"/>
      <c r="HJ258" s="87"/>
      <c r="HK258" s="87"/>
      <c r="HL258" s="87"/>
      <c r="HM258" s="87"/>
      <c r="HN258" s="87"/>
      <c r="HO258" s="87"/>
      <c r="HP258" s="87"/>
      <c r="HQ258" s="87"/>
    </row>
    <row r="259" spans="1:242" s="73" customFormat="1" ht="22.5" customHeight="1">
      <c r="A259" s="70" t="s">
        <v>653</v>
      </c>
      <c r="B259" s="71" t="s">
        <v>654</v>
      </c>
      <c r="C259" s="48" t="s">
        <v>93</v>
      </c>
      <c r="D259" s="16">
        <v>1.42</v>
      </c>
      <c r="E259" s="16">
        <v>1.9</v>
      </c>
      <c r="F259" s="16">
        <v>8.82</v>
      </c>
      <c r="G259" s="16">
        <v>23.9</v>
      </c>
      <c r="H259" s="16">
        <v>49.33</v>
      </c>
      <c r="I259" s="16">
        <v>35.67</v>
      </c>
      <c r="J259" s="16">
        <v>36.85</v>
      </c>
      <c r="K259" s="16">
        <v>70.290000000000006</v>
      </c>
      <c r="L259" s="16">
        <f t="shared" si="195"/>
        <v>47.603333333333332</v>
      </c>
      <c r="M259" s="16">
        <f t="shared" si="196"/>
        <v>51.581111111111113</v>
      </c>
      <c r="N259" s="16">
        <f t="shared" si="194"/>
        <v>56.491481481481486</v>
      </c>
      <c r="O259" s="16">
        <f t="shared" si="194"/>
        <v>51.891975308641975</v>
      </c>
      <c r="P259" s="16">
        <f t="shared" si="197"/>
        <v>435.74790123456791</v>
      </c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87"/>
      <c r="AU259" s="87"/>
      <c r="AV259" s="87"/>
      <c r="AW259" s="87"/>
      <c r="AX259" s="87"/>
      <c r="AY259" s="87"/>
      <c r="AZ259" s="87"/>
      <c r="BA259" s="87"/>
      <c r="BB259" s="87"/>
      <c r="BC259" s="87"/>
      <c r="BD259" s="87"/>
      <c r="BE259" s="87"/>
      <c r="BF259" s="87"/>
      <c r="BG259" s="87"/>
      <c r="BH259" s="87"/>
      <c r="BI259" s="87"/>
      <c r="BJ259" s="87"/>
      <c r="BK259" s="87"/>
      <c r="BL259" s="87"/>
      <c r="BM259" s="87"/>
      <c r="BN259" s="87"/>
      <c r="BO259" s="87"/>
      <c r="BP259" s="87"/>
      <c r="BQ259" s="87"/>
      <c r="BR259" s="87"/>
      <c r="BS259" s="87"/>
      <c r="BT259" s="87"/>
      <c r="BU259" s="87"/>
      <c r="BV259" s="87"/>
      <c r="BW259" s="87"/>
      <c r="BX259" s="87"/>
      <c r="BY259" s="87"/>
      <c r="BZ259" s="87"/>
      <c r="CA259" s="87"/>
      <c r="CB259" s="87"/>
      <c r="CC259" s="87"/>
      <c r="CD259" s="87"/>
      <c r="CE259" s="87"/>
      <c r="CF259" s="87"/>
      <c r="CG259" s="87"/>
      <c r="CH259" s="87"/>
      <c r="CI259" s="87"/>
      <c r="CJ259" s="87"/>
      <c r="CK259" s="87"/>
      <c r="CL259" s="87"/>
      <c r="CM259" s="87"/>
      <c r="CN259" s="87"/>
      <c r="CO259" s="87"/>
      <c r="CP259" s="87"/>
      <c r="CQ259" s="87"/>
      <c r="CR259" s="87"/>
      <c r="CS259" s="87"/>
      <c r="CT259" s="87"/>
      <c r="CU259" s="87"/>
      <c r="CV259" s="87"/>
      <c r="CW259" s="87"/>
      <c r="CX259" s="87"/>
      <c r="CY259" s="87"/>
      <c r="CZ259" s="87"/>
      <c r="DA259" s="87"/>
      <c r="DB259" s="87"/>
      <c r="DC259" s="87"/>
      <c r="DD259" s="87"/>
      <c r="DE259" s="87"/>
      <c r="DF259" s="87"/>
      <c r="DG259" s="87"/>
      <c r="DH259" s="87"/>
      <c r="DI259" s="87"/>
      <c r="DJ259" s="87"/>
      <c r="DK259" s="87"/>
      <c r="DL259" s="87"/>
      <c r="DM259" s="87"/>
      <c r="DN259" s="87"/>
      <c r="DO259" s="87"/>
      <c r="DP259" s="87"/>
      <c r="DQ259" s="87"/>
      <c r="DR259" s="87"/>
      <c r="DS259" s="87"/>
      <c r="DT259" s="87"/>
      <c r="DU259" s="87"/>
      <c r="DV259" s="87"/>
      <c r="DW259" s="87"/>
      <c r="DX259" s="87"/>
      <c r="DY259" s="87"/>
      <c r="DZ259" s="87"/>
      <c r="EA259" s="87"/>
      <c r="EB259" s="87"/>
      <c r="EC259" s="87"/>
      <c r="ED259" s="87"/>
      <c r="EE259" s="87"/>
      <c r="EF259" s="87"/>
      <c r="EG259" s="87"/>
      <c r="EH259" s="87"/>
      <c r="EI259" s="87"/>
      <c r="EJ259" s="87"/>
      <c r="EK259" s="87"/>
      <c r="EL259" s="87"/>
      <c r="EM259" s="87"/>
      <c r="EN259" s="87"/>
      <c r="EO259" s="87"/>
      <c r="EP259" s="87"/>
      <c r="EQ259" s="87"/>
      <c r="ER259" s="87"/>
      <c r="ES259" s="87"/>
      <c r="ET259" s="87"/>
      <c r="EU259" s="87"/>
      <c r="EV259" s="87"/>
      <c r="EW259" s="87"/>
      <c r="EX259" s="87"/>
      <c r="EY259" s="87"/>
      <c r="EZ259" s="87"/>
      <c r="FA259" s="87"/>
      <c r="FB259" s="87"/>
      <c r="FC259" s="87"/>
      <c r="FD259" s="87"/>
      <c r="FE259" s="87"/>
      <c r="FF259" s="87"/>
      <c r="FG259" s="87"/>
      <c r="FH259" s="87"/>
      <c r="FI259" s="87"/>
      <c r="FJ259" s="87"/>
      <c r="FK259" s="87"/>
      <c r="FL259" s="87"/>
      <c r="FM259" s="87"/>
      <c r="FN259" s="87"/>
      <c r="FO259" s="87"/>
      <c r="FP259" s="87"/>
      <c r="FQ259" s="87"/>
      <c r="FR259" s="87"/>
      <c r="FS259" s="87"/>
      <c r="FT259" s="87"/>
      <c r="FU259" s="87"/>
      <c r="FV259" s="87"/>
      <c r="FW259" s="87"/>
      <c r="FX259" s="87"/>
      <c r="FY259" s="87"/>
      <c r="FZ259" s="87"/>
      <c r="GA259" s="87"/>
      <c r="GB259" s="87"/>
      <c r="GC259" s="87"/>
      <c r="GD259" s="87"/>
      <c r="GE259" s="87"/>
      <c r="GF259" s="87"/>
      <c r="GG259" s="87"/>
      <c r="GH259" s="87"/>
      <c r="GI259" s="87"/>
      <c r="GJ259" s="87"/>
      <c r="GK259" s="87"/>
      <c r="GL259" s="87"/>
      <c r="GM259" s="87"/>
      <c r="GN259" s="87"/>
      <c r="GO259" s="87"/>
      <c r="GP259" s="87"/>
      <c r="GQ259" s="87"/>
      <c r="GR259" s="87"/>
      <c r="GS259" s="87"/>
      <c r="GT259" s="87"/>
      <c r="GU259" s="87"/>
      <c r="GV259" s="87"/>
      <c r="GW259" s="87"/>
      <c r="GX259" s="87"/>
      <c r="GY259" s="87"/>
      <c r="GZ259" s="87"/>
      <c r="HA259" s="87"/>
      <c r="HB259" s="87"/>
      <c r="HC259" s="87"/>
      <c r="HD259" s="87"/>
      <c r="HE259" s="87"/>
      <c r="HF259" s="87"/>
      <c r="HG259" s="87"/>
      <c r="HH259" s="87"/>
      <c r="HI259" s="87"/>
      <c r="HJ259" s="87"/>
      <c r="HK259" s="87"/>
      <c r="HL259" s="87"/>
      <c r="HM259" s="87"/>
      <c r="HN259" s="87"/>
      <c r="HO259" s="87"/>
      <c r="HP259" s="87"/>
      <c r="HQ259" s="87"/>
    </row>
    <row r="260" spans="1:242" s="31" customFormat="1" ht="22.5" customHeight="1">
      <c r="A260" s="70" t="s">
        <v>655</v>
      </c>
      <c r="B260" s="71" t="s">
        <v>656</v>
      </c>
      <c r="C260" s="48"/>
      <c r="D260" s="16">
        <f>SUM(D261:D277)</f>
        <v>1088.58</v>
      </c>
      <c r="E260" s="16">
        <f t="shared" ref="E260:J260" si="198">SUM(E261:E277)</f>
        <v>2064.75</v>
      </c>
      <c r="F260" s="16">
        <f t="shared" si="198"/>
        <v>3492.93</v>
      </c>
      <c r="G260" s="16">
        <f>SUM(G261:G277)</f>
        <v>3727.83</v>
      </c>
      <c r="H260" s="16">
        <f t="shared" si="198"/>
        <v>5006.0099999999993</v>
      </c>
      <c r="I260" s="16">
        <f t="shared" si="198"/>
        <v>5909.05</v>
      </c>
      <c r="J260" s="16">
        <f t="shared" si="198"/>
        <v>6793.52</v>
      </c>
      <c r="K260" s="16">
        <f>SUM(K261:K278)</f>
        <v>8101.77</v>
      </c>
      <c r="L260" s="16">
        <f t="shared" ref="L260:O260" si="199">SUM(L261:L278)</f>
        <v>6934.7800000000007</v>
      </c>
      <c r="M260" s="16">
        <f t="shared" si="199"/>
        <v>7276.69</v>
      </c>
      <c r="N260" s="16">
        <f t="shared" si="199"/>
        <v>7437.7466666666669</v>
      </c>
      <c r="O260" s="16">
        <f t="shared" si="199"/>
        <v>7216.4055555555551</v>
      </c>
      <c r="P260" s="16">
        <f>SUM(P261:P278)</f>
        <v>65050.062222222223</v>
      </c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  <c r="CZ260" s="51"/>
      <c r="DA260" s="51"/>
      <c r="DB260" s="51"/>
      <c r="DC260" s="51"/>
      <c r="DD260" s="51"/>
      <c r="DE260" s="51"/>
      <c r="DF260" s="51"/>
      <c r="DG260" s="51"/>
      <c r="DH260" s="51"/>
      <c r="DI260" s="51"/>
      <c r="DJ260" s="51"/>
      <c r="DK260" s="51"/>
      <c r="DL260" s="51"/>
      <c r="DM260" s="51"/>
      <c r="DN260" s="51"/>
      <c r="DO260" s="51"/>
      <c r="DP260" s="51"/>
      <c r="DQ260" s="51"/>
      <c r="DR260" s="51"/>
      <c r="DS260" s="51"/>
      <c r="DT260" s="51"/>
      <c r="DU260" s="51"/>
      <c r="DV260" s="51"/>
      <c r="DW260" s="51"/>
      <c r="DX260" s="51"/>
      <c r="DY260" s="51"/>
      <c r="DZ260" s="51"/>
      <c r="EA260" s="51"/>
      <c r="EB260" s="51"/>
      <c r="EC260" s="51"/>
      <c r="ED260" s="51"/>
      <c r="EE260" s="51"/>
      <c r="EF260" s="51"/>
      <c r="EG260" s="51"/>
      <c r="EH260" s="51"/>
      <c r="EI260" s="51"/>
      <c r="EJ260" s="51"/>
      <c r="EK260" s="51"/>
      <c r="EL260" s="51"/>
      <c r="EM260" s="51"/>
      <c r="EN260" s="51"/>
      <c r="EO260" s="51"/>
      <c r="EP260" s="51"/>
      <c r="EQ260" s="51"/>
      <c r="ER260" s="51"/>
      <c r="ES260" s="51"/>
      <c r="ET260" s="51"/>
      <c r="EU260" s="51"/>
      <c r="EV260" s="51"/>
      <c r="EW260" s="51"/>
      <c r="EX260" s="51"/>
      <c r="EY260" s="51"/>
      <c r="EZ260" s="51"/>
      <c r="FA260" s="51"/>
      <c r="FB260" s="51"/>
      <c r="FC260" s="51"/>
      <c r="FD260" s="51"/>
      <c r="FE260" s="51"/>
      <c r="FF260" s="51"/>
      <c r="FG260" s="51"/>
      <c r="FH260" s="51"/>
      <c r="FI260" s="51"/>
      <c r="FJ260" s="51"/>
      <c r="FK260" s="51"/>
      <c r="FL260" s="51"/>
      <c r="FM260" s="51"/>
      <c r="FN260" s="51"/>
      <c r="FO260" s="51"/>
      <c r="FP260" s="51"/>
      <c r="FQ260" s="51"/>
      <c r="FR260" s="51"/>
      <c r="FS260" s="51"/>
      <c r="FT260" s="51"/>
      <c r="FU260" s="51"/>
      <c r="FV260" s="51"/>
      <c r="FW260" s="51"/>
      <c r="FX260" s="51"/>
      <c r="FY260" s="51"/>
      <c r="FZ260" s="51"/>
      <c r="GA260" s="51"/>
      <c r="GB260" s="51"/>
      <c r="GC260" s="51"/>
      <c r="GD260" s="51"/>
      <c r="GE260" s="51"/>
      <c r="GF260" s="51"/>
      <c r="GG260" s="51"/>
      <c r="GH260" s="51"/>
      <c r="GI260" s="51"/>
      <c r="GJ260" s="51"/>
      <c r="GK260" s="51"/>
      <c r="GL260" s="51"/>
      <c r="GM260" s="51"/>
      <c r="GN260" s="51"/>
      <c r="GO260" s="51"/>
      <c r="GP260" s="51"/>
      <c r="GQ260" s="51"/>
      <c r="GR260" s="51"/>
      <c r="GS260" s="51"/>
      <c r="GT260" s="51"/>
      <c r="GU260" s="51"/>
      <c r="GV260" s="51"/>
      <c r="GW260" s="51"/>
      <c r="GX260" s="51"/>
      <c r="GY260" s="51"/>
      <c r="GZ260" s="51"/>
      <c r="HA260" s="51"/>
      <c r="HB260" s="51"/>
      <c r="HC260" s="51"/>
      <c r="HD260" s="51"/>
      <c r="HE260" s="51"/>
      <c r="HF260" s="51"/>
      <c r="HG260" s="51"/>
      <c r="HH260" s="51"/>
      <c r="HI260" s="51"/>
      <c r="HJ260" s="51"/>
      <c r="HK260" s="51"/>
      <c r="HL260" s="51"/>
      <c r="HM260" s="51"/>
      <c r="HN260" s="51"/>
      <c r="HO260" s="51"/>
      <c r="HP260" s="51"/>
      <c r="HQ260" s="51"/>
    </row>
    <row r="261" spans="1:242" s="74" customFormat="1" ht="12" customHeight="1">
      <c r="A261" s="22" t="s">
        <v>657</v>
      </c>
      <c r="B261" s="36" t="s">
        <v>95</v>
      </c>
      <c r="C261" s="48" t="s">
        <v>94</v>
      </c>
      <c r="D261" s="17">
        <v>379.5</v>
      </c>
      <c r="E261" s="17">
        <v>870.93</v>
      </c>
      <c r="F261" s="17">
        <v>1390.16</v>
      </c>
      <c r="G261" s="17">
        <v>1506.14</v>
      </c>
      <c r="H261" s="17">
        <v>1960.13</v>
      </c>
      <c r="I261" s="17">
        <v>2266.56</v>
      </c>
      <c r="J261" s="17">
        <v>2615.63</v>
      </c>
      <c r="K261" s="17">
        <v>3083.29</v>
      </c>
      <c r="L261" s="17">
        <f t="shared" ref="J261:O276" si="200">SUM(I261:K261)/3</f>
        <v>2655.1600000000003</v>
      </c>
      <c r="M261" s="17">
        <f t="shared" si="200"/>
        <v>2784.6933333333332</v>
      </c>
      <c r="N261" s="17">
        <f t="shared" si="200"/>
        <v>2841.0477777777778</v>
      </c>
      <c r="O261" s="17">
        <f t="shared" si="200"/>
        <v>2760.3003703703703</v>
      </c>
      <c r="P261" s="17">
        <f>SUM(D261:O261)</f>
        <v>25113.541481481479</v>
      </c>
      <c r="HR261" s="75"/>
      <c r="HS261" s="75"/>
      <c r="HT261" s="75"/>
      <c r="HU261" s="75"/>
      <c r="HV261" s="75"/>
      <c r="HW261" s="75"/>
      <c r="HX261" s="75"/>
      <c r="HY261" s="75"/>
      <c r="HZ261" s="75"/>
      <c r="IA261" s="75"/>
      <c r="IB261" s="75"/>
      <c r="IC261" s="75"/>
      <c r="ID261" s="75"/>
      <c r="IE261" s="75"/>
      <c r="IF261" s="75"/>
      <c r="IG261" s="75"/>
      <c r="IH261" s="75"/>
    </row>
    <row r="262" spans="1:242" s="74" customFormat="1" ht="12" customHeight="1">
      <c r="A262" s="22" t="s">
        <v>658</v>
      </c>
      <c r="B262" s="36" t="s">
        <v>97</v>
      </c>
      <c r="C262" s="48" t="s">
        <v>96</v>
      </c>
      <c r="D262" s="17">
        <v>0</v>
      </c>
      <c r="E262" s="17">
        <v>0</v>
      </c>
      <c r="F262" s="17">
        <v>0</v>
      </c>
      <c r="G262" s="17"/>
      <c r="H262" s="17"/>
      <c r="I262" s="17">
        <f t="shared" ref="I262:I273" si="201">SUM(F262:H262)/3</f>
        <v>0</v>
      </c>
      <c r="J262" s="17">
        <f t="shared" si="200"/>
        <v>0</v>
      </c>
      <c r="K262" s="17">
        <v>0</v>
      </c>
      <c r="L262" s="17">
        <f t="shared" si="200"/>
        <v>0</v>
      </c>
      <c r="M262" s="17">
        <f t="shared" si="200"/>
        <v>0</v>
      </c>
      <c r="N262" s="17">
        <f t="shared" si="200"/>
        <v>0</v>
      </c>
      <c r="O262" s="17">
        <f t="shared" si="200"/>
        <v>0</v>
      </c>
      <c r="P262" s="17">
        <f t="shared" ref="P262:P294" si="202">SUM(D262:O262)</f>
        <v>0</v>
      </c>
      <c r="HR262" s="75"/>
      <c r="HS262" s="75"/>
      <c r="HT262" s="75"/>
      <c r="HU262" s="75"/>
      <c r="HV262" s="75"/>
      <c r="HW262" s="75"/>
      <c r="HX262" s="75"/>
      <c r="HY262" s="75"/>
      <c r="HZ262" s="75"/>
      <c r="IA262" s="75"/>
      <c r="IB262" s="75"/>
      <c r="IC262" s="75"/>
      <c r="ID262" s="75"/>
      <c r="IE262" s="75"/>
      <c r="IF262" s="75"/>
      <c r="IG262" s="75"/>
      <c r="IH262" s="75"/>
    </row>
    <row r="263" spans="1:242" s="74" customFormat="1" ht="12" customHeight="1">
      <c r="A263" s="22" t="s">
        <v>659</v>
      </c>
      <c r="B263" s="36" t="s">
        <v>99</v>
      </c>
      <c r="C263" s="48" t="s">
        <v>98</v>
      </c>
      <c r="D263" s="17">
        <v>0</v>
      </c>
      <c r="E263" s="17">
        <v>0</v>
      </c>
      <c r="F263" s="17">
        <v>0</v>
      </c>
      <c r="G263" s="17"/>
      <c r="H263" s="17"/>
      <c r="I263" s="17">
        <f t="shared" si="201"/>
        <v>0</v>
      </c>
      <c r="J263" s="17">
        <f t="shared" si="200"/>
        <v>0</v>
      </c>
      <c r="K263" s="17">
        <f t="shared" si="200"/>
        <v>0</v>
      </c>
      <c r="L263" s="17">
        <f t="shared" si="200"/>
        <v>0</v>
      </c>
      <c r="M263" s="17">
        <f t="shared" si="200"/>
        <v>0</v>
      </c>
      <c r="N263" s="17">
        <f t="shared" si="200"/>
        <v>0</v>
      </c>
      <c r="O263" s="17">
        <f t="shared" si="200"/>
        <v>0</v>
      </c>
      <c r="P263" s="17">
        <f t="shared" si="202"/>
        <v>0</v>
      </c>
      <c r="HR263" s="75"/>
      <c r="HS263" s="75"/>
      <c r="HT263" s="75"/>
      <c r="HU263" s="75"/>
      <c r="HV263" s="75"/>
      <c r="HW263" s="75"/>
      <c r="HX263" s="75"/>
      <c r="HY263" s="75"/>
      <c r="HZ263" s="75"/>
      <c r="IA263" s="75"/>
      <c r="IB263" s="75"/>
      <c r="IC263" s="75"/>
      <c r="ID263" s="75"/>
      <c r="IE263" s="75"/>
      <c r="IF263" s="75"/>
      <c r="IG263" s="75"/>
      <c r="IH263" s="75"/>
    </row>
    <row r="264" spans="1:242" s="74" customFormat="1" ht="12" customHeight="1">
      <c r="A264" s="22" t="s">
        <v>660</v>
      </c>
      <c r="B264" s="36" t="s">
        <v>101</v>
      </c>
      <c r="C264" s="48" t="s">
        <v>100</v>
      </c>
      <c r="D264" s="17">
        <v>0.11</v>
      </c>
      <c r="E264" s="17">
        <v>0.11</v>
      </c>
      <c r="F264" s="17">
        <v>0.49</v>
      </c>
      <c r="G264" s="17">
        <v>0.86</v>
      </c>
      <c r="H264" s="17">
        <v>1.52</v>
      </c>
      <c r="I264" s="17">
        <v>2</v>
      </c>
      <c r="J264" s="17">
        <v>2.48</v>
      </c>
      <c r="K264" s="17">
        <v>3.31</v>
      </c>
      <c r="L264" s="17">
        <f t="shared" si="200"/>
        <v>2.5966666666666671</v>
      </c>
      <c r="M264" s="17">
        <f t="shared" si="200"/>
        <v>2.7955555555555556</v>
      </c>
      <c r="N264" s="17">
        <f t="shared" si="200"/>
        <v>2.9007407407407406</v>
      </c>
      <c r="O264" s="17">
        <f t="shared" si="200"/>
        <v>2.7643209876543211</v>
      </c>
      <c r="P264" s="17">
        <f t="shared" si="202"/>
        <v>21.937283950617289</v>
      </c>
      <c r="HR264" s="75"/>
      <c r="HS264" s="75"/>
      <c r="HT264" s="75"/>
      <c r="HU264" s="75"/>
      <c r="HV264" s="75"/>
      <c r="HW264" s="75"/>
      <c r="HX264" s="75"/>
      <c r="HY264" s="75"/>
      <c r="HZ264" s="75"/>
      <c r="IA264" s="75"/>
      <c r="IB264" s="75"/>
      <c r="IC264" s="75"/>
      <c r="ID264" s="75"/>
      <c r="IE264" s="75"/>
      <c r="IF264" s="75"/>
      <c r="IG264" s="75"/>
      <c r="IH264" s="75"/>
    </row>
    <row r="265" spans="1:242" s="74" customFormat="1" ht="12" customHeight="1">
      <c r="A265" s="22" t="s">
        <v>661</v>
      </c>
      <c r="B265" s="36" t="s">
        <v>235</v>
      </c>
      <c r="C265" s="48" t="s">
        <v>102</v>
      </c>
      <c r="D265" s="17">
        <v>170.15</v>
      </c>
      <c r="E265" s="17">
        <v>152.83000000000001</v>
      </c>
      <c r="F265" s="17">
        <v>242.22</v>
      </c>
      <c r="G265" s="17">
        <v>272.98</v>
      </c>
      <c r="H265" s="17">
        <v>396.86</v>
      </c>
      <c r="I265" s="17">
        <v>487.4</v>
      </c>
      <c r="J265" s="17">
        <v>579.1</v>
      </c>
      <c r="K265" s="17">
        <v>682.24</v>
      </c>
      <c r="L265" s="17">
        <f t="shared" si="200"/>
        <v>582.9133333333333</v>
      </c>
      <c r="M265" s="17">
        <f t="shared" si="200"/>
        <v>614.75111111111119</v>
      </c>
      <c r="N265" s="17">
        <f t="shared" si="200"/>
        <v>626.63481481481483</v>
      </c>
      <c r="O265" s="17">
        <f t="shared" si="200"/>
        <v>608.09975308641981</v>
      </c>
      <c r="P265" s="17">
        <f t="shared" si="202"/>
        <v>5416.1790123456785</v>
      </c>
      <c r="HR265" s="75"/>
      <c r="HS265" s="75"/>
      <c r="HT265" s="75"/>
      <c r="HU265" s="75"/>
      <c r="HV265" s="75"/>
      <c r="HW265" s="75"/>
      <c r="HX265" s="75"/>
      <c r="HY265" s="75"/>
      <c r="HZ265" s="75"/>
      <c r="IA265" s="75"/>
      <c r="IB265" s="75"/>
      <c r="IC265" s="75"/>
      <c r="ID265" s="75"/>
      <c r="IE265" s="75"/>
      <c r="IF265" s="75"/>
      <c r="IG265" s="75"/>
      <c r="IH265" s="75"/>
    </row>
    <row r="266" spans="1:242" s="74" customFormat="1" ht="12" customHeight="1">
      <c r="A266" s="22" t="s">
        <v>662</v>
      </c>
      <c r="B266" s="36" t="s">
        <v>104</v>
      </c>
      <c r="C266" s="48" t="s">
        <v>103</v>
      </c>
      <c r="D266" s="17">
        <v>0.33</v>
      </c>
      <c r="E266" s="17">
        <v>0.33</v>
      </c>
      <c r="F266" s="17">
        <v>1.49</v>
      </c>
      <c r="G266" s="17">
        <v>2.1</v>
      </c>
      <c r="H266" s="17">
        <v>2.89</v>
      </c>
      <c r="I266" s="17">
        <v>3.42</v>
      </c>
      <c r="J266" s="17">
        <v>4.25</v>
      </c>
      <c r="K266" s="17">
        <v>5.65</v>
      </c>
      <c r="L266" s="17">
        <f t="shared" si="200"/>
        <v>4.4400000000000004</v>
      </c>
      <c r="M266" s="17">
        <f t="shared" si="200"/>
        <v>4.78</v>
      </c>
      <c r="N266" s="17">
        <f t="shared" si="200"/>
        <v>4.956666666666667</v>
      </c>
      <c r="O266" s="17">
        <f t="shared" si="200"/>
        <v>4.7255555555555562</v>
      </c>
      <c r="P266" s="17">
        <f t="shared" si="202"/>
        <v>39.362222222222229</v>
      </c>
      <c r="HR266" s="75"/>
      <c r="HS266" s="75"/>
      <c r="HT266" s="75"/>
      <c r="HU266" s="75"/>
      <c r="HV266" s="75"/>
      <c r="HW266" s="75"/>
      <c r="HX266" s="75"/>
      <c r="HY266" s="75"/>
      <c r="HZ266" s="75"/>
      <c r="IA266" s="75"/>
      <c r="IB266" s="75"/>
      <c r="IC266" s="75"/>
      <c r="ID266" s="75"/>
      <c r="IE266" s="75"/>
      <c r="IF266" s="75"/>
      <c r="IG266" s="75"/>
      <c r="IH266" s="75"/>
    </row>
    <row r="267" spans="1:242" s="74" customFormat="1" ht="12" customHeight="1">
      <c r="A267" s="22" t="s">
        <v>663</v>
      </c>
      <c r="B267" s="22" t="s">
        <v>664</v>
      </c>
      <c r="C267" s="23" t="s">
        <v>105</v>
      </c>
      <c r="D267" s="17">
        <v>8.1199999999999992</v>
      </c>
      <c r="E267" s="17">
        <v>7.8</v>
      </c>
      <c r="F267" s="17">
        <v>36.08</v>
      </c>
      <c r="G267" s="17">
        <v>62.55</v>
      </c>
      <c r="H267" s="17">
        <v>111.43</v>
      </c>
      <c r="I267" s="17">
        <v>146.62</v>
      </c>
      <c r="J267" s="17">
        <v>181.82</v>
      </c>
      <c r="K267" s="17">
        <v>242.03</v>
      </c>
      <c r="L267" s="17">
        <f t="shared" si="200"/>
        <v>190.15666666666667</v>
      </c>
      <c r="M267" s="17">
        <f t="shared" si="200"/>
        <v>204.66888888888889</v>
      </c>
      <c r="N267" s="17">
        <f t="shared" si="200"/>
        <v>212.28518518518521</v>
      </c>
      <c r="O267" s="17">
        <f t="shared" si="200"/>
        <v>202.37024691358025</v>
      </c>
      <c r="P267" s="17">
        <f t="shared" si="202"/>
        <v>1605.9309876543209</v>
      </c>
      <c r="HR267" s="75"/>
      <c r="HS267" s="75"/>
      <c r="HT267" s="75"/>
      <c r="HU267" s="75"/>
      <c r="HV267" s="75"/>
      <c r="HW267" s="75"/>
      <c r="HX267" s="75"/>
      <c r="HY267" s="75"/>
      <c r="HZ267" s="75"/>
      <c r="IA267" s="75"/>
      <c r="IB267" s="75"/>
      <c r="IC267" s="75"/>
      <c r="ID267" s="75"/>
      <c r="IE267" s="75"/>
      <c r="IF267" s="75"/>
      <c r="IG267" s="75"/>
      <c r="IH267" s="75"/>
    </row>
    <row r="268" spans="1:242" s="74" customFormat="1" ht="12" customHeight="1">
      <c r="A268" s="22" t="s">
        <v>665</v>
      </c>
      <c r="B268" s="22" t="s">
        <v>107</v>
      </c>
      <c r="C268" s="23" t="s">
        <v>106</v>
      </c>
      <c r="D268" s="17">
        <v>197.23</v>
      </c>
      <c r="E268" s="17">
        <v>26.61</v>
      </c>
      <c r="F268" s="17">
        <v>125.39</v>
      </c>
      <c r="G268" s="17">
        <v>66.23</v>
      </c>
      <c r="H268" s="17">
        <v>247.37</v>
      </c>
      <c r="I268" s="17">
        <v>253.35</v>
      </c>
      <c r="J268" s="17">
        <v>305.93</v>
      </c>
      <c r="K268" s="17">
        <v>349.39</v>
      </c>
      <c r="L268" s="17">
        <f t="shared" si="200"/>
        <v>302.89</v>
      </c>
      <c r="M268" s="17">
        <f t="shared" si="200"/>
        <v>319.40333333333331</v>
      </c>
      <c r="N268" s="17">
        <f t="shared" si="200"/>
        <v>323.89444444444445</v>
      </c>
      <c r="O268" s="17">
        <f t="shared" si="200"/>
        <v>315.39592592592589</v>
      </c>
      <c r="P268" s="17">
        <f t="shared" si="202"/>
        <v>2833.0837037037036</v>
      </c>
      <c r="HR268" s="75"/>
      <c r="HS268" s="75"/>
      <c r="HT268" s="75"/>
      <c r="HU268" s="75"/>
      <c r="HV268" s="75"/>
      <c r="HW268" s="75"/>
      <c r="HX268" s="75"/>
      <c r="HY268" s="75"/>
      <c r="HZ268" s="75"/>
      <c r="IA268" s="75"/>
      <c r="IB268" s="75"/>
      <c r="IC268" s="75"/>
      <c r="ID268" s="75"/>
      <c r="IE268" s="75"/>
      <c r="IF268" s="75"/>
      <c r="IG268" s="75"/>
      <c r="IH268" s="75"/>
    </row>
    <row r="269" spans="1:242" s="74" customFormat="1" ht="12" customHeight="1">
      <c r="A269" s="22" t="s">
        <v>666</v>
      </c>
      <c r="B269" s="22" t="s">
        <v>667</v>
      </c>
      <c r="C269" s="23" t="s">
        <v>108</v>
      </c>
      <c r="D269" s="17">
        <v>60.28</v>
      </c>
      <c r="E269" s="17">
        <v>8.98</v>
      </c>
      <c r="F269" s="17">
        <v>51.13</v>
      </c>
      <c r="G269" s="17">
        <v>29.58</v>
      </c>
      <c r="H269" s="17">
        <v>115.91</v>
      </c>
      <c r="I269" s="17">
        <v>118.69</v>
      </c>
      <c r="J269" s="17">
        <v>150.12</v>
      </c>
      <c r="K269" s="17">
        <v>173.55</v>
      </c>
      <c r="L269" s="17">
        <f t="shared" si="200"/>
        <v>147.45333333333335</v>
      </c>
      <c r="M269" s="17">
        <f t="shared" si="200"/>
        <v>157.04111111111112</v>
      </c>
      <c r="N269" s="17">
        <f t="shared" si="200"/>
        <v>159.34814814814817</v>
      </c>
      <c r="O269" s="17">
        <f t="shared" si="200"/>
        <v>154.6141975308642</v>
      </c>
      <c r="P269" s="17">
        <f t="shared" si="202"/>
        <v>1326.6967901234568</v>
      </c>
      <c r="HR269" s="75"/>
      <c r="HS269" s="75"/>
      <c r="HT269" s="75"/>
      <c r="HU269" s="75"/>
      <c r="HV269" s="75"/>
      <c r="HW269" s="75"/>
      <c r="HX269" s="75"/>
      <c r="HY269" s="75"/>
      <c r="HZ269" s="75"/>
      <c r="IA269" s="75"/>
      <c r="IB269" s="75"/>
      <c r="IC269" s="75"/>
      <c r="ID269" s="75"/>
      <c r="IE269" s="75"/>
      <c r="IF269" s="75"/>
      <c r="IG269" s="75"/>
      <c r="IH269" s="75"/>
    </row>
    <row r="270" spans="1:242" s="74" customFormat="1" ht="12" customHeight="1">
      <c r="A270" s="22" t="s">
        <v>668</v>
      </c>
      <c r="B270" s="22" t="s">
        <v>110</v>
      </c>
      <c r="C270" s="23" t="s">
        <v>109</v>
      </c>
      <c r="D270" s="17">
        <v>18.8</v>
      </c>
      <c r="E270" s="17">
        <v>18.09</v>
      </c>
      <c r="F270" s="17">
        <v>83.61</v>
      </c>
      <c r="G270" s="17">
        <v>144.94999999999999</v>
      </c>
      <c r="H270" s="17">
        <v>258.25</v>
      </c>
      <c r="I270" s="17">
        <v>339.79</v>
      </c>
      <c r="J270" s="17">
        <v>421.37</v>
      </c>
      <c r="K270" s="17">
        <v>560.9</v>
      </c>
      <c r="L270" s="17">
        <f t="shared" si="200"/>
        <v>440.68666666666667</v>
      </c>
      <c r="M270" s="17">
        <f t="shared" si="200"/>
        <v>474.31888888888892</v>
      </c>
      <c r="N270" s="17">
        <f t="shared" si="200"/>
        <v>491.96851851851852</v>
      </c>
      <c r="O270" s="17">
        <f t="shared" si="200"/>
        <v>468.99135802469135</v>
      </c>
      <c r="P270" s="17">
        <f t="shared" si="202"/>
        <v>3721.7254320987654</v>
      </c>
      <c r="HR270" s="75"/>
      <c r="HS270" s="75"/>
      <c r="HT270" s="75"/>
      <c r="HU270" s="75"/>
      <c r="HV270" s="75"/>
      <c r="HW270" s="75"/>
      <c r="HX270" s="75"/>
      <c r="HY270" s="75"/>
      <c r="HZ270" s="75"/>
      <c r="IA270" s="75"/>
      <c r="IB270" s="75"/>
      <c r="IC270" s="75"/>
      <c r="ID270" s="75"/>
      <c r="IE270" s="75"/>
      <c r="IF270" s="75"/>
      <c r="IG270" s="75"/>
      <c r="IH270" s="75"/>
    </row>
    <row r="271" spans="1:242" s="74" customFormat="1" ht="12" customHeight="1">
      <c r="A271" s="22" t="s">
        <v>669</v>
      </c>
      <c r="B271" s="22" t="s">
        <v>236</v>
      </c>
      <c r="C271" s="23" t="s">
        <v>237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f t="shared" si="201"/>
        <v>0</v>
      </c>
      <c r="J271" s="17">
        <f t="shared" si="200"/>
        <v>0</v>
      </c>
      <c r="K271" s="17">
        <f t="shared" si="200"/>
        <v>0</v>
      </c>
      <c r="L271" s="17">
        <f t="shared" si="200"/>
        <v>0</v>
      </c>
      <c r="M271" s="17">
        <f t="shared" si="200"/>
        <v>0</v>
      </c>
      <c r="N271" s="17">
        <f t="shared" si="200"/>
        <v>0</v>
      </c>
      <c r="O271" s="17">
        <f t="shared" si="200"/>
        <v>0</v>
      </c>
      <c r="P271" s="17">
        <f t="shared" si="202"/>
        <v>0</v>
      </c>
      <c r="HR271" s="75"/>
      <c r="HS271" s="75"/>
      <c r="HT271" s="75"/>
      <c r="HU271" s="75"/>
      <c r="HV271" s="75"/>
      <c r="HW271" s="75"/>
      <c r="HX271" s="75"/>
      <c r="HY271" s="75"/>
      <c r="HZ271" s="75"/>
      <c r="IA271" s="75"/>
      <c r="IB271" s="75"/>
      <c r="IC271" s="75"/>
      <c r="ID271" s="75"/>
      <c r="IE271" s="75"/>
      <c r="IF271" s="75"/>
      <c r="IG271" s="75"/>
      <c r="IH271" s="75"/>
    </row>
    <row r="272" spans="1:242" s="74" customFormat="1" ht="12" customHeight="1">
      <c r="A272" s="22" t="s">
        <v>670</v>
      </c>
      <c r="B272" s="22" t="s">
        <v>238</v>
      </c>
      <c r="C272" s="23" t="s">
        <v>239</v>
      </c>
      <c r="D272" s="17">
        <v>0</v>
      </c>
      <c r="E272" s="17">
        <v>0</v>
      </c>
      <c r="F272" s="17">
        <v>0</v>
      </c>
      <c r="G272" s="17">
        <v>0</v>
      </c>
      <c r="H272" s="17"/>
      <c r="I272" s="17">
        <f t="shared" si="201"/>
        <v>0</v>
      </c>
      <c r="J272" s="17">
        <f t="shared" si="200"/>
        <v>0</v>
      </c>
      <c r="K272" s="17">
        <f t="shared" si="200"/>
        <v>0</v>
      </c>
      <c r="L272" s="17">
        <f t="shared" si="200"/>
        <v>0</v>
      </c>
      <c r="M272" s="17">
        <f t="shared" si="200"/>
        <v>0</v>
      </c>
      <c r="N272" s="17">
        <f t="shared" si="200"/>
        <v>0</v>
      </c>
      <c r="O272" s="17">
        <f t="shared" si="200"/>
        <v>0</v>
      </c>
      <c r="P272" s="17">
        <f t="shared" si="202"/>
        <v>0</v>
      </c>
      <c r="HR272" s="75"/>
      <c r="HS272" s="75"/>
      <c r="HT272" s="75"/>
      <c r="HU272" s="75"/>
      <c r="HV272" s="75"/>
      <c r="HW272" s="75"/>
      <c r="HX272" s="75"/>
      <c r="HY272" s="75"/>
      <c r="HZ272" s="75"/>
      <c r="IA272" s="75"/>
      <c r="IB272" s="75"/>
      <c r="IC272" s="75"/>
      <c r="ID272" s="75"/>
      <c r="IE272" s="75"/>
      <c r="IF272" s="75"/>
      <c r="IG272" s="75"/>
      <c r="IH272" s="75"/>
    </row>
    <row r="273" spans="1:242" s="74" customFormat="1" ht="12" customHeight="1">
      <c r="A273" s="22" t="s">
        <v>671</v>
      </c>
      <c r="B273" s="22" t="s">
        <v>672</v>
      </c>
      <c r="C273" s="23" t="s">
        <v>240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f t="shared" si="201"/>
        <v>0</v>
      </c>
      <c r="J273" s="17">
        <f t="shared" si="200"/>
        <v>0</v>
      </c>
      <c r="K273" s="17">
        <f t="shared" si="200"/>
        <v>0</v>
      </c>
      <c r="L273" s="17">
        <f t="shared" si="200"/>
        <v>0</v>
      </c>
      <c r="M273" s="17">
        <f t="shared" si="200"/>
        <v>0</v>
      </c>
      <c r="N273" s="17">
        <f t="shared" si="200"/>
        <v>0</v>
      </c>
      <c r="O273" s="17">
        <f t="shared" si="200"/>
        <v>0</v>
      </c>
      <c r="P273" s="17">
        <f t="shared" si="202"/>
        <v>0</v>
      </c>
      <c r="HR273" s="75"/>
      <c r="HS273" s="75"/>
      <c r="HT273" s="75"/>
      <c r="HU273" s="75"/>
      <c r="HV273" s="75"/>
      <c r="HW273" s="75"/>
      <c r="HX273" s="75"/>
      <c r="HY273" s="75"/>
      <c r="HZ273" s="75"/>
      <c r="IA273" s="75"/>
      <c r="IB273" s="75"/>
      <c r="IC273" s="75"/>
      <c r="ID273" s="75"/>
      <c r="IE273" s="75"/>
      <c r="IF273" s="75"/>
      <c r="IG273" s="75"/>
      <c r="IH273" s="75"/>
    </row>
    <row r="274" spans="1:242" s="74" customFormat="1" ht="12" customHeight="1">
      <c r="A274" s="22" t="s">
        <v>673</v>
      </c>
      <c r="B274" s="22" t="s">
        <v>674</v>
      </c>
      <c r="C274" s="23" t="s">
        <v>675</v>
      </c>
      <c r="D274" s="17">
        <v>169.38</v>
      </c>
      <c r="E274" s="17">
        <v>148.94999999999999</v>
      </c>
      <c r="F274" s="17">
        <v>331.43</v>
      </c>
      <c r="G274" s="17">
        <v>444.49</v>
      </c>
      <c r="H274" s="17">
        <v>630.4</v>
      </c>
      <c r="I274" s="17">
        <v>977.67</v>
      </c>
      <c r="J274" s="17">
        <v>1379.09</v>
      </c>
      <c r="K274" s="17">
        <v>1703.51</v>
      </c>
      <c r="L274" s="17">
        <f t="shared" si="200"/>
        <v>1353.4233333333332</v>
      </c>
      <c r="M274" s="17">
        <f t="shared" si="200"/>
        <v>1478.6744444444441</v>
      </c>
      <c r="N274" s="17">
        <f t="shared" si="200"/>
        <v>1511.869259259259</v>
      </c>
      <c r="O274" s="17">
        <f t="shared" si="200"/>
        <v>1447.9890123456787</v>
      </c>
      <c r="P274" s="17">
        <f t="shared" si="202"/>
        <v>11576.876049382716</v>
      </c>
      <c r="HR274" s="75"/>
      <c r="HS274" s="75"/>
      <c r="HT274" s="75"/>
      <c r="HU274" s="75"/>
      <c r="HV274" s="75"/>
      <c r="HW274" s="75"/>
      <c r="HX274" s="75"/>
      <c r="HY274" s="75"/>
      <c r="HZ274" s="75"/>
      <c r="IA274" s="75"/>
      <c r="IB274" s="75"/>
      <c r="IC274" s="75"/>
      <c r="ID274" s="75"/>
      <c r="IE274" s="75"/>
      <c r="IF274" s="75"/>
      <c r="IG274" s="75"/>
      <c r="IH274" s="75"/>
    </row>
    <row r="275" spans="1:242" s="74" customFormat="1" ht="12" customHeight="1">
      <c r="A275" s="22" t="s">
        <v>1919</v>
      </c>
      <c r="B275" s="22" t="s">
        <v>1922</v>
      </c>
      <c r="C275" s="23" t="s">
        <v>1925</v>
      </c>
      <c r="D275" s="17">
        <v>0.15</v>
      </c>
      <c r="E275" s="17">
        <v>0.15</v>
      </c>
      <c r="F275" s="17">
        <v>0.67</v>
      </c>
      <c r="G275" s="17">
        <v>1.17</v>
      </c>
      <c r="H275" s="17">
        <v>2.08</v>
      </c>
      <c r="I275" s="17">
        <v>2.74</v>
      </c>
      <c r="J275" s="17">
        <v>3.39</v>
      </c>
      <c r="K275" s="17">
        <v>4.53</v>
      </c>
      <c r="L275" s="17">
        <f t="shared" si="200"/>
        <v>3.5533333333333332</v>
      </c>
      <c r="M275" s="17">
        <f t="shared" si="200"/>
        <v>3.8244444444444441</v>
      </c>
      <c r="N275" s="17">
        <f t="shared" si="200"/>
        <v>3.969259259259259</v>
      </c>
      <c r="O275" s="17">
        <f t="shared" si="200"/>
        <v>3.7823456790123458</v>
      </c>
      <c r="P275" s="17">
        <f t="shared" si="202"/>
        <v>30.009382716049384</v>
      </c>
      <c r="HR275" s="75"/>
      <c r="HS275" s="75"/>
      <c r="HT275" s="75"/>
      <c r="HU275" s="75"/>
      <c r="HV275" s="75"/>
      <c r="HW275" s="75"/>
      <c r="HX275" s="75"/>
      <c r="HY275" s="75"/>
      <c r="HZ275" s="75"/>
      <c r="IA275" s="75"/>
      <c r="IB275" s="75"/>
      <c r="IC275" s="75"/>
      <c r="ID275" s="75"/>
      <c r="IE275" s="75"/>
      <c r="IF275" s="75"/>
      <c r="IG275" s="75"/>
      <c r="IH275" s="75"/>
    </row>
    <row r="276" spans="1:242" s="74" customFormat="1" ht="12" customHeight="1">
      <c r="A276" s="22" t="s">
        <v>1920</v>
      </c>
      <c r="B276" s="22" t="s">
        <v>1923</v>
      </c>
      <c r="C276" s="23" t="s">
        <v>1926</v>
      </c>
      <c r="D276" s="17">
        <v>1.18</v>
      </c>
      <c r="E276" s="17">
        <v>0.04</v>
      </c>
      <c r="F276" s="17">
        <v>0.16</v>
      </c>
      <c r="G276" s="17">
        <v>0.27</v>
      </c>
      <c r="H276" s="17">
        <v>0.49</v>
      </c>
      <c r="I276" s="17">
        <v>0.64</v>
      </c>
      <c r="J276" s="17">
        <v>0.8</v>
      </c>
      <c r="K276" s="17">
        <v>1.07</v>
      </c>
      <c r="L276" s="17">
        <f t="shared" si="200"/>
        <v>0.83666666666666656</v>
      </c>
      <c r="M276" s="17">
        <f t="shared" si="200"/>
        <v>0.90222222222222215</v>
      </c>
      <c r="N276" s="17">
        <f t="shared" si="200"/>
        <v>0.93629629629629629</v>
      </c>
      <c r="O276" s="17">
        <f t="shared" si="200"/>
        <v>0.8917283950617283</v>
      </c>
      <c r="P276" s="17">
        <f t="shared" si="202"/>
        <v>8.2169135802469135</v>
      </c>
      <c r="HR276" s="75"/>
      <c r="HS276" s="75"/>
      <c r="HT276" s="75"/>
      <c r="HU276" s="75"/>
      <c r="HV276" s="75"/>
      <c r="HW276" s="75"/>
      <c r="HX276" s="75"/>
      <c r="HY276" s="75"/>
      <c r="HZ276" s="75"/>
      <c r="IA276" s="75"/>
      <c r="IB276" s="75"/>
      <c r="IC276" s="75"/>
      <c r="ID276" s="75"/>
      <c r="IE276" s="75"/>
      <c r="IF276" s="75"/>
      <c r="IG276" s="75"/>
      <c r="IH276" s="75"/>
    </row>
    <row r="277" spans="1:242" s="74" customFormat="1" ht="12" customHeight="1">
      <c r="A277" s="22" t="s">
        <v>1921</v>
      </c>
      <c r="B277" s="22" t="s">
        <v>1924</v>
      </c>
      <c r="C277" s="23" t="s">
        <v>1927</v>
      </c>
      <c r="D277" s="17">
        <v>83.35</v>
      </c>
      <c r="E277" s="17">
        <v>829.93</v>
      </c>
      <c r="F277" s="17">
        <v>1230.0999999999999</v>
      </c>
      <c r="G277" s="17">
        <v>1196.51</v>
      </c>
      <c r="H277" s="17">
        <v>1278.68</v>
      </c>
      <c r="I277" s="17">
        <v>1310.17</v>
      </c>
      <c r="J277" s="17">
        <v>1149.54</v>
      </c>
      <c r="K277" s="17">
        <v>1155.81</v>
      </c>
      <c r="L277" s="17">
        <f t="shared" ref="L277:L278" si="203">SUM(I277:K277)/3</f>
        <v>1205.1733333333334</v>
      </c>
      <c r="M277" s="17">
        <f t="shared" ref="M277:M278" si="204">SUM(J277:L277)/3</f>
        <v>1170.1744444444446</v>
      </c>
      <c r="N277" s="17">
        <f t="shared" ref="N277:N278" si="205">SUM(K277:M277)/3</f>
        <v>1177.0525925925929</v>
      </c>
      <c r="O277" s="17">
        <f t="shared" ref="O277:O278" si="206">SUM(L277:N277)/3</f>
        <v>1184.1334567901238</v>
      </c>
      <c r="P277" s="17">
        <f t="shared" si="202"/>
        <v>12970.623827160494</v>
      </c>
      <c r="HR277" s="75"/>
      <c r="HS277" s="75"/>
      <c r="HT277" s="75"/>
      <c r="HU277" s="75"/>
      <c r="HV277" s="75"/>
      <c r="HW277" s="75"/>
      <c r="HX277" s="75"/>
      <c r="HY277" s="75"/>
      <c r="HZ277" s="75"/>
      <c r="IA277" s="75"/>
      <c r="IB277" s="75"/>
      <c r="IC277" s="75"/>
      <c r="ID277" s="75"/>
      <c r="IE277" s="75"/>
      <c r="IF277" s="75"/>
      <c r="IG277" s="75"/>
      <c r="IH277" s="75"/>
    </row>
    <row r="278" spans="1:242" s="74" customFormat="1" ht="12" customHeight="1">
      <c r="A278" s="22" t="s">
        <v>2087</v>
      </c>
      <c r="B278" s="22" t="s">
        <v>2088</v>
      </c>
      <c r="C278" s="23" t="s">
        <v>2089</v>
      </c>
      <c r="D278" s="17"/>
      <c r="E278" s="17"/>
      <c r="F278" s="17"/>
      <c r="G278" s="17"/>
      <c r="H278" s="17"/>
      <c r="I278" s="17"/>
      <c r="J278" s="17"/>
      <c r="K278" s="17">
        <v>136.49</v>
      </c>
      <c r="L278" s="17">
        <f t="shared" si="203"/>
        <v>45.49666666666667</v>
      </c>
      <c r="M278" s="17">
        <f t="shared" si="204"/>
        <v>60.662222222222226</v>
      </c>
      <c r="N278" s="17">
        <f t="shared" si="205"/>
        <v>80.882962962962964</v>
      </c>
      <c r="O278" s="17">
        <f t="shared" si="206"/>
        <v>62.347283950617282</v>
      </c>
      <c r="P278" s="17">
        <f t="shared" si="202"/>
        <v>385.87913580246914</v>
      </c>
      <c r="HR278" s="75"/>
      <c r="HS278" s="75"/>
      <c r="HT278" s="75"/>
      <c r="HU278" s="75"/>
      <c r="HV278" s="75"/>
      <c r="HW278" s="75"/>
      <c r="HX278" s="75"/>
      <c r="HY278" s="75"/>
      <c r="HZ278" s="75"/>
      <c r="IA278" s="75"/>
      <c r="IB278" s="75"/>
      <c r="IC278" s="75"/>
      <c r="ID278" s="75"/>
      <c r="IE278" s="75"/>
      <c r="IF278" s="75"/>
      <c r="IG278" s="75"/>
      <c r="IH278" s="75"/>
    </row>
    <row r="279" spans="1:242" s="31" customFormat="1" ht="33.75" customHeight="1">
      <c r="A279" s="70" t="s">
        <v>676</v>
      </c>
      <c r="B279" s="71" t="s">
        <v>677</v>
      </c>
      <c r="C279" s="48"/>
      <c r="D279" s="16">
        <f t="shared" ref="D279:P279" si="207">SUM(D280:D294)</f>
        <v>14849.529999999999</v>
      </c>
      <c r="E279" s="16">
        <f t="shared" si="207"/>
        <v>11425.270000000002</v>
      </c>
      <c r="F279" s="16">
        <f t="shared" si="207"/>
        <v>16067.11</v>
      </c>
      <c r="G279" s="16">
        <f t="shared" si="207"/>
        <v>57562.819999999992</v>
      </c>
      <c r="H279" s="16">
        <f t="shared" si="207"/>
        <v>47496.83</v>
      </c>
      <c r="I279" s="16">
        <f t="shared" si="207"/>
        <v>54600.15</v>
      </c>
      <c r="J279" s="16">
        <f t="shared" si="207"/>
        <v>55869.130000000005</v>
      </c>
      <c r="K279" s="16">
        <f t="shared" si="207"/>
        <v>92464.73000000001</v>
      </c>
      <c r="L279" s="16">
        <f t="shared" si="207"/>
        <v>67644.67</v>
      </c>
      <c r="M279" s="16">
        <f t="shared" si="207"/>
        <v>71992.843333333338</v>
      </c>
      <c r="N279" s="16">
        <f t="shared" si="207"/>
        <v>77367.414444444468</v>
      </c>
      <c r="O279" s="16">
        <f t="shared" si="207"/>
        <v>72334.975925925915</v>
      </c>
      <c r="P279" s="16">
        <f t="shared" si="207"/>
        <v>639675.47370370373</v>
      </c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1"/>
      <c r="CJ279" s="51"/>
      <c r="CK279" s="51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1"/>
      <c r="CW279" s="51"/>
      <c r="CX279" s="51"/>
      <c r="CY279" s="51"/>
      <c r="CZ279" s="51"/>
      <c r="DA279" s="51"/>
      <c r="DB279" s="51"/>
      <c r="DC279" s="51"/>
      <c r="DD279" s="51"/>
      <c r="DE279" s="51"/>
      <c r="DF279" s="51"/>
      <c r="DG279" s="51"/>
      <c r="DH279" s="51"/>
      <c r="DI279" s="51"/>
      <c r="DJ279" s="51"/>
      <c r="DK279" s="51"/>
      <c r="DL279" s="51"/>
      <c r="DM279" s="51"/>
      <c r="DN279" s="51"/>
      <c r="DO279" s="51"/>
      <c r="DP279" s="51"/>
      <c r="DQ279" s="51"/>
      <c r="DR279" s="51"/>
      <c r="DS279" s="51"/>
      <c r="DT279" s="51"/>
      <c r="DU279" s="51"/>
      <c r="DV279" s="51"/>
      <c r="DW279" s="51"/>
      <c r="DX279" s="51"/>
      <c r="DY279" s="51"/>
      <c r="DZ279" s="51"/>
      <c r="EA279" s="51"/>
      <c r="EB279" s="51"/>
      <c r="EC279" s="51"/>
      <c r="ED279" s="51"/>
      <c r="EE279" s="51"/>
      <c r="EF279" s="51"/>
      <c r="EG279" s="51"/>
      <c r="EH279" s="51"/>
      <c r="EI279" s="51"/>
      <c r="EJ279" s="51"/>
      <c r="EK279" s="51"/>
      <c r="EL279" s="51"/>
      <c r="EM279" s="51"/>
      <c r="EN279" s="51"/>
      <c r="EO279" s="51"/>
      <c r="EP279" s="51"/>
      <c r="EQ279" s="51"/>
      <c r="ER279" s="51"/>
      <c r="ES279" s="51"/>
      <c r="ET279" s="51"/>
      <c r="EU279" s="51"/>
      <c r="EV279" s="51"/>
      <c r="EW279" s="51"/>
      <c r="EX279" s="51"/>
      <c r="EY279" s="51"/>
      <c r="EZ279" s="51"/>
      <c r="FA279" s="51"/>
      <c r="FB279" s="51"/>
      <c r="FC279" s="51"/>
      <c r="FD279" s="51"/>
      <c r="FE279" s="51"/>
      <c r="FF279" s="51"/>
      <c r="FG279" s="51"/>
      <c r="FH279" s="51"/>
      <c r="FI279" s="51"/>
      <c r="FJ279" s="51"/>
      <c r="FK279" s="51"/>
      <c r="FL279" s="51"/>
      <c r="FM279" s="51"/>
      <c r="FN279" s="51"/>
      <c r="FO279" s="51"/>
      <c r="FP279" s="51"/>
      <c r="FQ279" s="51"/>
      <c r="FR279" s="51"/>
      <c r="FS279" s="51"/>
      <c r="FT279" s="51"/>
      <c r="FU279" s="51"/>
      <c r="FV279" s="51"/>
      <c r="FW279" s="51"/>
      <c r="FX279" s="51"/>
      <c r="FY279" s="51"/>
      <c r="FZ279" s="51"/>
      <c r="GA279" s="51"/>
      <c r="GB279" s="51"/>
      <c r="GC279" s="51"/>
      <c r="GD279" s="51"/>
      <c r="GE279" s="51"/>
      <c r="GF279" s="51"/>
      <c r="GG279" s="51"/>
      <c r="GH279" s="51"/>
      <c r="GI279" s="51"/>
      <c r="GJ279" s="51"/>
      <c r="GK279" s="51"/>
      <c r="GL279" s="51"/>
      <c r="GM279" s="51"/>
      <c r="GN279" s="51"/>
      <c r="GO279" s="51"/>
      <c r="GP279" s="51"/>
      <c r="GQ279" s="51"/>
      <c r="GR279" s="51"/>
      <c r="GS279" s="51"/>
      <c r="GT279" s="51"/>
      <c r="GU279" s="51"/>
      <c r="GV279" s="51"/>
      <c r="GW279" s="51"/>
      <c r="GX279" s="51"/>
      <c r="GY279" s="51"/>
      <c r="GZ279" s="51"/>
      <c r="HA279" s="51"/>
      <c r="HB279" s="51"/>
      <c r="HC279" s="51"/>
      <c r="HD279" s="51"/>
      <c r="HE279" s="51"/>
      <c r="HF279" s="51"/>
      <c r="HG279" s="51"/>
      <c r="HH279" s="51"/>
      <c r="HI279" s="51"/>
      <c r="HJ279" s="51"/>
      <c r="HK279" s="51"/>
      <c r="HL279" s="51"/>
      <c r="HM279" s="51"/>
      <c r="HN279" s="51"/>
      <c r="HO279" s="51"/>
      <c r="HP279" s="51"/>
      <c r="HQ279" s="51"/>
    </row>
    <row r="280" spans="1:242" s="76" customFormat="1" ht="12" customHeight="1">
      <c r="A280" s="22" t="s">
        <v>679</v>
      </c>
      <c r="B280" s="36" t="s">
        <v>114</v>
      </c>
      <c r="C280" s="48" t="s">
        <v>113</v>
      </c>
      <c r="D280" s="17">
        <v>4847.4799999999996</v>
      </c>
      <c r="E280" s="17">
        <v>2344.79</v>
      </c>
      <c r="F280" s="17">
        <v>1766.29</v>
      </c>
      <c r="G280" s="17">
        <v>41751.300000000003</v>
      </c>
      <c r="H280" s="17">
        <v>26182.639999999999</v>
      </c>
      <c r="I280" s="17">
        <v>29734.34</v>
      </c>
      <c r="J280" s="17">
        <v>26850.84</v>
      </c>
      <c r="K280" s="17">
        <v>57491.41</v>
      </c>
      <c r="L280" s="17">
        <f t="shared" ref="J280:O292" si="208">SUM(I280:K280)/3</f>
        <v>38025.53</v>
      </c>
      <c r="M280" s="17">
        <f t="shared" si="208"/>
        <v>40789.26</v>
      </c>
      <c r="N280" s="17">
        <f t="shared" si="208"/>
        <v>45435.4</v>
      </c>
      <c r="O280" s="17">
        <f t="shared" si="208"/>
        <v>41416.730000000003</v>
      </c>
      <c r="P280" s="17">
        <f t="shared" si="202"/>
        <v>356636.01</v>
      </c>
      <c r="HR280" s="77"/>
      <c r="HS280" s="77"/>
      <c r="HT280" s="77"/>
      <c r="HU280" s="77"/>
      <c r="HV280" s="77"/>
      <c r="HW280" s="77"/>
      <c r="HX280" s="77"/>
      <c r="HY280" s="77"/>
      <c r="HZ280" s="77"/>
      <c r="IA280" s="77"/>
      <c r="IB280" s="77"/>
      <c r="IC280" s="77"/>
      <c r="ID280" s="77"/>
      <c r="IE280" s="77"/>
      <c r="IF280" s="77"/>
      <c r="IG280" s="77"/>
      <c r="IH280" s="77"/>
    </row>
    <row r="281" spans="1:242" s="76" customFormat="1" ht="12" customHeight="1">
      <c r="A281" s="22" t="s">
        <v>680</v>
      </c>
      <c r="B281" s="36" t="s">
        <v>116</v>
      </c>
      <c r="C281" s="48" t="s">
        <v>115</v>
      </c>
      <c r="D281" s="17">
        <v>228.88</v>
      </c>
      <c r="E281" s="17">
        <v>240.33</v>
      </c>
      <c r="F281" s="17">
        <v>505.72</v>
      </c>
      <c r="G281" s="17">
        <v>706.09</v>
      </c>
      <c r="H281" s="17">
        <v>912.12</v>
      </c>
      <c r="I281" s="17">
        <v>966.54</v>
      </c>
      <c r="J281" s="17">
        <v>1153.1400000000001</v>
      </c>
      <c r="K281" s="17">
        <v>1388.45</v>
      </c>
      <c r="L281" s="17">
        <f t="shared" si="208"/>
        <v>1169.3766666666668</v>
      </c>
      <c r="M281" s="17">
        <f t="shared" si="208"/>
        <v>1236.9888888888891</v>
      </c>
      <c r="N281" s="17">
        <f t="shared" si="208"/>
        <v>1264.9385185185185</v>
      </c>
      <c r="O281" s="17">
        <f t="shared" si="208"/>
        <v>1223.7680246913581</v>
      </c>
      <c r="P281" s="17">
        <f t="shared" si="202"/>
        <v>10996.342098765434</v>
      </c>
      <c r="HR281" s="77"/>
      <c r="HS281" s="77"/>
      <c r="HT281" s="77"/>
      <c r="HU281" s="77"/>
      <c r="HV281" s="77"/>
      <c r="HW281" s="77"/>
      <c r="HX281" s="77"/>
      <c r="HY281" s="77"/>
      <c r="HZ281" s="77"/>
      <c r="IA281" s="77"/>
      <c r="IB281" s="77"/>
      <c r="IC281" s="77"/>
      <c r="ID281" s="77"/>
      <c r="IE281" s="77"/>
      <c r="IF281" s="77"/>
      <c r="IG281" s="77"/>
      <c r="IH281" s="77"/>
    </row>
    <row r="282" spans="1:242" s="76" customFormat="1" ht="12" customHeight="1">
      <c r="A282" s="22" t="s">
        <v>681</v>
      </c>
      <c r="B282" s="36" t="s">
        <v>118</v>
      </c>
      <c r="C282" s="48" t="s">
        <v>117</v>
      </c>
      <c r="D282" s="17">
        <v>1.71</v>
      </c>
      <c r="E282" s="17">
        <v>1.61</v>
      </c>
      <c r="F282" s="17">
        <v>14.11</v>
      </c>
      <c r="G282" s="17">
        <v>32.06</v>
      </c>
      <c r="H282" s="17">
        <v>76.48</v>
      </c>
      <c r="I282" s="17">
        <v>96.73</v>
      </c>
      <c r="J282" s="17">
        <v>109.85</v>
      </c>
      <c r="K282" s="17">
        <v>172.37</v>
      </c>
      <c r="L282" s="17">
        <f t="shared" si="208"/>
        <v>126.31666666666666</v>
      </c>
      <c r="M282" s="17">
        <f t="shared" si="208"/>
        <v>136.17888888888891</v>
      </c>
      <c r="N282" s="17">
        <f t="shared" si="208"/>
        <v>144.9551851851852</v>
      </c>
      <c r="O282" s="17">
        <f t="shared" si="208"/>
        <v>135.81691358024693</v>
      </c>
      <c r="P282" s="17">
        <f t="shared" si="202"/>
        <v>1048.1876543209878</v>
      </c>
      <c r="HR282" s="77"/>
      <c r="HS282" s="77"/>
      <c r="HT282" s="77"/>
      <c r="HU282" s="77"/>
      <c r="HV282" s="77"/>
      <c r="HW282" s="77"/>
      <c r="HX282" s="77"/>
      <c r="HY282" s="77"/>
      <c r="HZ282" s="77"/>
      <c r="IA282" s="77"/>
      <c r="IB282" s="77"/>
      <c r="IC282" s="77"/>
      <c r="ID282" s="77"/>
      <c r="IE282" s="77"/>
      <c r="IF282" s="77"/>
      <c r="IG282" s="77"/>
      <c r="IH282" s="77"/>
    </row>
    <row r="283" spans="1:242" s="76" customFormat="1" ht="12" customHeight="1">
      <c r="A283" s="22" t="s">
        <v>683</v>
      </c>
      <c r="B283" s="36" t="s">
        <v>241</v>
      </c>
      <c r="C283" s="48" t="s">
        <v>121</v>
      </c>
      <c r="D283" s="17">
        <v>1.5</v>
      </c>
      <c r="E283" s="17">
        <v>1.44</v>
      </c>
      <c r="F283" s="17">
        <v>6.68</v>
      </c>
      <c r="G283" s="17">
        <v>11.57</v>
      </c>
      <c r="H283" s="17">
        <v>20.62</v>
      </c>
      <c r="I283" s="17">
        <v>27.13</v>
      </c>
      <c r="J283" s="17">
        <v>33.65</v>
      </c>
      <c r="K283" s="17">
        <v>44.78</v>
      </c>
      <c r="L283" s="17">
        <f t="shared" si="208"/>
        <v>35.186666666666667</v>
      </c>
      <c r="M283" s="17">
        <f t="shared" si="208"/>
        <v>37.872222222222227</v>
      </c>
      <c r="N283" s="17">
        <f t="shared" si="208"/>
        <v>39.279629629629632</v>
      </c>
      <c r="O283" s="17">
        <f t="shared" si="208"/>
        <v>37.446172839506175</v>
      </c>
      <c r="P283" s="17">
        <f t="shared" si="202"/>
        <v>297.15469135802471</v>
      </c>
      <c r="HR283" s="77"/>
      <c r="HS283" s="77"/>
      <c r="HT283" s="77"/>
      <c r="HU283" s="77"/>
      <c r="HV283" s="77"/>
      <c r="HW283" s="77"/>
      <c r="HX283" s="77"/>
      <c r="HY283" s="77"/>
      <c r="HZ283" s="77"/>
      <c r="IA283" s="77"/>
      <c r="IB283" s="77"/>
      <c r="IC283" s="77"/>
      <c r="ID283" s="77"/>
      <c r="IE283" s="77"/>
      <c r="IF283" s="77"/>
      <c r="IG283" s="77"/>
      <c r="IH283" s="77"/>
    </row>
    <row r="284" spans="1:242" s="76" customFormat="1" ht="12" customHeight="1">
      <c r="A284" s="22" t="s">
        <v>684</v>
      </c>
      <c r="B284" s="36" t="s">
        <v>242</v>
      </c>
      <c r="C284" s="48" t="s">
        <v>122</v>
      </c>
      <c r="D284" s="17">
        <v>0.04</v>
      </c>
      <c r="E284" s="17">
        <v>0.04</v>
      </c>
      <c r="F284" s="17">
        <v>0.19</v>
      </c>
      <c r="G284" s="17">
        <v>0.32</v>
      </c>
      <c r="H284" s="17">
        <v>0.57999999999999996</v>
      </c>
      <c r="I284" s="17">
        <v>0.75</v>
      </c>
      <c r="J284" s="17">
        <v>0.95</v>
      </c>
      <c r="K284" s="17">
        <v>1.25</v>
      </c>
      <c r="L284" s="17">
        <f t="shared" si="208"/>
        <v>0.98333333333333339</v>
      </c>
      <c r="M284" s="17">
        <f t="shared" si="208"/>
        <v>1.0611111111111111</v>
      </c>
      <c r="N284" s="17">
        <f t="shared" si="208"/>
        <v>1.0981481481481481</v>
      </c>
      <c r="O284" s="17">
        <f t="shared" si="208"/>
        <v>1.0475308641975307</v>
      </c>
      <c r="P284" s="17">
        <f t="shared" si="202"/>
        <v>8.310123456790123</v>
      </c>
      <c r="HR284" s="77"/>
      <c r="HS284" s="77"/>
      <c r="HT284" s="77"/>
      <c r="HU284" s="77"/>
      <c r="HV284" s="77"/>
      <c r="HW284" s="77"/>
      <c r="HX284" s="77"/>
      <c r="HY284" s="77"/>
      <c r="HZ284" s="77"/>
      <c r="IA284" s="77"/>
      <c r="IB284" s="77"/>
      <c r="IC284" s="77"/>
      <c r="ID284" s="77"/>
      <c r="IE284" s="77"/>
      <c r="IF284" s="77"/>
      <c r="IG284" s="77"/>
      <c r="IH284" s="77"/>
    </row>
    <row r="285" spans="1:242" s="76" customFormat="1" ht="12" customHeight="1">
      <c r="A285" s="22" t="s">
        <v>686</v>
      </c>
      <c r="B285" s="36" t="s">
        <v>687</v>
      </c>
      <c r="C285" s="48" t="s">
        <v>125</v>
      </c>
      <c r="D285" s="17">
        <v>0.65</v>
      </c>
      <c r="E285" s="17">
        <v>0.63</v>
      </c>
      <c r="F285" s="17">
        <v>2.91</v>
      </c>
      <c r="G285" s="17">
        <v>5.04</v>
      </c>
      <c r="H285" s="17">
        <v>8.99</v>
      </c>
      <c r="I285" s="17">
        <v>11.82</v>
      </c>
      <c r="J285" s="17">
        <v>14.66</v>
      </c>
      <c r="K285" s="17">
        <v>19.510000000000002</v>
      </c>
      <c r="L285" s="17">
        <f t="shared" si="208"/>
        <v>15.33</v>
      </c>
      <c r="M285" s="17">
        <f t="shared" si="208"/>
        <v>16.5</v>
      </c>
      <c r="N285" s="17">
        <f t="shared" si="208"/>
        <v>17.113333333333333</v>
      </c>
      <c r="O285" s="17">
        <f t="shared" si="208"/>
        <v>16.314444444444444</v>
      </c>
      <c r="P285" s="17">
        <f t="shared" si="202"/>
        <v>129.46777777777777</v>
      </c>
      <c r="HR285" s="77"/>
      <c r="HS285" s="77"/>
      <c r="HT285" s="77"/>
      <c r="HU285" s="77"/>
      <c r="HV285" s="77"/>
      <c r="HW285" s="77"/>
      <c r="HX285" s="77"/>
      <c r="HY285" s="77"/>
      <c r="HZ285" s="77"/>
      <c r="IA285" s="77"/>
      <c r="IB285" s="77"/>
      <c r="IC285" s="77"/>
      <c r="ID285" s="77"/>
      <c r="IE285" s="77"/>
      <c r="IF285" s="77"/>
      <c r="IG285" s="77"/>
      <c r="IH285" s="77"/>
    </row>
    <row r="286" spans="1:242" s="76" customFormat="1" ht="12" customHeight="1">
      <c r="A286" s="22" t="s">
        <v>688</v>
      </c>
      <c r="B286" s="36" t="s">
        <v>689</v>
      </c>
      <c r="C286" s="48" t="s">
        <v>126</v>
      </c>
      <c r="D286" s="17">
        <v>2180.71</v>
      </c>
      <c r="E286" s="17">
        <v>1972.49</v>
      </c>
      <c r="F286" s="17">
        <v>3073.86</v>
      </c>
      <c r="G286" s="17">
        <v>3360.61</v>
      </c>
      <c r="H286" s="17">
        <v>4529.76</v>
      </c>
      <c r="I286" s="17">
        <v>5303.58</v>
      </c>
      <c r="J286" s="17">
        <v>6183.57</v>
      </c>
      <c r="K286" s="17">
        <v>7442.4</v>
      </c>
      <c r="L286" s="17">
        <f t="shared" si="208"/>
        <v>6309.8499999999995</v>
      </c>
      <c r="M286" s="17">
        <f t="shared" si="208"/>
        <v>6645.2733333333335</v>
      </c>
      <c r="N286" s="17">
        <f t="shared" si="208"/>
        <v>6799.1744444444448</v>
      </c>
      <c r="O286" s="17">
        <f t="shared" si="208"/>
        <v>6584.7659259259262</v>
      </c>
      <c r="P286" s="17">
        <f t="shared" si="202"/>
        <v>60386.043703703705</v>
      </c>
      <c r="HR286" s="77"/>
      <c r="HS286" s="77"/>
      <c r="HT286" s="77"/>
      <c r="HU286" s="77"/>
      <c r="HV286" s="77"/>
      <c r="HW286" s="77"/>
      <c r="HX286" s="77"/>
      <c r="HY286" s="77"/>
      <c r="HZ286" s="77"/>
      <c r="IA286" s="77"/>
      <c r="IB286" s="77"/>
      <c r="IC286" s="77"/>
      <c r="ID286" s="77"/>
      <c r="IE286" s="77"/>
      <c r="IF286" s="77"/>
      <c r="IG286" s="77"/>
      <c r="IH286" s="77"/>
    </row>
    <row r="287" spans="1:242" s="76" customFormat="1" ht="12" customHeight="1">
      <c r="A287" s="22" t="s">
        <v>690</v>
      </c>
      <c r="B287" s="36" t="s">
        <v>691</v>
      </c>
      <c r="C287" s="48" t="s">
        <v>127</v>
      </c>
      <c r="D287" s="17">
        <v>4996.6899999999996</v>
      </c>
      <c r="E287" s="17">
        <v>4519.51</v>
      </c>
      <c r="F287" s="17">
        <v>7040.82</v>
      </c>
      <c r="G287" s="17">
        <v>7695.36</v>
      </c>
      <c r="H287" s="17">
        <v>10369.99</v>
      </c>
      <c r="I287" s="17">
        <v>12139.9</v>
      </c>
      <c r="J287" s="17">
        <v>14153.17</v>
      </c>
      <c r="K287" s="17">
        <v>17032.189999999999</v>
      </c>
      <c r="L287" s="17">
        <f t="shared" si="208"/>
        <v>14441.753333333332</v>
      </c>
      <c r="M287" s="17">
        <f t="shared" si="208"/>
        <v>15209.037777777778</v>
      </c>
      <c r="N287" s="17">
        <f t="shared" si="208"/>
        <v>15560.993703703702</v>
      </c>
      <c r="O287" s="17">
        <f t="shared" si="208"/>
        <v>15070.594938271604</v>
      </c>
      <c r="P287" s="17">
        <f t="shared" si="202"/>
        <v>138230.0097530864</v>
      </c>
      <c r="HR287" s="77"/>
      <c r="HS287" s="77"/>
      <c r="HT287" s="77"/>
      <c r="HU287" s="77"/>
      <c r="HV287" s="77"/>
      <c r="HW287" s="77"/>
      <c r="HX287" s="77"/>
      <c r="HY287" s="77"/>
      <c r="HZ287" s="77"/>
      <c r="IA287" s="77"/>
      <c r="IB287" s="77"/>
      <c r="IC287" s="77"/>
      <c r="ID287" s="77"/>
      <c r="IE287" s="77"/>
      <c r="IF287" s="77"/>
      <c r="IG287" s="77"/>
      <c r="IH287" s="77"/>
    </row>
    <row r="288" spans="1:242" s="76" customFormat="1" ht="12" customHeight="1">
      <c r="A288" s="22" t="s">
        <v>692</v>
      </c>
      <c r="B288" s="36" t="s">
        <v>693</v>
      </c>
      <c r="C288" s="48" t="s">
        <v>128</v>
      </c>
      <c r="D288" s="17">
        <v>0.1</v>
      </c>
      <c r="E288" s="17">
        <v>0.1</v>
      </c>
      <c r="F288" s="17">
        <v>0.45</v>
      </c>
      <c r="G288" s="17">
        <v>0.77</v>
      </c>
      <c r="H288" s="17">
        <v>1.38</v>
      </c>
      <c r="I288" s="17">
        <v>1.81</v>
      </c>
      <c r="J288" s="17">
        <v>2.25</v>
      </c>
      <c r="K288" s="17">
        <v>2.99</v>
      </c>
      <c r="L288" s="17">
        <f t="shared" si="208"/>
        <v>2.35</v>
      </c>
      <c r="M288" s="17">
        <f t="shared" si="208"/>
        <v>2.5299999999999998</v>
      </c>
      <c r="N288" s="17">
        <f t="shared" si="208"/>
        <v>2.6233333333333331</v>
      </c>
      <c r="O288" s="17">
        <f t="shared" si="208"/>
        <v>2.5011111111111108</v>
      </c>
      <c r="P288" s="17">
        <f t="shared" si="202"/>
        <v>19.854444444444443</v>
      </c>
      <c r="HR288" s="77"/>
      <c r="HS288" s="77"/>
      <c r="HT288" s="77"/>
      <c r="HU288" s="77"/>
      <c r="HV288" s="77"/>
      <c r="HW288" s="77"/>
      <c r="HX288" s="77"/>
      <c r="HY288" s="77"/>
      <c r="HZ288" s="77"/>
      <c r="IA288" s="77"/>
      <c r="IB288" s="77"/>
      <c r="IC288" s="77"/>
      <c r="ID288" s="77"/>
      <c r="IE288" s="77"/>
      <c r="IF288" s="77"/>
      <c r="IG288" s="77"/>
      <c r="IH288" s="77"/>
    </row>
    <row r="289" spans="1:242" s="76" customFormat="1" ht="12" customHeight="1">
      <c r="A289" s="22" t="s">
        <v>694</v>
      </c>
      <c r="B289" s="36" t="s">
        <v>130</v>
      </c>
      <c r="C289" s="48" t="s">
        <v>129</v>
      </c>
      <c r="D289" s="17">
        <v>239.5</v>
      </c>
      <c r="E289" s="17">
        <v>216.62</v>
      </c>
      <c r="F289" s="17">
        <v>337.47</v>
      </c>
      <c r="G289" s="17">
        <v>368.82</v>
      </c>
      <c r="H289" s="17">
        <v>496.99</v>
      </c>
      <c r="I289" s="17">
        <v>581.79999999999995</v>
      </c>
      <c r="J289" s="17">
        <v>678.28</v>
      </c>
      <c r="K289" s="17">
        <v>816.25</v>
      </c>
      <c r="L289" s="17">
        <f t="shared" si="208"/>
        <v>692.11</v>
      </c>
      <c r="M289" s="17">
        <f t="shared" si="208"/>
        <v>728.88</v>
      </c>
      <c r="N289" s="17">
        <f t="shared" si="208"/>
        <v>745.74666666666678</v>
      </c>
      <c r="O289" s="17">
        <f t="shared" si="208"/>
        <v>722.2455555555556</v>
      </c>
      <c r="P289" s="17">
        <f t="shared" si="202"/>
        <v>6624.7122222222215</v>
      </c>
      <c r="HR289" s="77"/>
      <c r="HS289" s="77"/>
      <c r="HT289" s="77"/>
      <c r="HU289" s="77"/>
      <c r="HV289" s="77"/>
      <c r="HW289" s="77"/>
      <c r="HX289" s="77"/>
      <c r="HY289" s="77"/>
      <c r="HZ289" s="77"/>
      <c r="IA289" s="77"/>
      <c r="IB289" s="77"/>
      <c r="IC289" s="77"/>
      <c r="ID289" s="77"/>
      <c r="IE289" s="77"/>
      <c r="IF289" s="77"/>
      <c r="IG289" s="77"/>
      <c r="IH289" s="77"/>
    </row>
    <row r="290" spans="1:242" s="76" customFormat="1" ht="12" customHeight="1">
      <c r="A290" s="22" t="s">
        <v>695</v>
      </c>
      <c r="B290" s="36" t="s">
        <v>696</v>
      </c>
      <c r="C290" s="48" t="s">
        <v>131</v>
      </c>
      <c r="D290" s="17"/>
      <c r="E290" s="17"/>
      <c r="F290" s="17"/>
      <c r="G290" s="17"/>
      <c r="H290" s="17"/>
      <c r="I290" s="17">
        <f t="shared" ref="I290:I291" si="209">SUM(F290:H290)/3</f>
        <v>0</v>
      </c>
      <c r="J290" s="17">
        <f t="shared" si="208"/>
        <v>0</v>
      </c>
      <c r="K290" s="17">
        <f t="shared" si="208"/>
        <v>0</v>
      </c>
      <c r="L290" s="17">
        <f t="shared" si="208"/>
        <v>0</v>
      </c>
      <c r="M290" s="17">
        <f t="shared" si="208"/>
        <v>0</v>
      </c>
      <c r="N290" s="17">
        <f t="shared" si="208"/>
        <v>0</v>
      </c>
      <c r="O290" s="17">
        <f t="shared" si="208"/>
        <v>0</v>
      </c>
      <c r="P290" s="17">
        <f t="shared" si="202"/>
        <v>0</v>
      </c>
      <c r="HR290" s="77"/>
      <c r="HS290" s="77"/>
      <c r="HT290" s="77"/>
      <c r="HU290" s="77"/>
      <c r="HV290" s="77"/>
      <c r="HW290" s="77"/>
      <c r="HX290" s="77"/>
      <c r="HY290" s="77"/>
      <c r="HZ290" s="77"/>
      <c r="IA290" s="77"/>
      <c r="IB290" s="77"/>
      <c r="IC290" s="77"/>
      <c r="ID290" s="77"/>
      <c r="IE290" s="77"/>
      <c r="IF290" s="77"/>
      <c r="IG290" s="77"/>
      <c r="IH290" s="77"/>
    </row>
    <row r="291" spans="1:242" s="76" customFormat="1" ht="12" customHeight="1">
      <c r="A291" s="22" t="s">
        <v>697</v>
      </c>
      <c r="B291" s="36" t="s">
        <v>698</v>
      </c>
      <c r="C291" s="48" t="s">
        <v>243</v>
      </c>
      <c r="D291" s="17"/>
      <c r="E291" s="17"/>
      <c r="F291" s="17"/>
      <c r="G291" s="17"/>
      <c r="H291" s="17"/>
      <c r="I291" s="17">
        <f t="shared" si="209"/>
        <v>0</v>
      </c>
      <c r="J291" s="17">
        <f t="shared" si="208"/>
        <v>0</v>
      </c>
      <c r="K291" s="17">
        <f t="shared" si="208"/>
        <v>0</v>
      </c>
      <c r="L291" s="17">
        <f t="shared" si="208"/>
        <v>0</v>
      </c>
      <c r="M291" s="17">
        <f t="shared" si="208"/>
        <v>0</v>
      </c>
      <c r="N291" s="17">
        <f t="shared" si="208"/>
        <v>0</v>
      </c>
      <c r="O291" s="17">
        <f t="shared" si="208"/>
        <v>0</v>
      </c>
      <c r="P291" s="17">
        <f t="shared" si="202"/>
        <v>0</v>
      </c>
      <c r="HR291" s="77"/>
      <c r="HS291" s="77"/>
      <c r="HT291" s="77"/>
      <c r="HU291" s="77"/>
      <c r="HV291" s="77"/>
      <c r="HW291" s="77"/>
      <c r="HX291" s="77"/>
      <c r="HY291" s="77"/>
      <c r="HZ291" s="77"/>
      <c r="IA291" s="77"/>
      <c r="IB291" s="77"/>
      <c r="IC291" s="77"/>
      <c r="ID291" s="77"/>
      <c r="IE291" s="77"/>
      <c r="IF291" s="77"/>
      <c r="IG291" s="77"/>
      <c r="IH291" s="77"/>
    </row>
    <row r="292" spans="1:242" s="76" customFormat="1" ht="12" customHeight="1">
      <c r="A292" s="22" t="s">
        <v>699</v>
      </c>
      <c r="B292" s="36" t="s">
        <v>700</v>
      </c>
      <c r="C292" s="48" t="s">
        <v>244</v>
      </c>
      <c r="D292" s="17">
        <v>1.21</v>
      </c>
      <c r="E292" s="17">
        <v>1.17</v>
      </c>
      <c r="F292" s="17">
        <v>5.4</v>
      </c>
      <c r="G292" s="17">
        <v>9.35</v>
      </c>
      <c r="H292" s="17">
        <v>16.66</v>
      </c>
      <c r="I292" s="17">
        <v>21.93</v>
      </c>
      <c r="J292" s="17">
        <v>27.19</v>
      </c>
      <c r="K292" s="17">
        <v>36.19</v>
      </c>
      <c r="L292" s="17">
        <f t="shared" si="208"/>
        <v>28.436666666666667</v>
      </c>
      <c r="M292" s="17">
        <f t="shared" si="208"/>
        <v>30.605555555555554</v>
      </c>
      <c r="N292" s="17">
        <f t="shared" si="208"/>
        <v>31.744074074074074</v>
      </c>
      <c r="O292" s="17">
        <f t="shared" si="208"/>
        <v>30.2620987654321</v>
      </c>
      <c r="P292" s="17">
        <f t="shared" si="202"/>
        <v>240.14839506172837</v>
      </c>
      <c r="HR292" s="77"/>
      <c r="HS292" s="77"/>
      <c r="HT292" s="77"/>
      <c r="HU292" s="77"/>
      <c r="HV292" s="77"/>
      <c r="HW292" s="77"/>
      <c r="HX292" s="77"/>
      <c r="HY292" s="77"/>
      <c r="HZ292" s="77"/>
      <c r="IA292" s="77"/>
      <c r="IB292" s="77"/>
      <c r="IC292" s="77"/>
      <c r="ID292" s="77"/>
      <c r="IE292" s="77"/>
      <c r="IF292" s="77"/>
      <c r="IG292" s="77"/>
      <c r="IH292" s="77"/>
    </row>
    <row r="293" spans="1:242" s="76" customFormat="1" ht="12" customHeight="1">
      <c r="A293" s="22" t="s">
        <v>701</v>
      </c>
      <c r="B293" s="36" t="s">
        <v>702</v>
      </c>
      <c r="C293" s="48" t="s">
        <v>150</v>
      </c>
      <c r="D293" s="17">
        <v>1123.29</v>
      </c>
      <c r="E293" s="17">
        <v>1016.02</v>
      </c>
      <c r="F293" s="17">
        <v>1583.09</v>
      </c>
      <c r="G293" s="17">
        <v>1730.5</v>
      </c>
      <c r="H293" s="17">
        <v>2332.25</v>
      </c>
      <c r="I293" s="17">
        <v>2730.47</v>
      </c>
      <c r="J293" s="17">
        <v>3183.41</v>
      </c>
      <c r="K293" s="17">
        <v>3831.21</v>
      </c>
      <c r="L293" s="17">
        <f t="shared" ref="L293:L294" si="210">SUM(I293:K293)/3</f>
        <v>3248.3633333333332</v>
      </c>
      <c r="M293" s="17">
        <f t="shared" ref="M293:M294" si="211">SUM(J293:L293)/3</f>
        <v>3420.9944444444445</v>
      </c>
      <c r="N293" s="17">
        <f t="shared" ref="N293:N294" si="212">SUM(K293:M293)/3</f>
        <v>3500.1892592592594</v>
      </c>
      <c r="O293" s="17">
        <f t="shared" ref="O293:O294" si="213">SUM(L293:N293)/3</f>
        <v>3389.8490123456791</v>
      </c>
      <c r="P293" s="17">
        <f t="shared" si="202"/>
        <v>31089.636049382716</v>
      </c>
      <c r="HR293" s="77"/>
      <c r="HS293" s="77"/>
      <c r="HT293" s="77"/>
      <c r="HU293" s="77"/>
      <c r="HV293" s="77"/>
      <c r="HW293" s="77"/>
      <c r="HX293" s="77"/>
      <c r="HY293" s="77"/>
      <c r="HZ293" s="77"/>
      <c r="IA293" s="77"/>
      <c r="IB293" s="77"/>
      <c r="IC293" s="77"/>
      <c r="ID293" s="77"/>
      <c r="IE293" s="77"/>
      <c r="IF293" s="77"/>
      <c r="IG293" s="77"/>
      <c r="IH293" s="77"/>
    </row>
    <row r="294" spans="1:242" s="76" customFormat="1" ht="12" customHeight="1">
      <c r="A294" s="22" t="s">
        <v>703</v>
      </c>
      <c r="B294" s="36" t="s">
        <v>704</v>
      </c>
      <c r="C294" s="48" t="s">
        <v>705</v>
      </c>
      <c r="D294" s="17">
        <v>1227.77</v>
      </c>
      <c r="E294" s="17">
        <v>1110.52</v>
      </c>
      <c r="F294" s="17">
        <v>1730.12</v>
      </c>
      <c r="G294" s="17">
        <v>1891.03</v>
      </c>
      <c r="H294" s="17">
        <v>2548.37</v>
      </c>
      <c r="I294" s="17">
        <v>2983.35</v>
      </c>
      <c r="J294" s="17">
        <v>3478.17</v>
      </c>
      <c r="K294" s="17">
        <v>4185.7299999999996</v>
      </c>
      <c r="L294" s="17">
        <f t="shared" si="210"/>
        <v>3549.0833333333335</v>
      </c>
      <c r="M294" s="17">
        <f t="shared" si="211"/>
        <v>3737.661111111111</v>
      </c>
      <c r="N294" s="17">
        <f t="shared" si="212"/>
        <v>3824.158148148148</v>
      </c>
      <c r="O294" s="17">
        <f t="shared" si="213"/>
        <v>3703.6341975308642</v>
      </c>
      <c r="P294" s="17">
        <f t="shared" si="202"/>
        <v>33969.596790123454</v>
      </c>
      <c r="HR294" s="77"/>
      <c r="HS294" s="77"/>
      <c r="HT294" s="77"/>
      <c r="HU294" s="77"/>
      <c r="HV294" s="77"/>
      <c r="HW294" s="77"/>
      <c r="HX294" s="77"/>
      <c r="HY294" s="77"/>
      <c r="HZ294" s="77"/>
      <c r="IA294" s="77"/>
      <c r="IB294" s="77"/>
      <c r="IC294" s="77"/>
      <c r="ID294" s="77"/>
      <c r="IE294" s="77"/>
      <c r="IF294" s="77"/>
      <c r="IG294" s="77"/>
      <c r="IH294" s="77"/>
    </row>
    <row r="295" spans="1:242" s="31" customFormat="1" ht="27" customHeight="1">
      <c r="A295" s="70" t="s">
        <v>712</v>
      </c>
      <c r="B295" s="71" t="s">
        <v>713</v>
      </c>
      <c r="C295" s="48" t="s">
        <v>47</v>
      </c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  <c r="CR295" s="51"/>
      <c r="CS295" s="51"/>
      <c r="CT295" s="51"/>
      <c r="CU295" s="51"/>
      <c r="CV295" s="51"/>
      <c r="CW295" s="51"/>
      <c r="CX295" s="51"/>
      <c r="CY295" s="51"/>
      <c r="CZ295" s="51"/>
      <c r="DA295" s="51"/>
      <c r="DB295" s="51"/>
      <c r="DC295" s="51"/>
      <c r="DD295" s="51"/>
      <c r="DE295" s="51"/>
      <c r="DF295" s="51"/>
      <c r="DG295" s="51"/>
      <c r="DH295" s="51"/>
      <c r="DI295" s="51"/>
      <c r="DJ295" s="51"/>
      <c r="DK295" s="51"/>
      <c r="DL295" s="51"/>
      <c r="DM295" s="51"/>
      <c r="DN295" s="51"/>
      <c r="DO295" s="51"/>
      <c r="DP295" s="51"/>
      <c r="DQ295" s="51"/>
      <c r="DR295" s="51"/>
      <c r="DS295" s="51"/>
      <c r="DT295" s="51"/>
      <c r="DU295" s="51"/>
      <c r="DV295" s="51"/>
      <c r="DW295" s="51"/>
      <c r="DX295" s="51"/>
      <c r="DY295" s="51"/>
      <c r="DZ295" s="51"/>
      <c r="EA295" s="51"/>
      <c r="EB295" s="51"/>
      <c r="EC295" s="51"/>
      <c r="ED295" s="51"/>
      <c r="EE295" s="51"/>
      <c r="EF295" s="51"/>
      <c r="EG295" s="51"/>
      <c r="EH295" s="51"/>
      <c r="EI295" s="51"/>
      <c r="EJ295" s="51"/>
      <c r="EK295" s="51"/>
      <c r="EL295" s="51"/>
      <c r="EM295" s="51"/>
      <c r="EN295" s="51"/>
      <c r="EO295" s="51"/>
      <c r="EP295" s="51"/>
      <c r="EQ295" s="51"/>
      <c r="ER295" s="51"/>
      <c r="ES295" s="51"/>
      <c r="ET295" s="51"/>
      <c r="EU295" s="51"/>
      <c r="EV295" s="51"/>
      <c r="EW295" s="51"/>
      <c r="EX295" s="51"/>
      <c r="EY295" s="51"/>
      <c r="EZ295" s="51"/>
      <c r="FA295" s="51"/>
      <c r="FB295" s="51"/>
      <c r="FC295" s="51"/>
      <c r="FD295" s="51"/>
      <c r="FE295" s="51"/>
      <c r="FF295" s="51"/>
      <c r="FG295" s="51"/>
      <c r="FH295" s="51"/>
      <c r="FI295" s="51"/>
      <c r="FJ295" s="51"/>
      <c r="FK295" s="51"/>
      <c r="FL295" s="51"/>
      <c r="FM295" s="51"/>
      <c r="FN295" s="51"/>
      <c r="FO295" s="51"/>
      <c r="FP295" s="51"/>
      <c r="FQ295" s="51"/>
      <c r="FR295" s="51"/>
      <c r="FS295" s="51"/>
      <c r="FT295" s="51"/>
      <c r="FU295" s="51"/>
      <c r="FV295" s="51"/>
      <c r="FW295" s="51"/>
      <c r="FX295" s="51"/>
      <c r="FY295" s="51"/>
      <c r="FZ295" s="51"/>
      <c r="GA295" s="51"/>
      <c r="GB295" s="51"/>
      <c r="GC295" s="51"/>
      <c r="GD295" s="51"/>
      <c r="GE295" s="51"/>
      <c r="GF295" s="51"/>
      <c r="GG295" s="51"/>
      <c r="GH295" s="51"/>
      <c r="GI295" s="51"/>
      <c r="GJ295" s="51"/>
      <c r="GK295" s="51"/>
      <c r="GL295" s="51"/>
      <c r="GM295" s="51"/>
      <c r="GN295" s="51"/>
      <c r="GO295" s="51"/>
      <c r="GP295" s="51"/>
      <c r="GQ295" s="51"/>
      <c r="GR295" s="51"/>
      <c r="GS295" s="51"/>
      <c r="GT295" s="51"/>
      <c r="GU295" s="51"/>
      <c r="GV295" s="51"/>
      <c r="GW295" s="51"/>
      <c r="GX295" s="51"/>
      <c r="GY295" s="51"/>
      <c r="GZ295" s="51"/>
      <c r="HA295" s="51"/>
      <c r="HB295" s="51"/>
      <c r="HC295" s="51"/>
      <c r="HD295" s="51"/>
      <c r="HE295" s="51"/>
      <c r="HF295" s="51"/>
      <c r="HG295" s="51"/>
      <c r="HH295" s="51"/>
      <c r="HI295" s="51"/>
      <c r="HJ295" s="51"/>
      <c r="HK295" s="51"/>
      <c r="HL295" s="51"/>
      <c r="HM295" s="51"/>
      <c r="HN295" s="51"/>
      <c r="HO295" s="51"/>
      <c r="HP295" s="51"/>
      <c r="HQ295" s="51"/>
    </row>
    <row r="296" spans="1:242" ht="24">
      <c r="A296" s="96" t="s">
        <v>714</v>
      </c>
      <c r="B296" s="95" t="s">
        <v>715</v>
      </c>
      <c r="C296" s="48"/>
      <c r="D296" s="16">
        <f>SUM(D297:D346)</f>
        <v>23527.530000000006</v>
      </c>
      <c r="E296" s="16">
        <f>SUM(E297:E346)</f>
        <v>18460.730000000007</v>
      </c>
      <c r="F296" s="16">
        <f>SUM(F297:F346)</f>
        <v>22303.970000000005</v>
      </c>
      <c r="G296" s="16">
        <f>SUM(G297:G346)</f>
        <v>95323.73</v>
      </c>
      <c r="H296" s="16">
        <f>SUM(H297:H346)</f>
        <v>79185.87</v>
      </c>
      <c r="I296" s="16">
        <f>SUM(I297:I349)</f>
        <v>86489.769999999975</v>
      </c>
      <c r="J296" s="16">
        <f>SUM(J297:J348)</f>
        <v>87738.510000000024</v>
      </c>
      <c r="K296" s="16">
        <f>SUM(K297:K349)</f>
        <v>130789.66999999998</v>
      </c>
      <c r="L296" s="16">
        <f t="shared" ref="L296:P296" si="214">SUM(L297:L349)</f>
        <v>101443.64999999997</v>
      </c>
      <c r="M296" s="16">
        <f t="shared" si="214"/>
        <v>106430.93333333335</v>
      </c>
      <c r="N296" s="16">
        <f t="shared" si="214"/>
        <v>112662.89444444449</v>
      </c>
      <c r="O296" s="16">
        <f t="shared" si="214"/>
        <v>106845.82592592591</v>
      </c>
      <c r="P296" s="16">
        <f t="shared" si="214"/>
        <v>971203.08370370371</v>
      </c>
    </row>
    <row r="297" spans="1:242" s="47" customFormat="1">
      <c r="A297" s="22" t="s">
        <v>716</v>
      </c>
      <c r="B297" s="36" t="s">
        <v>133</v>
      </c>
      <c r="C297" s="48" t="s">
        <v>132</v>
      </c>
      <c r="D297" s="17">
        <v>1770.67</v>
      </c>
      <c r="E297" s="17">
        <v>1447.57</v>
      </c>
      <c r="F297" s="17">
        <v>2444.88</v>
      </c>
      <c r="G297" s="17">
        <v>5655.72</v>
      </c>
      <c r="H297" s="17">
        <v>5366.58</v>
      </c>
      <c r="I297" s="17">
        <v>6180.18</v>
      </c>
      <c r="J297" s="17">
        <v>6617.73</v>
      </c>
      <c r="K297" s="17">
        <v>9616.64</v>
      </c>
      <c r="L297" s="17">
        <f t="shared" ref="K297:O311" si="215">SUM(I297:K297)/3</f>
        <v>7471.5166666666664</v>
      </c>
      <c r="M297" s="17">
        <f t="shared" si="215"/>
        <v>7901.9622222222215</v>
      </c>
      <c r="N297" s="17">
        <f t="shared" si="215"/>
        <v>8330.0396296296294</v>
      </c>
      <c r="O297" s="17">
        <f t="shared" si="215"/>
        <v>7901.1728395061727</v>
      </c>
      <c r="P297" s="17">
        <f t="shared" ref="P297:P349" si="216">SUM(D297:O297)</f>
        <v>70704.661358024692</v>
      </c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  <c r="BE297" s="49"/>
      <c r="BF297" s="49"/>
      <c r="BG297" s="49"/>
      <c r="BH297" s="49"/>
      <c r="BI297" s="49"/>
      <c r="BJ297" s="49"/>
      <c r="BK297" s="49"/>
      <c r="BL297" s="49"/>
      <c r="BM297" s="49"/>
      <c r="BN297" s="49"/>
      <c r="BO297" s="49"/>
      <c r="BP297" s="49"/>
      <c r="BQ297" s="49"/>
      <c r="BR297" s="49"/>
      <c r="BS297" s="49"/>
      <c r="BT297" s="49"/>
      <c r="BU297" s="49"/>
      <c r="BV297" s="49"/>
      <c r="BW297" s="49"/>
      <c r="BX297" s="49"/>
      <c r="BY297" s="49"/>
      <c r="BZ297" s="49"/>
      <c r="CA297" s="49"/>
      <c r="CB297" s="49"/>
      <c r="CC297" s="49"/>
      <c r="CD297" s="49"/>
      <c r="CE297" s="49"/>
      <c r="CF297" s="49"/>
      <c r="CG297" s="49"/>
      <c r="CH297" s="49"/>
      <c r="CI297" s="49"/>
      <c r="CJ297" s="49"/>
      <c r="CK297" s="49"/>
      <c r="CL297" s="49"/>
      <c r="CM297" s="49"/>
      <c r="CN297" s="49"/>
      <c r="CO297" s="49"/>
      <c r="CP297" s="49"/>
      <c r="CQ297" s="49"/>
      <c r="CR297" s="49"/>
      <c r="CS297" s="49"/>
      <c r="CT297" s="49"/>
      <c r="CU297" s="49"/>
      <c r="CV297" s="49"/>
      <c r="CW297" s="49"/>
      <c r="CX297" s="49"/>
      <c r="CY297" s="49"/>
      <c r="CZ297" s="49"/>
      <c r="DA297" s="49"/>
      <c r="DB297" s="49"/>
      <c r="DC297" s="49"/>
      <c r="DD297" s="49"/>
      <c r="DE297" s="49"/>
      <c r="DF297" s="49"/>
      <c r="DG297" s="49"/>
      <c r="DH297" s="49"/>
      <c r="DI297" s="49"/>
      <c r="DJ297" s="49"/>
      <c r="DK297" s="49"/>
      <c r="DL297" s="49"/>
      <c r="DM297" s="49"/>
      <c r="DN297" s="49"/>
      <c r="DO297" s="49"/>
      <c r="DP297" s="49"/>
      <c r="DQ297" s="49"/>
      <c r="DR297" s="49"/>
      <c r="DS297" s="49"/>
      <c r="DT297" s="49"/>
      <c r="DU297" s="49"/>
      <c r="DV297" s="49"/>
      <c r="DW297" s="49"/>
      <c r="DX297" s="49"/>
      <c r="DY297" s="49"/>
      <c r="DZ297" s="49"/>
      <c r="EA297" s="49"/>
      <c r="EB297" s="49"/>
      <c r="EC297" s="49"/>
      <c r="ED297" s="49"/>
      <c r="EE297" s="49"/>
      <c r="EF297" s="49"/>
      <c r="EG297" s="49"/>
      <c r="EH297" s="49"/>
      <c r="EI297" s="49"/>
      <c r="EJ297" s="49"/>
      <c r="EK297" s="49"/>
      <c r="EL297" s="49"/>
      <c r="EM297" s="49"/>
      <c r="EN297" s="49"/>
      <c r="EO297" s="49"/>
      <c r="EP297" s="49"/>
      <c r="EQ297" s="49"/>
      <c r="ER297" s="49"/>
      <c r="ES297" s="49"/>
      <c r="ET297" s="49"/>
      <c r="EU297" s="49"/>
      <c r="EV297" s="49"/>
      <c r="EW297" s="49"/>
      <c r="EX297" s="49"/>
      <c r="EY297" s="49"/>
      <c r="EZ297" s="49"/>
      <c r="FA297" s="49"/>
      <c r="FB297" s="49"/>
      <c r="FC297" s="49"/>
      <c r="FD297" s="49"/>
      <c r="FE297" s="49"/>
      <c r="FF297" s="49"/>
      <c r="FG297" s="49"/>
      <c r="FH297" s="49"/>
      <c r="FI297" s="49"/>
      <c r="FJ297" s="49"/>
      <c r="FK297" s="49"/>
      <c r="FL297" s="49"/>
      <c r="FM297" s="49"/>
      <c r="FN297" s="49"/>
      <c r="FO297" s="49"/>
      <c r="FP297" s="49"/>
      <c r="FQ297" s="49"/>
      <c r="FR297" s="49"/>
      <c r="FS297" s="49"/>
      <c r="FT297" s="49"/>
      <c r="FU297" s="49"/>
      <c r="FV297" s="49"/>
      <c r="FW297" s="49"/>
      <c r="FX297" s="49"/>
      <c r="FY297" s="49"/>
      <c r="FZ297" s="49"/>
      <c r="GA297" s="49"/>
      <c r="GB297" s="49"/>
      <c r="GC297" s="49"/>
      <c r="GD297" s="49"/>
      <c r="GE297" s="49"/>
      <c r="GF297" s="49"/>
      <c r="GG297" s="49"/>
      <c r="GH297" s="49"/>
      <c r="GI297" s="49"/>
      <c r="GJ297" s="49"/>
      <c r="GK297" s="49"/>
      <c r="GL297" s="49"/>
      <c r="GM297" s="49"/>
      <c r="GN297" s="49"/>
      <c r="GO297" s="49"/>
      <c r="GP297" s="49"/>
      <c r="GQ297" s="49"/>
      <c r="GR297" s="49"/>
      <c r="GS297" s="49"/>
      <c r="GT297" s="49"/>
      <c r="GU297" s="49"/>
      <c r="GV297" s="49"/>
      <c r="GW297" s="49"/>
      <c r="GX297" s="49"/>
      <c r="GY297" s="49"/>
      <c r="GZ297" s="49"/>
      <c r="HA297" s="49"/>
      <c r="HB297" s="49"/>
      <c r="HC297" s="49"/>
      <c r="HD297" s="49"/>
      <c r="HE297" s="49"/>
      <c r="HF297" s="49"/>
      <c r="HG297" s="49"/>
      <c r="HH297" s="49"/>
      <c r="HI297" s="49"/>
      <c r="HJ297" s="49"/>
      <c r="HK297" s="49"/>
      <c r="HL297" s="49"/>
      <c r="HM297" s="49"/>
      <c r="HN297" s="49"/>
      <c r="HO297" s="49"/>
      <c r="HP297" s="49"/>
      <c r="HQ297" s="49"/>
    </row>
    <row r="298" spans="1:242" s="47" customFormat="1">
      <c r="A298" s="22" t="s">
        <v>717</v>
      </c>
      <c r="B298" s="36" t="s">
        <v>134</v>
      </c>
      <c r="C298" s="48" t="s">
        <v>31</v>
      </c>
      <c r="D298" s="17">
        <v>761.93</v>
      </c>
      <c r="E298" s="17">
        <v>689.37</v>
      </c>
      <c r="F298" s="17">
        <v>1069.68</v>
      </c>
      <c r="G298" s="17">
        <v>1150.17</v>
      </c>
      <c r="H298" s="17">
        <v>1582.19</v>
      </c>
      <c r="I298" s="17">
        <v>1881.1</v>
      </c>
      <c r="J298" s="17">
        <v>2229.2399999999998</v>
      </c>
      <c r="K298" s="17">
        <v>2749.39</v>
      </c>
      <c r="L298" s="17">
        <f t="shared" si="215"/>
        <v>2286.5766666666664</v>
      </c>
      <c r="M298" s="17">
        <f t="shared" si="215"/>
        <v>2421.735555555555</v>
      </c>
      <c r="N298" s="17">
        <f t="shared" si="215"/>
        <v>2485.9007407407403</v>
      </c>
      <c r="O298" s="17">
        <f t="shared" si="215"/>
        <v>2398.0709876543206</v>
      </c>
      <c r="P298" s="17">
        <f t="shared" si="216"/>
        <v>21705.353950617282</v>
      </c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  <c r="BE298" s="49"/>
      <c r="BF298" s="49"/>
      <c r="BG298" s="49"/>
      <c r="BH298" s="49"/>
      <c r="BI298" s="49"/>
      <c r="BJ298" s="49"/>
      <c r="BK298" s="49"/>
      <c r="BL298" s="49"/>
      <c r="BM298" s="49"/>
      <c r="BN298" s="49"/>
      <c r="BO298" s="49"/>
      <c r="BP298" s="49"/>
      <c r="BQ298" s="49"/>
      <c r="BR298" s="49"/>
      <c r="BS298" s="49"/>
      <c r="BT298" s="49"/>
      <c r="BU298" s="49"/>
      <c r="BV298" s="49"/>
      <c r="BW298" s="49"/>
      <c r="BX298" s="49"/>
      <c r="BY298" s="49"/>
      <c r="BZ298" s="49"/>
      <c r="CA298" s="49"/>
      <c r="CB298" s="49"/>
      <c r="CC298" s="49"/>
      <c r="CD298" s="49"/>
      <c r="CE298" s="49"/>
      <c r="CF298" s="49"/>
      <c r="CG298" s="49"/>
      <c r="CH298" s="49"/>
      <c r="CI298" s="49"/>
      <c r="CJ298" s="49"/>
      <c r="CK298" s="49"/>
      <c r="CL298" s="49"/>
      <c r="CM298" s="49"/>
      <c r="CN298" s="49"/>
      <c r="CO298" s="49"/>
      <c r="CP298" s="49"/>
      <c r="CQ298" s="49"/>
      <c r="CR298" s="49"/>
      <c r="CS298" s="49"/>
      <c r="CT298" s="49"/>
      <c r="CU298" s="49"/>
      <c r="CV298" s="49"/>
      <c r="CW298" s="49"/>
      <c r="CX298" s="49"/>
      <c r="CY298" s="49"/>
      <c r="CZ298" s="49"/>
      <c r="DA298" s="49"/>
      <c r="DB298" s="49"/>
      <c r="DC298" s="49"/>
      <c r="DD298" s="49"/>
      <c r="DE298" s="49"/>
      <c r="DF298" s="49"/>
      <c r="DG298" s="49"/>
      <c r="DH298" s="49"/>
      <c r="DI298" s="49"/>
      <c r="DJ298" s="49"/>
      <c r="DK298" s="49"/>
      <c r="DL298" s="49"/>
      <c r="DM298" s="49"/>
      <c r="DN298" s="49"/>
      <c r="DO298" s="49"/>
      <c r="DP298" s="49"/>
      <c r="DQ298" s="49"/>
      <c r="DR298" s="49"/>
      <c r="DS298" s="49"/>
      <c r="DT298" s="49"/>
      <c r="DU298" s="49"/>
      <c r="DV298" s="49"/>
      <c r="DW298" s="49"/>
      <c r="DX298" s="49"/>
      <c r="DY298" s="49"/>
      <c r="DZ298" s="49"/>
      <c r="EA298" s="49"/>
      <c r="EB298" s="49"/>
      <c r="EC298" s="49"/>
      <c r="ED298" s="49"/>
      <c r="EE298" s="49"/>
      <c r="EF298" s="49"/>
      <c r="EG298" s="49"/>
      <c r="EH298" s="49"/>
      <c r="EI298" s="49"/>
      <c r="EJ298" s="49"/>
      <c r="EK298" s="49"/>
      <c r="EL298" s="49"/>
      <c r="EM298" s="49"/>
      <c r="EN298" s="49"/>
      <c r="EO298" s="49"/>
      <c r="EP298" s="49"/>
      <c r="EQ298" s="49"/>
      <c r="ER298" s="49"/>
      <c r="ES298" s="49"/>
      <c r="ET298" s="49"/>
      <c r="EU298" s="49"/>
      <c r="EV298" s="49"/>
      <c r="EW298" s="49"/>
      <c r="EX298" s="49"/>
      <c r="EY298" s="49"/>
      <c r="EZ298" s="49"/>
      <c r="FA298" s="49"/>
      <c r="FB298" s="49"/>
      <c r="FC298" s="49"/>
      <c r="FD298" s="49"/>
      <c r="FE298" s="49"/>
      <c r="FF298" s="49"/>
      <c r="FG298" s="49"/>
      <c r="FH298" s="49"/>
      <c r="FI298" s="49"/>
      <c r="FJ298" s="49"/>
      <c r="FK298" s="49"/>
      <c r="FL298" s="49"/>
      <c r="FM298" s="49"/>
      <c r="FN298" s="49"/>
      <c r="FO298" s="49"/>
      <c r="FP298" s="49"/>
      <c r="FQ298" s="49"/>
      <c r="FR298" s="49"/>
      <c r="FS298" s="49"/>
      <c r="FT298" s="49"/>
      <c r="FU298" s="49"/>
      <c r="FV298" s="49"/>
      <c r="FW298" s="49"/>
      <c r="FX298" s="49"/>
      <c r="FY298" s="49"/>
      <c r="FZ298" s="49"/>
      <c r="GA298" s="49"/>
      <c r="GB298" s="49"/>
      <c r="GC298" s="49"/>
      <c r="GD298" s="49"/>
      <c r="GE298" s="49"/>
      <c r="GF298" s="49"/>
      <c r="GG298" s="49"/>
      <c r="GH298" s="49"/>
      <c r="GI298" s="49"/>
      <c r="GJ298" s="49"/>
      <c r="GK298" s="49"/>
      <c r="GL298" s="49"/>
      <c r="GM298" s="49"/>
      <c r="GN298" s="49"/>
      <c r="GO298" s="49"/>
      <c r="GP298" s="49"/>
      <c r="GQ298" s="49"/>
      <c r="GR298" s="49"/>
      <c r="GS298" s="49"/>
      <c r="GT298" s="49"/>
      <c r="GU298" s="49"/>
      <c r="GV298" s="49"/>
      <c r="GW298" s="49"/>
      <c r="GX298" s="49"/>
      <c r="GY298" s="49"/>
      <c r="GZ298" s="49"/>
      <c r="HA298" s="49"/>
      <c r="HB298" s="49"/>
      <c r="HC298" s="49"/>
      <c r="HD298" s="49"/>
      <c r="HE298" s="49"/>
      <c r="HF298" s="49"/>
      <c r="HG298" s="49"/>
      <c r="HH298" s="49"/>
      <c r="HI298" s="49"/>
      <c r="HJ298" s="49"/>
      <c r="HK298" s="49"/>
      <c r="HL298" s="49"/>
      <c r="HM298" s="49"/>
      <c r="HN298" s="49"/>
      <c r="HO298" s="49"/>
      <c r="HP298" s="49"/>
      <c r="HQ298" s="49"/>
    </row>
    <row r="299" spans="1:242" s="47" customFormat="1">
      <c r="A299" s="22" t="s">
        <v>718</v>
      </c>
      <c r="B299" s="36" t="s">
        <v>136</v>
      </c>
      <c r="C299" s="48" t="s">
        <v>135</v>
      </c>
      <c r="D299" s="17">
        <v>1606.02</v>
      </c>
      <c r="E299" s="17">
        <v>251.93</v>
      </c>
      <c r="F299" s="17">
        <v>1310.7</v>
      </c>
      <c r="G299" s="17">
        <v>737.69</v>
      </c>
      <c r="H299" s="17">
        <v>3065.38</v>
      </c>
      <c r="I299" s="17">
        <v>3263.36</v>
      </c>
      <c r="J299" s="17">
        <v>3825.81</v>
      </c>
      <c r="K299" s="17">
        <v>3825.16</v>
      </c>
      <c r="L299" s="17">
        <f t="shared" si="215"/>
        <v>3638.11</v>
      </c>
      <c r="M299" s="17">
        <f t="shared" si="215"/>
        <v>3763.0266666666666</v>
      </c>
      <c r="N299" s="17">
        <f t="shared" si="215"/>
        <v>3742.0988888888892</v>
      </c>
      <c r="O299" s="17">
        <f t="shared" si="215"/>
        <v>3714.4118518518521</v>
      </c>
      <c r="P299" s="17">
        <f t="shared" si="216"/>
        <v>32743.69740740741</v>
      </c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  <c r="BE299" s="49"/>
      <c r="BF299" s="49"/>
      <c r="BG299" s="49"/>
      <c r="BH299" s="49"/>
      <c r="BI299" s="49"/>
      <c r="BJ299" s="49"/>
      <c r="BK299" s="49"/>
      <c r="BL299" s="49"/>
      <c r="BM299" s="49"/>
      <c r="BN299" s="49"/>
      <c r="BO299" s="49"/>
      <c r="BP299" s="49"/>
      <c r="BQ299" s="49"/>
      <c r="BR299" s="49"/>
      <c r="BS299" s="49"/>
      <c r="BT299" s="49"/>
      <c r="BU299" s="49"/>
      <c r="BV299" s="49"/>
      <c r="BW299" s="49"/>
      <c r="BX299" s="49"/>
      <c r="BY299" s="49"/>
      <c r="BZ299" s="49"/>
      <c r="CA299" s="49"/>
      <c r="CB299" s="49"/>
      <c r="CC299" s="49"/>
      <c r="CD299" s="49"/>
      <c r="CE299" s="49"/>
      <c r="CF299" s="49"/>
      <c r="CG299" s="49"/>
      <c r="CH299" s="49"/>
      <c r="CI299" s="49"/>
      <c r="CJ299" s="49"/>
      <c r="CK299" s="49"/>
      <c r="CL299" s="49"/>
      <c r="CM299" s="49"/>
      <c r="CN299" s="49"/>
      <c r="CO299" s="49"/>
      <c r="CP299" s="49"/>
      <c r="CQ299" s="49"/>
      <c r="CR299" s="49"/>
      <c r="CS299" s="49"/>
      <c r="CT299" s="49"/>
      <c r="CU299" s="49"/>
      <c r="CV299" s="49"/>
      <c r="CW299" s="49"/>
      <c r="CX299" s="49"/>
      <c r="CY299" s="49"/>
      <c r="CZ299" s="49"/>
      <c r="DA299" s="49"/>
      <c r="DB299" s="49"/>
      <c r="DC299" s="49"/>
      <c r="DD299" s="49"/>
      <c r="DE299" s="49"/>
      <c r="DF299" s="49"/>
      <c r="DG299" s="49"/>
      <c r="DH299" s="49"/>
      <c r="DI299" s="49"/>
      <c r="DJ299" s="49"/>
      <c r="DK299" s="49"/>
      <c r="DL299" s="49"/>
      <c r="DM299" s="49"/>
      <c r="DN299" s="49"/>
      <c r="DO299" s="49"/>
      <c r="DP299" s="49"/>
      <c r="DQ299" s="49"/>
      <c r="DR299" s="49"/>
      <c r="DS299" s="49"/>
      <c r="DT299" s="49"/>
      <c r="DU299" s="49"/>
      <c r="DV299" s="49"/>
      <c r="DW299" s="49"/>
      <c r="DX299" s="49"/>
      <c r="DY299" s="49"/>
      <c r="DZ299" s="49"/>
      <c r="EA299" s="49"/>
      <c r="EB299" s="49"/>
      <c r="EC299" s="49"/>
      <c r="ED299" s="49"/>
      <c r="EE299" s="49"/>
      <c r="EF299" s="49"/>
      <c r="EG299" s="49"/>
      <c r="EH299" s="49"/>
      <c r="EI299" s="49"/>
      <c r="EJ299" s="49"/>
      <c r="EK299" s="49"/>
      <c r="EL299" s="49"/>
      <c r="EM299" s="49"/>
      <c r="EN299" s="49"/>
      <c r="EO299" s="49"/>
      <c r="EP299" s="49"/>
      <c r="EQ299" s="49"/>
      <c r="ER299" s="49"/>
      <c r="ES299" s="49"/>
      <c r="ET299" s="49"/>
      <c r="EU299" s="49"/>
      <c r="EV299" s="49"/>
      <c r="EW299" s="49"/>
      <c r="EX299" s="49"/>
      <c r="EY299" s="49"/>
      <c r="EZ299" s="49"/>
      <c r="FA299" s="49"/>
      <c r="FB299" s="49"/>
      <c r="FC299" s="49"/>
      <c r="FD299" s="49"/>
      <c r="FE299" s="49"/>
      <c r="FF299" s="49"/>
      <c r="FG299" s="49"/>
      <c r="FH299" s="49"/>
      <c r="FI299" s="49"/>
      <c r="FJ299" s="49"/>
      <c r="FK299" s="49"/>
      <c r="FL299" s="49"/>
      <c r="FM299" s="49"/>
      <c r="FN299" s="49"/>
      <c r="FO299" s="49"/>
      <c r="FP299" s="49"/>
      <c r="FQ299" s="49"/>
      <c r="FR299" s="49"/>
      <c r="FS299" s="49"/>
      <c r="FT299" s="49"/>
      <c r="FU299" s="49"/>
      <c r="FV299" s="49"/>
      <c r="FW299" s="49"/>
      <c r="FX299" s="49"/>
      <c r="FY299" s="49"/>
      <c r="FZ299" s="49"/>
      <c r="GA299" s="49"/>
      <c r="GB299" s="49"/>
      <c r="GC299" s="49"/>
      <c r="GD299" s="49"/>
      <c r="GE299" s="49"/>
      <c r="GF299" s="49"/>
      <c r="GG299" s="49"/>
      <c r="GH299" s="49"/>
      <c r="GI299" s="49"/>
      <c r="GJ299" s="49"/>
      <c r="GK299" s="49"/>
      <c r="GL299" s="49"/>
      <c r="GM299" s="49"/>
      <c r="GN299" s="49"/>
      <c r="GO299" s="49"/>
      <c r="GP299" s="49"/>
      <c r="GQ299" s="49"/>
      <c r="GR299" s="49"/>
      <c r="GS299" s="49"/>
      <c r="GT299" s="49"/>
      <c r="GU299" s="49"/>
      <c r="GV299" s="49"/>
      <c r="GW299" s="49"/>
      <c r="GX299" s="49"/>
      <c r="GY299" s="49"/>
      <c r="GZ299" s="49"/>
      <c r="HA299" s="49"/>
      <c r="HB299" s="49"/>
      <c r="HC299" s="49"/>
      <c r="HD299" s="49"/>
      <c r="HE299" s="49"/>
      <c r="HF299" s="49"/>
      <c r="HG299" s="49"/>
      <c r="HH299" s="49"/>
      <c r="HI299" s="49"/>
      <c r="HJ299" s="49"/>
      <c r="HK299" s="49"/>
      <c r="HL299" s="49"/>
      <c r="HM299" s="49"/>
      <c r="HN299" s="49"/>
      <c r="HO299" s="49"/>
      <c r="HP299" s="49"/>
      <c r="HQ299" s="49"/>
    </row>
    <row r="300" spans="1:242" s="47" customFormat="1">
      <c r="A300" s="22" t="s">
        <v>719</v>
      </c>
      <c r="B300" s="36" t="s">
        <v>138</v>
      </c>
      <c r="C300" s="48" t="s">
        <v>137</v>
      </c>
      <c r="D300" s="17">
        <v>13.64</v>
      </c>
      <c r="E300" s="17">
        <v>13.45</v>
      </c>
      <c r="F300" s="17">
        <v>65.7</v>
      </c>
      <c r="G300" s="17">
        <v>113.93</v>
      </c>
      <c r="H300" s="17">
        <v>203.6</v>
      </c>
      <c r="I300" s="17">
        <v>272.72000000000003</v>
      </c>
      <c r="J300" s="17">
        <v>346.4</v>
      </c>
      <c r="K300" s="17">
        <v>480.55</v>
      </c>
      <c r="L300" s="17">
        <f t="shared" si="215"/>
        <v>366.55666666666667</v>
      </c>
      <c r="M300" s="17">
        <f t="shared" si="215"/>
        <v>397.83555555555557</v>
      </c>
      <c r="N300" s="17">
        <f t="shared" si="215"/>
        <v>414.98074074074071</v>
      </c>
      <c r="O300" s="17">
        <f t="shared" si="215"/>
        <v>393.1243209876543</v>
      </c>
      <c r="P300" s="17">
        <f t="shared" si="216"/>
        <v>3082.487283950617</v>
      </c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  <c r="BE300" s="49"/>
      <c r="BF300" s="49"/>
      <c r="BG300" s="49"/>
      <c r="BH300" s="49"/>
      <c r="BI300" s="49"/>
      <c r="BJ300" s="49"/>
      <c r="BK300" s="49"/>
      <c r="BL300" s="49"/>
      <c r="BM300" s="49"/>
      <c r="BN300" s="49"/>
      <c r="BO300" s="49"/>
      <c r="BP300" s="49"/>
      <c r="BQ300" s="49"/>
      <c r="BR300" s="49"/>
      <c r="BS300" s="49"/>
      <c r="BT300" s="49"/>
      <c r="BU300" s="49"/>
      <c r="BV300" s="49"/>
      <c r="BW300" s="49"/>
      <c r="BX300" s="49"/>
      <c r="BY300" s="49"/>
      <c r="BZ300" s="49"/>
      <c r="CA300" s="49"/>
      <c r="CB300" s="49"/>
      <c r="CC300" s="49"/>
      <c r="CD300" s="49"/>
      <c r="CE300" s="49"/>
      <c r="CF300" s="49"/>
      <c r="CG300" s="49"/>
      <c r="CH300" s="49"/>
      <c r="CI300" s="49"/>
      <c r="CJ300" s="49"/>
      <c r="CK300" s="49"/>
      <c r="CL300" s="49"/>
      <c r="CM300" s="49"/>
      <c r="CN300" s="49"/>
      <c r="CO300" s="49"/>
      <c r="CP300" s="49"/>
      <c r="CQ300" s="49"/>
      <c r="CR300" s="49"/>
      <c r="CS300" s="49"/>
      <c r="CT300" s="49"/>
      <c r="CU300" s="49"/>
      <c r="CV300" s="49"/>
      <c r="CW300" s="49"/>
      <c r="CX300" s="49"/>
      <c r="CY300" s="49"/>
      <c r="CZ300" s="49"/>
      <c r="DA300" s="49"/>
      <c r="DB300" s="49"/>
      <c r="DC300" s="49"/>
      <c r="DD300" s="49"/>
      <c r="DE300" s="49"/>
      <c r="DF300" s="49"/>
      <c r="DG300" s="49"/>
      <c r="DH300" s="49"/>
      <c r="DI300" s="49"/>
      <c r="DJ300" s="49"/>
      <c r="DK300" s="49"/>
      <c r="DL300" s="49"/>
      <c r="DM300" s="49"/>
      <c r="DN300" s="49"/>
      <c r="DO300" s="49"/>
      <c r="DP300" s="49"/>
      <c r="DQ300" s="49"/>
      <c r="DR300" s="49"/>
      <c r="DS300" s="49"/>
      <c r="DT300" s="49"/>
      <c r="DU300" s="49"/>
      <c r="DV300" s="49"/>
      <c r="DW300" s="49"/>
      <c r="DX300" s="49"/>
      <c r="DY300" s="49"/>
      <c r="DZ300" s="49"/>
      <c r="EA300" s="49"/>
      <c r="EB300" s="49"/>
      <c r="EC300" s="49"/>
      <c r="ED300" s="49"/>
      <c r="EE300" s="49"/>
      <c r="EF300" s="49"/>
      <c r="EG300" s="49"/>
      <c r="EH300" s="49"/>
      <c r="EI300" s="49"/>
      <c r="EJ300" s="49"/>
      <c r="EK300" s="49"/>
      <c r="EL300" s="49"/>
      <c r="EM300" s="49"/>
      <c r="EN300" s="49"/>
      <c r="EO300" s="49"/>
      <c r="EP300" s="49"/>
      <c r="EQ300" s="49"/>
      <c r="ER300" s="49"/>
      <c r="ES300" s="49"/>
      <c r="ET300" s="49"/>
      <c r="EU300" s="49"/>
      <c r="EV300" s="49"/>
      <c r="EW300" s="49"/>
      <c r="EX300" s="49"/>
      <c r="EY300" s="49"/>
      <c r="EZ300" s="49"/>
      <c r="FA300" s="49"/>
      <c r="FB300" s="49"/>
      <c r="FC300" s="49"/>
      <c r="FD300" s="49"/>
      <c r="FE300" s="49"/>
      <c r="FF300" s="49"/>
      <c r="FG300" s="49"/>
      <c r="FH300" s="49"/>
      <c r="FI300" s="49"/>
      <c r="FJ300" s="49"/>
      <c r="FK300" s="49"/>
      <c r="FL300" s="49"/>
      <c r="FM300" s="49"/>
      <c r="FN300" s="49"/>
      <c r="FO300" s="49"/>
      <c r="FP300" s="49"/>
      <c r="FQ300" s="49"/>
      <c r="FR300" s="49"/>
      <c r="FS300" s="49"/>
      <c r="FT300" s="49"/>
      <c r="FU300" s="49"/>
      <c r="FV300" s="49"/>
      <c r="FW300" s="49"/>
      <c r="FX300" s="49"/>
      <c r="FY300" s="49"/>
      <c r="FZ300" s="49"/>
      <c r="GA300" s="49"/>
      <c r="GB300" s="49"/>
      <c r="GC300" s="49"/>
      <c r="GD300" s="49"/>
      <c r="GE300" s="49"/>
      <c r="GF300" s="49"/>
      <c r="GG300" s="49"/>
      <c r="GH300" s="49"/>
      <c r="GI300" s="49"/>
      <c r="GJ300" s="49"/>
      <c r="GK300" s="49"/>
      <c r="GL300" s="49"/>
      <c r="GM300" s="49"/>
      <c r="GN300" s="49"/>
      <c r="GO300" s="49"/>
      <c r="GP300" s="49"/>
      <c r="GQ300" s="49"/>
      <c r="GR300" s="49"/>
      <c r="GS300" s="49"/>
      <c r="GT300" s="49"/>
      <c r="GU300" s="49"/>
      <c r="GV300" s="49"/>
      <c r="GW300" s="49"/>
      <c r="GX300" s="49"/>
      <c r="GY300" s="49"/>
      <c r="GZ300" s="49"/>
      <c r="HA300" s="49"/>
      <c r="HB300" s="49"/>
      <c r="HC300" s="49"/>
      <c r="HD300" s="49"/>
      <c r="HE300" s="49"/>
      <c r="HF300" s="49"/>
      <c r="HG300" s="49"/>
      <c r="HH300" s="49"/>
      <c r="HI300" s="49"/>
      <c r="HJ300" s="49"/>
      <c r="HK300" s="49"/>
      <c r="HL300" s="49"/>
      <c r="HM300" s="49"/>
      <c r="HN300" s="49"/>
      <c r="HO300" s="49"/>
      <c r="HP300" s="49"/>
      <c r="HQ300" s="49"/>
    </row>
    <row r="301" spans="1:242" s="47" customFormat="1">
      <c r="A301" s="22" t="s">
        <v>720</v>
      </c>
      <c r="B301" s="36" t="s">
        <v>245</v>
      </c>
      <c r="C301" s="48" t="s">
        <v>38</v>
      </c>
      <c r="D301" s="17"/>
      <c r="E301" s="17"/>
      <c r="F301" s="17"/>
      <c r="G301" s="17"/>
      <c r="H301" s="17"/>
      <c r="I301" s="17">
        <f t="shared" ref="I301:I332" si="217">SUM(F301:H301)/3</f>
        <v>0</v>
      </c>
      <c r="J301" s="17">
        <f t="shared" ref="J301:J343" si="218">SUM(G301:I301)/3</f>
        <v>0</v>
      </c>
      <c r="K301" s="17">
        <f t="shared" si="215"/>
        <v>0</v>
      </c>
      <c r="L301" s="17">
        <f t="shared" si="215"/>
        <v>0</v>
      </c>
      <c r="M301" s="17">
        <f t="shared" si="215"/>
        <v>0</v>
      </c>
      <c r="N301" s="17">
        <f t="shared" si="215"/>
        <v>0</v>
      </c>
      <c r="O301" s="17">
        <f t="shared" si="215"/>
        <v>0</v>
      </c>
      <c r="P301" s="17">
        <f t="shared" si="216"/>
        <v>0</v>
      </c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  <c r="BE301" s="49"/>
      <c r="BF301" s="49"/>
      <c r="BG301" s="49"/>
      <c r="BH301" s="49"/>
      <c r="BI301" s="49"/>
      <c r="BJ301" s="49"/>
      <c r="BK301" s="49"/>
      <c r="BL301" s="49"/>
      <c r="BM301" s="49"/>
      <c r="BN301" s="49"/>
      <c r="BO301" s="49"/>
      <c r="BP301" s="49"/>
      <c r="BQ301" s="49"/>
      <c r="BR301" s="49"/>
      <c r="BS301" s="49"/>
      <c r="BT301" s="49"/>
      <c r="BU301" s="49"/>
      <c r="BV301" s="49"/>
      <c r="BW301" s="49"/>
      <c r="BX301" s="49"/>
      <c r="BY301" s="49"/>
      <c r="BZ301" s="49"/>
      <c r="CA301" s="49"/>
      <c r="CB301" s="49"/>
      <c r="CC301" s="49"/>
      <c r="CD301" s="49"/>
      <c r="CE301" s="49"/>
      <c r="CF301" s="49"/>
      <c r="CG301" s="49"/>
      <c r="CH301" s="49"/>
      <c r="CI301" s="49"/>
      <c r="CJ301" s="49"/>
      <c r="CK301" s="49"/>
      <c r="CL301" s="49"/>
      <c r="CM301" s="49"/>
      <c r="CN301" s="49"/>
      <c r="CO301" s="49"/>
      <c r="CP301" s="49"/>
      <c r="CQ301" s="49"/>
      <c r="CR301" s="49"/>
      <c r="CS301" s="49"/>
      <c r="CT301" s="49"/>
      <c r="CU301" s="49"/>
      <c r="CV301" s="49"/>
      <c r="CW301" s="49"/>
      <c r="CX301" s="49"/>
      <c r="CY301" s="49"/>
      <c r="CZ301" s="49"/>
      <c r="DA301" s="49"/>
      <c r="DB301" s="49"/>
      <c r="DC301" s="49"/>
      <c r="DD301" s="49"/>
      <c r="DE301" s="49"/>
      <c r="DF301" s="49"/>
      <c r="DG301" s="49"/>
      <c r="DH301" s="49"/>
      <c r="DI301" s="49"/>
      <c r="DJ301" s="49"/>
      <c r="DK301" s="49"/>
      <c r="DL301" s="49"/>
      <c r="DM301" s="49"/>
      <c r="DN301" s="49"/>
      <c r="DO301" s="49"/>
      <c r="DP301" s="49"/>
      <c r="DQ301" s="49"/>
      <c r="DR301" s="49"/>
      <c r="DS301" s="49"/>
      <c r="DT301" s="49"/>
      <c r="DU301" s="49"/>
      <c r="DV301" s="49"/>
      <c r="DW301" s="49"/>
      <c r="DX301" s="49"/>
      <c r="DY301" s="49"/>
      <c r="DZ301" s="49"/>
      <c r="EA301" s="49"/>
      <c r="EB301" s="49"/>
      <c r="EC301" s="49"/>
      <c r="ED301" s="49"/>
      <c r="EE301" s="49"/>
      <c r="EF301" s="49"/>
      <c r="EG301" s="49"/>
      <c r="EH301" s="49"/>
      <c r="EI301" s="49"/>
      <c r="EJ301" s="49"/>
      <c r="EK301" s="49"/>
      <c r="EL301" s="49"/>
      <c r="EM301" s="49"/>
      <c r="EN301" s="49"/>
      <c r="EO301" s="49"/>
      <c r="EP301" s="49"/>
      <c r="EQ301" s="49"/>
      <c r="ER301" s="49"/>
      <c r="ES301" s="49"/>
      <c r="ET301" s="49"/>
      <c r="EU301" s="49"/>
      <c r="EV301" s="49"/>
      <c r="EW301" s="49"/>
      <c r="EX301" s="49"/>
      <c r="EY301" s="49"/>
      <c r="EZ301" s="49"/>
      <c r="FA301" s="49"/>
      <c r="FB301" s="49"/>
      <c r="FC301" s="49"/>
      <c r="FD301" s="49"/>
      <c r="FE301" s="49"/>
      <c r="FF301" s="49"/>
      <c r="FG301" s="49"/>
      <c r="FH301" s="49"/>
      <c r="FI301" s="49"/>
      <c r="FJ301" s="49"/>
      <c r="FK301" s="49"/>
      <c r="FL301" s="49"/>
      <c r="FM301" s="49"/>
      <c r="FN301" s="49"/>
      <c r="FO301" s="49"/>
      <c r="FP301" s="49"/>
      <c r="FQ301" s="49"/>
      <c r="FR301" s="49"/>
      <c r="FS301" s="49"/>
      <c r="FT301" s="49"/>
      <c r="FU301" s="49"/>
      <c r="FV301" s="49"/>
      <c r="FW301" s="49"/>
      <c r="FX301" s="49"/>
      <c r="FY301" s="49"/>
      <c r="FZ301" s="49"/>
      <c r="GA301" s="49"/>
      <c r="GB301" s="49"/>
      <c r="GC301" s="49"/>
      <c r="GD301" s="49"/>
      <c r="GE301" s="49"/>
      <c r="GF301" s="49"/>
      <c r="GG301" s="49"/>
      <c r="GH301" s="49"/>
      <c r="GI301" s="49"/>
      <c r="GJ301" s="49"/>
      <c r="GK301" s="49"/>
      <c r="GL301" s="49"/>
      <c r="GM301" s="49"/>
      <c r="GN301" s="49"/>
      <c r="GO301" s="49"/>
      <c r="GP301" s="49"/>
      <c r="GQ301" s="49"/>
      <c r="GR301" s="49"/>
      <c r="GS301" s="49"/>
      <c r="GT301" s="49"/>
      <c r="GU301" s="49"/>
      <c r="GV301" s="49"/>
      <c r="GW301" s="49"/>
      <c r="GX301" s="49"/>
      <c r="GY301" s="49"/>
      <c r="GZ301" s="49"/>
      <c r="HA301" s="49"/>
      <c r="HB301" s="49"/>
      <c r="HC301" s="49"/>
      <c r="HD301" s="49"/>
      <c r="HE301" s="49"/>
      <c r="HF301" s="49"/>
      <c r="HG301" s="49"/>
      <c r="HH301" s="49"/>
      <c r="HI301" s="49"/>
      <c r="HJ301" s="49"/>
      <c r="HK301" s="49"/>
      <c r="HL301" s="49"/>
      <c r="HM301" s="49"/>
      <c r="HN301" s="49"/>
      <c r="HO301" s="49"/>
      <c r="HP301" s="49"/>
      <c r="HQ301" s="49"/>
    </row>
    <row r="302" spans="1:242" s="47" customFormat="1">
      <c r="A302" s="22" t="s">
        <v>721</v>
      </c>
      <c r="B302" s="36" t="s">
        <v>139</v>
      </c>
      <c r="C302" s="48" t="s">
        <v>36</v>
      </c>
      <c r="D302" s="17">
        <v>623.28</v>
      </c>
      <c r="E302" s="17">
        <v>108.86</v>
      </c>
      <c r="F302" s="17">
        <v>615.55999999999995</v>
      </c>
      <c r="G302" s="17">
        <v>365.95</v>
      </c>
      <c r="H302" s="17">
        <v>3146.51</v>
      </c>
      <c r="I302" s="17">
        <v>4326.53</v>
      </c>
      <c r="J302" s="17">
        <v>5286.66</v>
      </c>
      <c r="K302" s="17">
        <v>5977.94</v>
      </c>
      <c r="L302" s="17">
        <f t="shared" si="215"/>
        <v>5197.0433333333322</v>
      </c>
      <c r="M302" s="17">
        <f t="shared" si="215"/>
        <v>5487.214444444443</v>
      </c>
      <c r="N302" s="17">
        <f t="shared" si="215"/>
        <v>5554.0659259259255</v>
      </c>
      <c r="O302" s="17">
        <f t="shared" si="215"/>
        <v>5412.7745679012332</v>
      </c>
      <c r="P302" s="17">
        <f t="shared" si="216"/>
        <v>42102.388271604927</v>
      </c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  <c r="BE302" s="49"/>
      <c r="BF302" s="49"/>
      <c r="BG302" s="49"/>
      <c r="BH302" s="49"/>
      <c r="BI302" s="49"/>
      <c r="BJ302" s="49"/>
      <c r="BK302" s="49"/>
      <c r="BL302" s="49"/>
      <c r="BM302" s="49"/>
      <c r="BN302" s="49"/>
      <c r="BO302" s="49"/>
      <c r="BP302" s="49"/>
      <c r="BQ302" s="49"/>
      <c r="BR302" s="49"/>
      <c r="BS302" s="49"/>
      <c r="BT302" s="49"/>
      <c r="BU302" s="49"/>
      <c r="BV302" s="49"/>
      <c r="BW302" s="49"/>
      <c r="BX302" s="49"/>
      <c r="BY302" s="49"/>
      <c r="BZ302" s="49"/>
      <c r="CA302" s="49"/>
      <c r="CB302" s="49"/>
      <c r="CC302" s="49"/>
      <c r="CD302" s="49"/>
      <c r="CE302" s="49"/>
      <c r="CF302" s="49"/>
      <c r="CG302" s="49"/>
      <c r="CH302" s="49"/>
      <c r="CI302" s="49"/>
      <c r="CJ302" s="49"/>
      <c r="CK302" s="49"/>
      <c r="CL302" s="49"/>
      <c r="CM302" s="49"/>
      <c r="CN302" s="49"/>
      <c r="CO302" s="49"/>
      <c r="CP302" s="49"/>
      <c r="CQ302" s="49"/>
      <c r="CR302" s="49"/>
      <c r="CS302" s="49"/>
      <c r="CT302" s="49"/>
      <c r="CU302" s="49"/>
      <c r="CV302" s="49"/>
      <c r="CW302" s="49"/>
      <c r="CX302" s="49"/>
      <c r="CY302" s="49"/>
      <c r="CZ302" s="49"/>
      <c r="DA302" s="49"/>
      <c r="DB302" s="49"/>
      <c r="DC302" s="49"/>
      <c r="DD302" s="49"/>
      <c r="DE302" s="49"/>
      <c r="DF302" s="49"/>
      <c r="DG302" s="49"/>
      <c r="DH302" s="49"/>
      <c r="DI302" s="49"/>
      <c r="DJ302" s="49"/>
      <c r="DK302" s="49"/>
      <c r="DL302" s="49"/>
      <c r="DM302" s="49"/>
      <c r="DN302" s="49"/>
      <c r="DO302" s="49"/>
      <c r="DP302" s="49"/>
      <c r="DQ302" s="49"/>
      <c r="DR302" s="49"/>
      <c r="DS302" s="49"/>
      <c r="DT302" s="49"/>
      <c r="DU302" s="49"/>
      <c r="DV302" s="49"/>
      <c r="DW302" s="49"/>
      <c r="DX302" s="49"/>
      <c r="DY302" s="49"/>
      <c r="DZ302" s="49"/>
      <c r="EA302" s="49"/>
      <c r="EB302" s="49"/>
      <c r="EC302" s="49"/>
      <c r="ED302" s="49"/>
      <c r="EE302" s="49"/>
      <c r="EF302" s="49"/>
      <c r="EG302" s="49"/>
      <c r="EH302" s="49"/>
      <c r="EI302" s="49"/>
      <c r="EJ302" s="49"/>
      <c r="EK302" s="49"/>
      <c r="EL302" s="49"/>
      <c r="EM302" s="49"/>
      <c r="EN302" s="49"/>
      <c r="EO302" s="49"/>
      <c r="EP302" s="49"/>
      <c r="EQ302" s="49"/>
      <c r="ER302" s="49"/>
      <c r="ES302" s="49"/>
      <c r="ET302" s="49"/>
      <c r="EU302" s="49"/>
      <c r="EV302" s="49"/>
      <c r="EW302" s="49"/>
      <c r="EX302" s="49"/>
      <c r="EY302" s="49"/>
      <c r="EZ302" s="49"/>
      <c r="FA302" s="49"/>
      <c r="FB302" s="49"/>
      <c r="FC302" s="49"/>
      <c r="FD302" s="49"/>
      <c r="FE302" s="49"/>
      <c r="FF302" s="49"/>
      <c r="FG302" s="49"/>
      <c r="FH302" s="49"/>
      <c r="FI302" s="49"/>
      <c r="FJ302" s="49"/>
      <c r="FK302" s="49"/>
      <c r="FL302" s="49"/>
      <c r="FM302" s="49"/>
      <c r="FN302" s="49"/>
      <c r="FO302" s="49"/>
      <c r="FP302" s="49"/>
      <c r="FQ302" s="49"/>
      <c r="FR302" s="49"/>
      <c r="FS302" s="49"/>
      <c r="FT302" s="49"/>
      <c r="FU302" s="49"/>
      <c r="FV302" s="49"/>
      <c r="FW302" s="49"/>
      <c r="FX302" s="49"/>
      <c r="FY302" s="49"/>
      <c r="FZ302" s="49"/>
      <c r="GA302" s="49"/>
      <c r="GB302" s="49"/>
      <c r="GC302" s="49"/>
      <c r="GD302" s="49"/>
      <c r="GE302" s="49"/>
      <c r="GF302" s="49"/>
      <c r="GG302" s="49"/>
      <c r="GH302" s="49"/>
      <c r="GI302" s="49"/>
      <c r="GJ302" s="49"/>
      <c r="GK302" s="49"/>
      <c r="GL302" s="49"/>
      <c r="GM302" s="49"/>
      <c r="GN302" s="49"/>
      <c r="GO302" s="49"/>
      <c r="GP302" s="49"/>
      <c r="GQ302" s="49"/>
      <c r="GR302" s="49"/>
      <c r="GS302" s="49"/>
      <c r="GT302" s="49"/>
      <c r="GU302" s="49"/>
      <c r="GV302" s="49"/>
      <c r="GW302" s="49"/>
      <c r="GX302" s="49"/>
      <c r="GY302" s="49"/>
      <c r="GZ302" s="49"/>
      <c r="HA302" s="49"/>
      <c r="HB302" s="49"/>
      <c r="HC302" s="49"/>
      <c r="HD302" s="49"/>
      <c r="HE302" s="49"/>
      <c r="HF302" s="49"/>
      <c r="HG302" s="49"/>
      <c r="HH302" s="49"/>
      <c r="HI302" s="49"/>
      <c r="HJ302" s="49"/>
      <c r="HK302" s="49"/>
      <c r="HL302" s="49"/>
      <c r="HM302" s="49"/>
      <c r="HN302" s="49"/>
      <c r="HO302" s="49"/>
      <c r="HP302" s="49"/>
      <c r="HQ302" s="49"/>
    </row>
    <row r="303" spans="1:242" s="47" customFormat="1">
      <c r="A303" s="22" t="s">
        <v>722</v>
      </c>
      <c r="B303" s="36" t="s">
        <v>141</v>
      </c>
      <c r="C303" s="48" t="s">
        <v>140</v>
      </c>
      <c r="D303" s="17">
        <v>6529.63</v>
      </c>
      <c r="E303" s="17">
        <v>6142.25</v>
      </c>
      <c r="F303" s="17">
        <v>5753.52</v>
      </c>
      <c r="G303" s="17">
        <v>6891.58</v>
      </c>
      <c r="H303" s="17">
        <v>9571.74</v>
      </c>
      <c r="I303" s="17">
        <v>11980.82</v>
      </c>
      <c r="J303" s="17">
        <v>12505.78</v>
      </c>
      <c r="K303" s="17">
        <v>14310.33</v>
      </c>
      <c r="L303" s="17">
        <f t="shared" si="215"/>
        <v>12932.31</v>
      </c>
      <c r="M303" s="17">
        <f t="shared" si="215"/>
        <v>13249.473333333333</v>
      </c>
      <c r="N303" s="17">
        <f t="shared" si="215"/>
        <v>13497.371111111112</v>
      </c>
      <c r="O303" s="17">
        <f t="shared" si="215"/>
        <v>13226.384814814815</v>
      </c>
      <c r="P303" s="17">
        <f t="shared" si="216"/>
        <v>126591.18925925923</v>
      </c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  <c r="BE303" s="49"/>
      <c r="BF303" s="49"/>
      <c r="BG303" s="49"/>
      <c r="BH303" s="49"/>
      <c r="BI303" s="49"/>
      <c r="BJ303" s="49"/>
      <c r="BK303" s="49"/>
      <c r="BL303" s="49"/>
      <c r="BM303" s="49"/>
      <c r="BN303" s="49"/>
      <c r="BO303" s="49"/>
      <c r="BP303" s="49"/>
      <c r="BQ303" s="49"/>
      <c r="BR303" s="49"/>
      <c r="BS303" s="49"/>
      <c r="BT303" s="49"/>
      <c r="BU303" s="49"/>
      <c r="BV303" s="49"/>
      <c r="BW303" s="49"/>
      <c r="BX303" s="49"/>
      <c r="BY303" s="49"/>
      <c r="BZ303" s="49"/>
      <c r="CA303" s="49"/>
      <c r="CB303" s="49"/>
      <c r="CC303" s="49"/>
      <c r="CD303" s="49"/>
      <c r="CE303" s="49"/>
      <c r="CF303" s="49"/>
      <c r="CG303" s="49"/>
      <c r="CH303" s="49"/>
      <c r="CI303" s="49"/>
      <c r="CJ303" s="49"/>
      <c r="CK303" s="49"/>
      <c r="CL303" s="49"/>
      <c r="CM303" s="49"/>
      <c r="CN303" s="49"/>
      <c r="CO303" s="49"/>
      <c r="CP303" s="49"/>
      <c r="CQ303" s="49"/>
      <c r="CR303" s="49"/>
      <c r="CS303" s="49"/>
      <c r="CT303" s="49"/>
      <c r="CU303" s="49"/>
      <c r="CV303" s="49"/>
      <c r="CW303" s="49"/>
      <c r="CX303" s="49"/>
      <c r="CY303" s="49"/>
      <c r="CZ303" s="49"/>
      <c r="DA303" s="49"/>
      <c r="DB303" s="49"/>
      <c r="DC303" s="49"/>
      <c r="DD303" s="49"/>
      <c r="DE303" s="49"/>
      <c r="DF303" s="49"/>
      <c r="DG303" s="49"/>
      <c r="DH303" s="49"/>
      <c r="DI303" s="49"/>
      <c r="DJ303" s="49"/>
      <c r="DK303" s="49"/>
      <c r="DL303" s="49"/>
      <c r="DM303" s="49"/>
      <c r="DN303" s="49"/>
      <c r="DO303" s="49"/>
      <c r="DP303" s="49"/>
      <c r="DQ303" s="49"/>
      <c r="DR303" s="49"/>
      <c r="DS303" s="49"/>
      <c r="DT303" s="49"/>
      <c r="DU303" s="49"/>
      <c r="DV303" s="49"/>
      <c r="DW303" s="49"/>
      <c r="DX303" s="49"/>
      <c r="DY303" s="49"/>
      <c r="DZ303" s="49"/>
      <c r="EA303" s="49"/>
      <c r="EB303" s="49"/>
      <c r="EC303" s="49"/>
      <c r="ED303" s="49"/>
      <c r="EE303" s="49"/>
      <c r="EF303" s="49"/>
      <c r="EG303" s="49"/>
      <c r="EH303" s="49"/>
      <c r="EI303" s="49"/>
      <c r="EJ303" s="49"/>
      <c r="EK303" s="49"/>
      <c r="EL303" s="49"/>
      <c r="EM303" s="49"/>
      <c r="EN303" s="49"/>
      <c r="EO303" s="49"/>
      <c r="EP303" s="49"/>
      <c r="EQ303" s="49"/>
      <c r="ER303" s="49"/>
      <c r="ES303" s="49"/>
      <c r="ET303" s="49"/>
      <c r="EU303" s="49"/>
      <c r="EV303" s="49"/>
      <c r="EW303" s="49"/>
      <c r="EX303" s="49"/>
      <c r="EY303" s="49"/>
      <c r="EZ303" s="49"/>
      <c r="FA303" s="49"/>
      <c r="FB303" s="49"/>
      <c r="FC303" s="49"/>
      <c r="FD303" s="49"/>
      <c r="FE303" s="49"/>
      <c r="FF303" s="49"/>
      <c r="FG303" s="49"/>
      <c r="FH303" s="49"/>
      <c r="FI303" s="49"/>
      <c r="FJ303" s="49"/>
      <c r="FK303" s="49"/>
      <c r="FL303" s="49"/>
      <c r="FM303" s="49"/>
      <c r="FN303" s="49"/>
      <c r="FO303" s="49"/>
      <c r="FP303" s="49"/>
      <c r="FQ303" s="49"/>
      <c r="FR303" s="49"/>
      <c r="FS303" s="49"/>
      <c r="FT303" s="49"/>
      <c r="FU303" s="49"/>
      <c r="FV303" s="49"/>
      <c r="FW303" s="49"/>
      <c r="FX303" s="49"/>
      <c r="FY303" s="49"/>
      <c r="FZ303" s="49"/>
      <c r="GA303" s="49"/>
      <c r="GB303" s="49"/>
      <c r="GC303" s="49"/>
      <c r="GD303" s="49"/>
      <c r="GE303" s="49"/>
      <c r="GF303" s="49"/>
      <c r="GG303" s="49"/>
      <c r="GH303" s="49"/>
      <c r="GI303" s="49"/>
      <c r="GJ303" s="49"/>
      <c r="GK303" s="49"/>
      <c r="GL303" s="49"/>
      <c r="GM303" s="49"/>
      <c r="GN303" s="49"/>
      <c r="GO303" s="49"/>
      <c r="GP303" s="49"/>
      <c r="GQ303" s="49"/>
      <c r="GR303" s="49"/>
      <c r="GS303" s="49"/>
      <c r="GT303" s="49"/>
      <c r="GU303" s="49"/>
      <c r="GV303" s="49"/>
      <c r="GW303" s="49"/>
      <c r="GX303" s="49"/>
      <c r="GY303" s="49"/>
      <c r="GZ303" s="49"/>
      <c r="HA303" s="49"/>
      <c r="HB303" s="49"/>
      <c r="HC303" s="49"/>
      <c r="HD303" s="49"/>
      <c r="HE303" s="49"/>
      <c r="HF303" s="49"/>
      <c r="HG303" s="49"/>
      <c r="HH303" s="49"/>
      <c r="HI303" s="49"/>
      <c r="HJ303" s="49"/>
      <c r="HK303" s="49"/>
      <c r="HL303" s="49"/>
      <c r="HM303" s="49"/>
      <c r="HN303" s="49"/>
      <c r="HO303" s="49"/>
      <c r="HP303" s="49"/>
      <c r="HQ303" s="49"/>
    </row>
    <row r="304" spans="1:242" s="47" customFormat="1">
      <c r="A304" s="22" t="s">
        <v>723</v>
      </c>
      <c r="B304" s="36" t="s">
        <v>144</v>
      </c>
      <c r="C304" s="48" t="s">
        <v>56</v>
      </c>
      <c r="D304" s="17">
        <v>2597.91</v>
      </c>
      <c r="E304" s="17">
        <v>2385.5100000000002</v>
      </c>
      <c r="F304" s="17">
        <v>4487.96</v>
      </c>
      <c r="G304" s="17">
        <v>4423.1099999999997</v>
      </c>
      <c r="H304" s="17">
        <v>7242.39</v>
      </c>
      <c r="I304" s="17">
        <v>8171.11</v>
      </c>
      <c r="J304" s="17">
        <v>9728.9</v>
      </c>
      <c r="K304" s="17">
        <v>13352.69</v>
      </c>
      <c r="L304" s="17">
        <f t="shared" si="215"/>
        <v>10417.566666666666</v>
      </c>
      <c r="M304" s="17">
        <f t="shared" si="215"/>
        <v>11166.385555555555</v>
      </c>
      <c r="N304" s="17">
        <f t="shared" si="215"/>
        <v>11645.547407407408</v>
      </c>
      <c r="O304" s="17">
        <f t="shared" si="215"/>
        <v>11076.49987654321</v>
      </c>
      <c r="P304" s="17">
        <f t="shared" si="216"/>
        <v>96695.579506172828</v>
      </c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  <c r="BE304" s="49"/>
      <c r="BF304" s="49"/>
      <c r="BG304" s="49"/>
      <c r="BH304" s="49"/>
      <c r="BI304" s="49"/>
      <c r="BJ304" s="49"/>
      <c r="BK304" s="49"/>
      <c r="BL304" s="49"/>
      <c r="BM304" s="49"/>
      <c r="BN304" s="49"/>
      <c r="BO304" s="49"/>
      <c r="BP304" s="49"/>
      <c r="BQ304" s="49"/>
      <c r="BR304" s="49"/>
      <c r="BS304" s="49"/>
      <c r="BT304" s="49"/>
      <c r="BU304" s="49"/>
      <c r="BV304" s="49"/>
      <c r="BW304" s="49"/>
      <c r="BX304" s="49"/>
      <c r="BY304" s="49"/>
      <c r="BZ304" s="49"/>
      <c r="CA304" s="49"/>
      <c r="CB304" s="49"/>
      <c r="CC304" s="49"/>
      <c r="CD304" s="49"/>
      <c r="CE304" s="49"/>
      <c r="CF304" s="49"/>
      <c r="CG304" s="49"/>
      <c r="CH304" s="49"/>
      <c r="CI304" s="49"/>
      <c r="CJ304" s="49"/>
      <c r="CK304" s="49"/>
      <c r="CL304" s="49"/>
      <c r="CM304" s="49"/>
      <c r="CN304" s="49"/>
      <c r="CO304" s="49"/>
      <c r="CP304" s="49"/>
      <c r="CQ304" s="49"/>
      <c r="CR304" s="49"/>
      <c r="CS304" s="49"/>
      <c r="CT304" s="49"/>
      <c r="CU304" s="49"/>
      <c r="CV304" s="49"/>
      <c r="CW304" s="49"/>
      <c r="CX304" s="49"/>
      <c r="CY304" s="49"/>
      <c r="CZ304" s="49"/>
      <c r="DA304" s="49"/>
      <c r="DB304" s="49"/>
      <c r="DC304" s="49"/>
      <c r="DD304" s="49"/>
      <c r="DE304" s="49"/>
      <c r="DF304" s="49"/>
      <c r="DG304" s="49"/>
      <c r="DH304" s="49"/>
      <c r="DI304" s="49"/>
      <c r="DJ304" s="49"/>
      <c r="DK304" s="49"/>
      <c r="DL304" s="49"/>
      <c r="DM304" s="49"/>
      <c r="DN304" s="49"/>
      <c r="DO304" s="49"/>
      <c r="DP304" s="49"/>
      <c r="DQ304" s="49"/>
      <c r="DR304" s="49"/>
      <c r="DS304" s="49"/>
      <c r="DT304" s="49"/>
      <c r="DU304" s="49"/>
      <c r="DV304" s="49"/>
      <c r="DW304" s="49"/>
      <c r="DX304" s="49"/>
      <c r="DY304" s="49"/>
      <c r="DZ304" s="49"/>
      <c r="EA304" s="49"/>
      <c r="EB304" s="49"/>
      <c r="EC304" s="49"/>
      <c r="ED304" s="49"/>
      <c r="EE304" s="49"/>
      <c r="EF304" s="49"/>
      <c r="EG304" s="49"/>
      <c r="EH304" s="49"/>
      <c r="EI304" s="49"/>
      <c r="EJ304" s="49"/>
      <c r="EK304" s="49"/>
      <c r="EL304" s="49"/>
      <c r="EM304" s="49"/>
      <c r="EN304" s="49"/>
      <c r="EO304" s="49"/>
      <c r="EP304" s="49"/>
      <c r="EQ304" s="49"/>
      <c r="ER304" s="49"/>
      <c r="ES304" s="49"/>
      <c r="ET304" s="49"/>
      <c r="EU304" s="49"/>
      <c r="EV304" s="49"/>
      <c r="EW304" s="49"/>
      <c r="EX304" s="49"/>
      <c r="EY304" s="49"/>
      <c r="EZ304" s="49"/>
      <c r="FA304" s="49"/>
      <c r="FB304" s="49"/>
      <c r="FC304" s="49"/>
      <c r="FD304" s="49"/>
      <c r="FE304" s="49"/>
      <c r="FF304" s="49"/>
      <c r="FG304" s="49"/>
      <c r="FH304" s="49"/>
      <c r="FI304" s="49"/>
      <c r="FJ304" s="49"/>
      <c r="FK304" s="49"/>
      <c r="FL304" s="49"/>
      <c r="FM304" s="49"/>
      <c r="FN304" s="49"/>
      <c r="FO304" s="49"/>
      <c r="FP304" s="49"/>
      <c r="FQ304" s="49"/>
      <c r="FR304" s="49"/>
      <c r="FS304" s="49"/>
      <c r="FT304" s="49"/>
      <c r="FU304" s="49"/>
      <c r="FV304" s="49"/>
      <c r="FW304" s="49"/>
      <c r="FX304" s="49"/>
      <c r="FY304" s="49"/>
      <c r="FZ304" s="49"/>
      <c r="GA304" s="49"/>
      <c r="GB304" s="49"/>
      <c r="GC304" s="49"/>
      <c r="GD304" s="49"/>
      <c r="GE304" s="49"/>
      <c r="GF304" s="49"/>
      <c r="GG304" s="49"/>
      <c r="GH304" s="49"/>
      <c r="GI304" s="49"/>
      <c r="GJ304" s="49"/>
      <c r="GK304" s="49"/>
      <c r="GL304" s="49"/>
      <c r="GM304" s="49"/>
      <c r="GN304" s="49"/>
      <c r="GO304" s="49"/>
      <c r="GP304" s="49"/>
      <c r="GQ304" s="49"/>
      <c r="GR304" s="49"/>
      <c r="GS304" s="49"/>
      <c r="GT304" s="49"/>
      <c r="GU304" s="49"/>
      <c r="GV304" s="49"/>
      <c r="GW304" s="49"/>
      <c r="GX304" s="49"/>
      <c r="GY304" s="49"/>
      <c r="GZ304" s="49"/>
      <c r="HA304" s="49"/>
      <c r="HB304" s="49"/>
      <c r="HC304" s="49"/>
      <c r="HD304" s="49"/>
      <c r="HE304" s="49"/>
      <c r="HF304" s="49"/>
      <c r="HG304" s="49"/>
      <c r="HH304" s="49"/>
      <c r="HI304" s="49"/>
      <c r="HJ304" s="49"/>
      <c r="HK304" s="49"/>
      <c r="HL304" s="49"/>
      <c r="HM304" s="49"/>
      <c r="HN304" s="49"/>
      <c r="HO304" s="49"/>
      <c r="HP304" s="49"/>
      <c r="HQ304" s="49"/>
    </row>
    <row r="305" spans="1:242" s="47" customFormat="1">
      <c r="A305" s="22" t="s">
        <v>725</v>
      </c>
      <c r="B305" s="22" t="s">
        <v>148</v>
      </c>
      <c r="C305" s="23" t="s">
        <v>58</v>
      </c>
      <c r="D305" s="17">
        <v>1072.5899999999999</v>
      </c>
      <c r="E305" s="17">
        <v>759.09</v>
      </c>
      <c r="F305" s="17">
        <v>0</v>
      </c>
      <c r="G305" s="17">
        <v>11855.56</v>
      </c>
      <c r="H305" s="17">
        <v>7632.49</v>
      </c>
      <c r="I305" s="17">
        <v>8448.41</v>
      </c>
      <c r="J305" s="17">
        <v>7624.17</v>
      </c>
      <c r="K305" s="17">
        <v>15173.86</v>
      </c>
      <c r="L305" s="17">
        <f t="shared" si="215"/>
        <v>10415.480000000001</v>
      </c>
      <c r="M305" s="17">
        <f t="shared" si="215"/>
        <v>11071.17</v>
      </c>
      <c r="N305" s="17">
        <f t="shared" si="215"/>
        <v>12220.17</v>
      </c>
      <c r="O305" s="17">
        <f t="shared" si="215"/>
        <v>11235.606666666667</v>
      </c>
      <c r="P305" s="17">
        <f t="shared" si="216"/>
        <v>97508.596666666679</v>
      </c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  <c r="BE305" s="49"/>
      <c r="BF305" s="49"/>
      <c r="BG305" s="49"/>
      <c r="BH305" s="49"/>
      <c r="BI305" s="49"/>
      <c r="BJ305" s="49"/>
      <c r="BK305" s="49"/>
      <c r="BL305" s="49"/>
      <c r="BM305" s="49"/>
      <c r="BN305" s="49"/>
      <c r="BO305" s="49"/>
      <c r="BP305" s="49"/>
      <c r="BQ305" s="49"/>
      <c r="BR305" s="49"/>
      <c r="BS305" s="49"/>
      <c r="BT305" s="49"/>
      <c r="BU305" s="49"/>
      <c r="BV305" s="49"/>
      <c r="BW305" s="49"/>
      <c r="BX305" s="49"/>
      <c r="BY305" s="49"/>
      <c r="BZ305" s="49"/>
      <c r="CA305" s="49"/>
      <c r="CB305" s="49"/>
      <c r="CC305" s="49"/>
      <c r="CD305" s="49"/>
      <c r="CE305" s="49"/>
      <c r="CF305" s="49"/>
      <c r="CG305" s="49"/>
      <c r="CH305" s="49"/>
      <c r="CI305" s="49"/>
      <c r="CJ305" s="49"/>
      <c r="CK305" s="49"/>
      <c r="CL305" s="49"/>
      <c r="CM305" s="49"/>
      <c r="CN305" s="49"/>
      <c r="CO305" s="49"/>
      <c r="CP305" s="49"/>
      <c r="CQ305" s="49"/>
      <c r="CR305" s="49"/>
      <c r="CS305" s="49"/>
      <c r="CT305" s="49"/>
      <c r="CU305" s="49"/>
      <c r="CV305" s="49"/>
      <c r="CW305" s="49"/>
      <c r="CX305" s="49"/>
      <c r="CY305" s="49"/>
      <c r="CZ305" s="49"/>
      <c r="DA305" s="49"/>
      <c r="DB305" s="49"/>
      <c r="DC305" s="49"/>
      <c r="DD305" s="49"/>
      <c r="DE305" s="49"/>
      <c r="DF305" s="49"/>
      <c r="DG305" s="49"/>
      <c r="DH305" s="49"/>
      <c r="DI305" s="49"/>
      <c r="DJ305" s="49"/>
      <c r="DK305" s="49"/>
      <c r="DL305" s="49"/>
      <c r="DM305" s="49"/>
      <c r="DN305" s="49"/>
      <c r="DO305" s="49"/>
      <c r="DP305" s="49"/>
      <c r="DQ305" s="49"/>
      <c r="DR305" s="49"/>
      <c r="DS305" s="49"/>
      <c r="DT305" s="49"/>
      <c r="DU305" s="49"/>
      <c r="DV305" s="49"/>
      <c r="DW305" s="49"/>
      <c r="DX305" s="49"/>
      <c r="DY305" s="49"/>
      <c r="DZ305" s="49"/>
      <c r="EA305" s="49"/>
      <c r="EB305" s="49"/>
      <c r="EC305" s="49"/>
      <c r="ED305" s="49"/>
      <c r="EE305" s="49"/>
      <c r="EF305" s="49"/>
      <c r="EG305" s="49"/>
      <c r="EH305" s="49"/>
      <c r="EI305" s="49"/>
      <c r="EJ305" s="49"/>
      <c r="EK305" s="49"/>
      <c r="EL305" s="49"/>
      <c r="EM305" s="49"/>
      <c r="EN305" s="49"/>
      <c r="EO305" s="49"/>
      <c r="EP305" s="49"/>
      <c r="EQ305" s="49"/>
      <c r="ER305" s="49"/>
      <c r="ES305" s="49"/>
      <c r="ET305" s="49"/>
      <c r="EU305" s="49"/>
      <c r="EV305" s="49"/>
      <c r="EW305" s="49"/>
      <c r="EX305" s="49"/>
      <c r="EY305" s="49"/>
      <c r="EZ305" s="49"/>
      <c r="FA305" s="49"/>
      <c r="FB305" s="49"/>
      <c r="FC305" s="49"/>
      <c r="FD305" s="49"/>
      <c r="FE305" s="49"/>
      <c r="FF305" s="49"/>
      <c r="FG305" s="49"/>
      <c r="FH305" s="49"/>
      <c r="FI305" s="49"/>
      <c r="FJ305" s="49"/>
      <c r="FK305" s="49"/>
      <c r="FL305" s="49"/>
      <c r="FM305" s="49"/>
      <c r="FN305" s="49"/>
      <c r="FO305" s="49"/>
      <c r="FP305" s="49"/>
      <c r="FQ305" s="49"/>
      <c r="FR305" s="49"/>
      <c r="FS305" s="49"/>
      <c r="FT305" s="49"/>
      <c r="FU305" s="49"/>
      <c r="FV305" s="49"/>
      <c r="FW305" s="49"/>
      <c r="FX305" s="49"/>
      <c r="FY305" s="49"/>
      <c r="FZ305" s="49"/>
      <c r="GA305" s="49"/>
      <c r="GB305" s="49"/>
      <c r="GC305" s="49"/>
      <c r="GD305" s="49"/>
      <c r="GE305" s="49"/>
      <c r="GF305" s="49"/>
      <c r="GG305" s="49"/>
      <c r="GH305" s="49"/>
      <c r="GI305" s="49"/>
      <c r="GJ305" s="49"/>
      <c r="GK305" s="49"/>
      <c r="GL305" s="49"/>
      <c r="GM305" s="49"/>
      <c r="GN305" s="49"/>
      <c r="GO305" s="49"/>
      <c r="GP305" s="49"/>
      <c r="GQ305" s="49"/>
      <c r="GR305" s="49"/>
      <c r="GS305" s="49"/>
      <c r="GT305" s="49"/>
      <c r="GU305" s="49"/>
      <c r="GV305" s="49"/>
      <c r="GW305" s="49"/>
      <c r="GX305" s="49"/>
      <c r="GY305" s="49"/>
      <c r="GZ305" s="49"/>
      <c r="HA305" s="49"/>
      <c r="HB305" s="49"/>
      <c r="HC305" s="49"/>
      <c r="HD305" s="49"/>
      <c r="HE305" s="49"/>
      <c r="HF305" s="49"/>
      <c r="HG305" s="49"/>
      <c r="HH305" s="49"/>
      <c r="HI305" s="49"/>
      <c r="HJ305" s="49"/>
      <c r="HK305" s="49"/>
      <c r="HL305" s="49"/>
      <c r="HM305" s="49"/>
      <c r="HN305" s="49"/>
      <c r="HO305" s="49"/>
      <c r="HP305" s="49"/>
      <c r="HQ305" s="49"/>
    </row>
    <row r="306" spans="1:242">
      <c r="A306" s="22" t="s">
        <v>726</v>
      </c>
      <c r="B306" s="22" t="s">
        <v>254</v>
      </c>
      <c r="C306" s="23" t="s">
        <v>255</v>
      </c>
      <c r="D306" s="17">
        <v>137.82</v>
      </c>
      <c r="E306" s="17">
        <v>236.11</v>
      </c>
      <c r="F306" s="17">
        <v>670.15</v>
      </c>
      <c r="G306" s="17">
        <v>800.06</v>
      </c>
      <c r="H306" s="17">
        <v>1127.8499999999999</v>
      </c>
      <c r="I306" s="17">
        <v>1644.68</v>
      </c>
      <c r="J306" s="17">
        <v>1862.76</v>
      </c>
      <c r="K306" s="17">
        <v>3796.26</v>
      </c>
      <c r="L306" s="17">
        <f t="shared" si="215"/>
        <v>2434.5666666666671</v>
      </c>
      <c r="M306" s="17">
        <f t="shared" si="215"/>
        <v>2697.8622222222225</v>
      </c>
      <c r="N306" s="17">
        <f t="shared" si="215"/>
        <v>2976.2296296296299</v>
      </c>
      <c r="O306" s="17">
        <f t="shared" si="215"/>
        <v>2702.8861728395063</v>
      </c>
      <c r="P306" s="17">
        <f t="shared" si="216"/>
        <v>21087.234691358026</v>
      </c>
    </row>
    <row r="307" spans="1:242">
      <c r="A307" s="22" t="s">
        <v>727</v>
      </c>
      <c r="B307" s="22" t="s">
        <v>157</v>
      </c>
      <c r="C307" s="23" t="s">
        <v>156</v>
      </c>
      <c r="D307" s="17">
        <v>356.77</v>
      </c>
      <c r="E307" s="17">
        <v>357.19</v>
      </c>
      <c r="F307" s="17">
        <v>357.61</v>
      </c>
      <c r="G307" s="17">
        <v>392.59</v>
      </c>
      <c r="H307" s="17">
        <v>491.77</v>
      </c>
      <c r="I307" s="17">
        <v>625.46</v>
      </c>
      <c r="J307" s="17">
        <v>683.04</v>
      </c>
      <c r="K307" s="17">
        <v>760.93</v>
      </c>
      <c r="L307" s="17">
        <f t="shared" si="215"/>
        <v>689.81</v>
      </c>
      <c r="M307" s="17">
        <f t="shared" si="215"/>
        <v>711.25999999999988</v>
      </c>
      <c r="N307" s="17">
        <f t="shared" si="215"/>
        <v>720.66666666666652</v>
      </c>
      <c r="O307" s="17">
        <f t="shared" si="215"/>
        <v>707.24555555555537</v>
      </c>
      <c r="P307" s="17">
        <f t="shared" si="216"/>
        <v>6854.3422222222216</v>
      </c>
    </row>
    <row r="308" spans="1:242">
      <c r="A308" s="22" t="s">
        <v>731</v>
      </c>
      <c r="B308" s="22" t="s">
        <v>732</v>
      </c>
      <c r="C308" s="23" t="s">
        <v>143</v>
      </c>
      <c r="D308" s="17">
        <v>0.63</v>
      </c>
      <c r="E308" s="17">
        <v>0.62</v>
      </c>
      <c r="F308" s="17">
        <v>2.83</v>
      </c>
      <c r="G308" s="17">
        <v>4.91</v>
      </c>
      <c r="H308" s="17">
        <v>8.76</v>
      </c>
      <c r="I308" s="17">
        <v>11.52</v>
      </c>
      <c r="J308" s="17">
        <v>14.28</v>
      </c>
      <c r="K308" s="17">
        <v>19.02</v>
      </c>
      <c r="L308" s="17">
        <f t="shared" si="215"/>
        <v>14.939999999999998</v>
      </c>
      <c r="M308" s="17">
        <f t="shared" si="215"/>
        <v>16.079999999999998</v>
      </c>
      <c r="N308" s="17">
        <f t="shared" si="215"/>
        <v>16.679999999999996</v>
      </c>
      <c r="O308" s="17">
        <f t="shared" si="215"/>
        <v>15.899999999999997</v>
      </c>
      <c r="P308" s="17">
        <f t="shared" si="216"/>
        <v>126.16999999999997</v>
      </c>
    </row>
    <row r="309" spans="1:242">
      <c r="A309" s="22" t="s">
        <v>733</v>
      </c>
      <c r="B309" s="22" t="s">
        <v>246</v>
      </c>
      <c r="C309" s="23" t="s">
        <v>145</v>
      </c>
      <c r="D309" s="17">
        <v>6.29</v>
      </c>
      <c r="E309" s="17">
        <v>0.86</v>
      </c>
      <c r="F309" s="17">
        <v>4.8600000000000003</v>
      </c>
      <c r="G309" s="17">
        <v>2.81</v>
      </c>
      <c r="H309" s="17">
        <v>11</v>
      </c>
      <c r="I309" s="17">
        <v>11.28</v>
      </c>
      <c r="J309" s="17">
        <v>14.25</v>
      </c>
      <c r="K309" s="17">
        <v>16.48</v>
      </c>
      <c r="L309" s="17">
        <f t="shared" si="215"/>
        <v>14.003333333333336</v>
      </c>
      <c r="M309" s="17">
        <f t="shared" si="215"/>
        <v>14.911111111111111</v>
      </c>
      <c r="N309" s="17">
        <f t="shared" si="215"/>
        <v>15.131481481481481</v>
      </c>
      <c r="O309" s="17">
        <f t="shared" si="215"/>
        <v>14.681975308641976</v>
      </c>
      <c r="P309" s="17">
        <f t="shared" si="216"/>
        <v>126.55790123456791</v>
      </c>
    </row>
    <row r="310" spans="1:242">
      <c r="A310" s="22" t="s">
        <v>737</v>
      </c>
      <c r="B310" s="22" t="s">
        <v>738</v>
      </c>
      <c r="C310" s="23" t="s">
        <v>154</v>
      </c>
      <c r="D310" s="17">
        <v>1.1499999999999999</v>
      </c>
      <c r="E310" s="17">
        <v>1.1000000000000001</v>
      </c>
      <c r="F310" s="17">
        <v>5.1100000000000003</v>
      </c>
      <c r="G310" s="17">
        <v>8.86</v>
      </c>
      <c r="H310" s="17">
        <v>15.77</v>
      </c>
      <c r="I310" s="17">
        <v>20.76</v>
      </c>
      <c r="J310" s="17">
        <v>25.74</v>
      </c>
      <c r="K310" s="17">
        <v>34.270000000000003</v>
      </c>
      <c r="L310" s="17">
        <f t="shared" si="215"/>
        <v>26.923333333333336</v>
      </c>
      <c r="M310" s="17">
        <f t="shared" si="215"/>
        <v>28.977777777777778</v>
      </c>
      <c r="N310" s="17">
        <f t="shared" si="215"/>
        <v>30.057037037037038</v>
      </c>
      <c r="O310" s="17">
        <f t="shared" si="215"/>
        <v>28.652716049382718</v>
      </c>
      <c r="P310" s="17">
        <f t="shared" si="216"/>
        <v>227.37086419753089</v>
      </c>
    </row>
    <row r="311" spans="1:242">
      <c r="A311" s="22" t="s">
        <v>739</v>
      </c>
      <c r="B311" s="22" t="s">
        <v>740</v>
      </c>
      <c r="C311" s="23" t="s">
        <v>155</v>
      </c>
      <c r="D311" s="17"/>
      <c r="E311" s="17"/>
      <c r="F311" s="17"/>
      <c r="G311" s="17"/>
      <c r="H311" s="17"/>
      <c r="I311" s="17">
        <f t="shared" si="217"/>
        <v>0</v>
      </c>
      <c r="J311" s="17">
        <f t="shared" si="218"/>
        <v>0</v>
      </c>
      <c r="K311" s="17">
        <f t="shared" si="215"/>
        <v>0</v>
      </c>
      <c r="L311" s="17">
        <f t="shared" si="215"/>
        <v>0</v>
      </c>
      <c r="M311" s="17">
        <f t="shared" si="215"/>
        <v>0</v>
      </c>
      <c r="N311" s="17">
        <f t="shared" si="215"/>
        <v>0</v>
      </c>
      <c r="O311" s="17">
        <f t="shared" si="215"/>
        <v>0</v>
      </c>
      <c r="P311" s="17">
        <f t="shared" si="216"/>
        <v>0</v>
      </c>
    </row>
    <row r="312" spans="1:242" s="47" customFormat="1">
      <c r="A312" s="22" t="s">
        <v>741</v>
      </c>
      <c r="B312" s="22" t="s">
        <v>742</v>
      </c>
      <c r="C312" s="23" t="s">
        <v>57</v>
      </c>
      <c r="D312" s="17">
        <v>916.37</v>
      </c>
      <c r="E312" s="17">
        <v>903.82</v>
      </c>
      <c r="F312" s="17">
        <v>1654.16</v>
      </c>
      <c r="G312" s="17">
        <v>1292.73</v>
      </c>
      <c r="H312" s="17">
        <v>2093.23</v>
      </c>
      <c r="I312" s="17">
        <v>1951.72</v>
      </c>
      <c r="J312" s="17">
        <v>2430.17</v>
      </c>
      <c r="K312" s="17">
        <v>4592.66</v>
      </c>
      <c r="L312" s="17">
        <f t="shared" ref="L312:L348" si="219">SUM(I312:K312)/3</f>
        <v>2991.5166666666664</v>
      </c>
      <c r="M312" s="17">
        <f t="shared" ref="M312:M348" si="220">SUM(J312:L312)/3</f>
        <v>3338.1155555555556</v>
      </c>
      <c r="N312" s="17">
        <f t="shared" ref="N312:N348" si="221">SUM(K312:M312)/3</f>
        <v>3640.764074074074</v>
      </c>
      <c r="O312" s="17">
        <f t="shared" ref="O312:O348" si="222">SUM(L312:N312)/3</f>
        <v>3323.4654320987652</v>
      </c>
      <c r="P312" s="17">
        <f t="shared" si="216"/>
        <v>29128.721728395059</v>
      </c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  <c r="BE312" s="49"/>
      <c r="BF312" s="49"/>
      <c r="BG312" s="49"/>
      <c r="BH312" s="49"/>
      <c r="BI312" s="49"/>
      <c r="BJ312" s="49"/>
      <c r="BK312" s="49"/>
      <c r="BL312" s="49"/>
      <c r="BM312" s="49"/>
      <c r="BN312" s="49"/>
      <c r="BO312" s="49"/>
      <c r="BP312" s="49"/>
      <c r="BQ312" s="49"/>
      <c r="BR312" s="49"/>
      <c r="BS312" s="49"/>
      <c r="BT312" s="49"/>
      <c r="BU312" s="49"/>
      <c r="BV312" s="49"/>
      <c r="BW312" s="49"/>
      <c r="BX312" s="49"/>
      <c r="BY312" s="49"/>
      <c r="BZ312" s="49"/>
      <c r="CA312" s="49"/>
      <c r="CB312" s="49"/>
      <c r="CC312" s="49"/>
      <c r="CD312" s="49"/>
      <c r="CE312" s="49"/>
      <c r="CF312" s="49"/>
      <c r="CG312" s="49"/>
      <c r="CH312" s="49"/>
      <c r="CI312" s="49"/>
      <c r="CJ312" s="49"/>
      <c r="CK312" s="49"/>
      <c r="CL312" s="49"/>
      <c r="CM312" s="49"/>
      <c r="CN312" s="49"/>
      <c r="CO312" s="49"/>
      <c r="CP312" s="49"/>
      <c r="CQ312" s="49"/>
      <c r="CR312" s="49"/>
      <c r="CS312" s="49"/>
      <c r="CT312" s="49"/>
      <c r="CU312" s="49"/>
      <c r="CV312" s="49"/>
      <c r="CW312" s="49"/>
      <c r="CX312" s="49"/>
      <c r="CY312" s="49"/>
      <c r="CZ312" s="49"/>
      <c r="DA312" s="49"/>
      <c r="DB312" s="49"/>
      <c r="DC312" s="49"/>
      <c r="DD312" s="49"/>
      <c r="DE312" s="49"/>
      <c r="DF312" s="49"/>
      <c r="DG312" s="49"/>
      <c r="DH312" s="49"/>
      <c r="DI312" s="49"/>
      <c r="DJ312" s="49"/>
      <c r="DK312" s="49"/>
      <c r="DL312" s="49"/>
      <c r="DM312" s="49"/>
      <c r="DN312" s="49"/>
      <c r="DO312" s="49"/>
      <c r="DP312" s="49"/>
      <c r="DQ312" s="49"/>
      <c r="DR312" s="49"/>
      <c r="DS312" s="49"/>
      <c r="DT312" s="49"/>
      <c r="DU312" s="49"/>
      <c r="DV312" s="49"/>
      <c r="DW312" s="49"/>
      <c r="DX312" s="49"/>
      <c r="DY312" s="49"/>
      <c r="DZ312" s="49"/>
      <c r="EA312" s="49"/>
      <c r="EB312" s="49"/>
      <c r="EC312" s="49"/>
      <c r="ED312" s="49"/>
      <c r="EE312" s="49"/>
      <c r="EF312" s="49"/>
      <c r="EG312" s="49"/>
      <c r="EH312" s="49"/>
      <c r="EI312" s="49"/>
      <c r="EJ312" s="49"/>
      <c r="EK312" s="49"/>
      <c r="EL312" s="49"/>
      <c r="EM312" s="49"/>
      <c r="EN312" s="49"/>
      <c r="EO312" s="49"/>
      <c r="EP312" s="49"/>
      <c r="EQ312" s="49"/>
      <c r="ER312" s="49"/>
      <c r="ES312" s="49"/>
      <c r="ET312" s="49"/>
      <c r="EU312" s="49"/>
      <c r="EV312" s="49"/>
      <c r="EW312" s="49"/>
      <c r="EX312" s="49"/>
      <c r="EY312" s="49"/>
      <c r="EZ312" s="49"/>
      <c r="FA312" s="49"/>
      <c r="FB312" s="49"/>
      <c r="FC312" s="49"/>
      <c r="FD312" s="49"/>
      <c r="FE312" s="49"/>
      <c r="FF312" s="49"/>
      <c r="FG312" s="49"/>
      <c r="FH312" s="49"/>
      <c r="FI312" s="49"/>
      <c r="FJ312" s="49"/>
      <c r="FK312" s="49"/>
      <c r="FL312" s="49"/>
      <c r="FM312" s="49"/>
      <c r="FN312" s="49"/>
      <c r="FO312" s="49"/>
      <c r="FP312" s="49"/>
      <c r="FQ312" s="49"/>
      <c r="FR312" s="49"/>
      <c r="FS312" s="49"/>
      <c r="FT312" s="49"/>
      <c r="FU312" s="49"/>
      <c r="FV312" s="49"/>
      <c r="FW312" s="49"/>
      <c r="FX312" s="49"/>
      <c r="FY312" s="49"/>
      <c r="FZ312" s="49"/>
      <c r="GA312" s="49"/>
      <c r="GB312" s="49"/>
      <c r="GC312" s="49"/>
      <c r="GD312" s="49"/>
      <c r="GE312" s="49"/>
      <c r="GF312" s="49"/>
      <c r="GG312" s="49"/>
      <c r="GH312" s="49"/>
      <c r="GI312" s="49"/>
      <c r="GJ312" s="49"/>
      <c r="GK312" s="49"/>
      <c r="GL312" s="49"/>
      <c r="GM312" s="49"/>
      <c r="GN312" s="49"/>
      <c r="GO312" s="49"/>
      <c r="GP312" s="49"/>
      <c r="GQ312" s="49"/>
      <c r="GR312" s="49"/>
      <c r="GS312" s="49"/>
      <c r="GT312" s="49"/>
      <c r="GU312" s="49"/>
      <c r="GV312" s="49"/>
      <c r="GW312" s="49"/>
      <c r="GX312" s="49"/>
      <c r="GY312" s="49"/>
      <c r="GZ312" s="49"/>
      <c r="HA312" s="49"/>
      <c r="HB312" s="49"/>
      <c r="HC312" s="49"/>
      <c r="HD312" s="49"/>
      <c r="HE312" s="49"/>
      <c r="HF312" s="49"/>
      <c r="HG312" s="49"/>
      <c r="HH312" s="49"/>
      <c r="HI312" s="49"/>
      <c r="HJ312" s="49"/>
      <c r="HK312" s="49"/>
      <c r="HL312" s="49"/>
      <c r="HM312" s="49"/>
      <c r="HN312" s="49"/>
      <c r="HO312" s="49"/>
      <c r="HP312" s="49"/>
      <c r="HQ312" s="49"/>
    </row>
    <row r="313" spans="1:242">
      <c r="A313" s="22" t="s">
        <v>743</v>
      </c>
      <c r="B313" s="22" t="s">
        <v>744</v>
      </c>
      <c r="C313" s="23" t="s">
        <v>247</v>
      </c>
      <c r="D313" s="17"/>
      <c r="E313" s="17"/>
      <c r="F313" s="17"/>
      <c r="G313" s="17"/>
      <c r="H313" s="17"/>
      <c r="I313" s="17">
        <f t="shared" si="217"/>
        <v>0</v>
      </c>
      <c r="J313" s="17">
        <f t="shared" si="218"/>
        <v>0</v>
      </c>
      <c r="K313" s="17">
        <f t="shared" ref="K313:K343" si="223">SUM(H313:J313)/3</f>
        <v>0</v>
      </c>
      <c r="L313" s="17">
        <f t="shared" si="219"/>
        <v>0</v>
      </c>
      <c r="M313" s="17">
        <f t="shared" si="220"/>
        <v>0</v>
      </c>
      <c r="N313" s="17">
        <f t="shared" si="221"/>
        <v>0</v>
      </c>
      <c r="O313" s="17">
        <f t="shared" si="222"/>
        <v>0</v>
      </c>
      <c r="P313" s="17">
        <f t="shared" si="216"/>
        <v>0</v>
      </c>
    </row>
    <row r="314" spans="1:242">
      <c r="A314" s="22" t="s">
        <v>745</v>
      </c>
      <c r="B314" s="22" t="s">
        <v>746</v>
      </c>
      <c r="C314" s="23" t="s">
        <v>249</v>
      </c>
      <c r="D314" s="17">
        <v>4.83</v>
      </c>
      <c r="E314" s="17">
        <v>4.1100000000000003</v>
      </c>
      <c r="F314" s="17">
        <v>14.42</v>
      </c>
      <c r="G314" s="17">
        <v>26.75</v>
      </c>
      <c r="H314" s="17">
        <v>44.73</v>
      </c>
      <c r="I314" s="17">
        <v>58.14</v>
      </c>
      <c r="J314" s="17">
        <v>64.62</v>
      </c>
      <c r="K314" s="17">
        <v>88.11</v>
      </c>
      <c r="L314" s="17">
        <f t="shared" si="219"/>
        <v>70.290000000000006</v>
      </c>
      <c r="M314" s="17">
        <f t="shared" si="220"/>
        <v>74.340000000000018</v>
      </c>
      <c r="N314" s="17">
        <f t="shared" si="221"/>
        <v>77.58</v>
      </c>
      <c r="O314" s="17">
        <f t="shared" si="222"/>
        <v>74.070000000000007</v>
      </c>
      <c r="P314" s="17">
        <f t="shared" si="216"/>
        <v>601.99000000000012</v>
      </c>
    </row>
    <row r="315" spans="1:242">
      <c r="A315" s="22" t="s">
        <v>747</v>
      </c>
      <c r="B315" s="22" t="s">
        <v>2090</v>
      </c>
      <c r="C315" s="23" t="s">
        <v>1970</v>
      </c>
      <c r="D315" s="17"/>
      <c r="E315" s="17"/>
      <c r="F315" s="17"/>
      <c r="G315" s="17"/>
      <c r="H315" s="17"/>
      <c r="I315" s="17"/>
      <c r="J315" s="17"/>
      <c r="K315" s="17">
        <v>342.61</v>
      </c>
      <c r="L315" s="17">
        <f t="shared" si="219"/>
        <v>114.20333333333333</v>
      </c>
      <c r="M315" s="17">
        <f t="shared" si="220"/>
        <v>152.27111111111111</v>
      </c>
      <c r="N315" s="17">
        <f t="shared" si="221"/>
        <v>203.02814814814815</v>
      </c>
      <c r="O315" s="17">
        <f t="shared" si="222"/>
        <v>156.50086419753086</v>
      </c>
      <c r="P315" s="17">
        <f t="shared" si="216"/>
        <v>968.61345679012345</v>
      </c>
    </row>
    <row r="316" spans="1:242" s="76" customFormat="1" ht="14.25" customHeight="1">
      <c r="A316" s="22" t="s">
        <v>755</v>
      </c>
      <c r="B316" s="22" t="s">
        <v>147</v>
      </c>
      <c r="C316" s="23" t="s">
        <v>146</v>
      </c>
      <c r="D316" s="83">
        <v>609.80999999999995</v>
      </c>
      <c r="E316" s="83">
        <v>83.01</v>
      </c>
      <c r="F316" s="83">
        <v>471.31</v>
      </c>
      <c r="G316" s="83">
        <v>273.62</v>
      </c>
      <c r="H316" s="83">
        <v>1067.71</v>
      </c>
      <c r="I316" s="17">
        <v>1094.03</v>
      </c>
      <c r="J316" s="17">
        <v>1352.98</v>
      </c>
      <c r="K316" s="17">
        <v>1483</v>
      </c>
      <c r="L316" s="17">
        <f t="shared" si="219"/>
        <v>1310.0033333333333</v>
      </c>
      <c r="M316" s="17">
        <f t="shared" si="220"/>
        <v>1381.9944444444445</v>
      </c>
      <c r="N316" s="17">
        <f t="shared" si="221"/>
        <v>1391.6659259259259</v>
      </c>
      <c r="O316" s="17">
        <f t="shared" si="222"/>
        <v>1361.2212345679011</v>
      </c>
      <c r="P316" s="17">
        <f t="shared" si="216"/>
        <v>11880.354938271603</v>
      </c>
      <c r="HR316" s="77"/>
      <c r="HS316" s="77"/>
      <c r="HT316" s="77"/>
      <c r="HU316" s="77"/>
      <c r="HV316" s="77"/>
      <c r="HW316" s="77"/>
      <c r="HX316" s="77"/>
      <c r="HY316" s="77"/>
      <c r="HZ316" s="77"/>
      <c r="IA316" s="77"/>
      <c r="IB316" s="77"/>
      <c r="IC316" s="77"/>
      <c r="ID316" s="77"/>
      <c r="IE316" s="77"/>
      <c r="IF316" s="77"/>
      <c r="IG316" s="77"/>
      <c r="IH316" s="77"/>
    </row>
    <row r="317" spans="1:242" s="76" customFormat="1" ht="14.25" customHeight="1">
      <c r="A317" s="22" t="s">
        <v>756</v>
      </c>
      <c r="B317" s="22" t="s">
        <v>757</v>
      </c>
      <c r="C317" s="23" t="s">
        <v>149</v>
      </c>
      <c r="D317" s="83">
        <v>0.06</v>
      </c>
      <c r="E317" s="83">
        <v>0.43</v>
      </c>
      <c r="F317" s="83">
        <v>7.26</v>
      </c>
      <c r="G317" s="83">
        <v>12.58</v>
      </c>
      <c r="H317" s="83">
        <v>22.41</v>
      </c>
      <c r="I317" s="17">
        <v>29.49</v>
      </c>
      <c r="J317" s="17">
        <v>36.56</v>
      </c>
      <c r="K317" s="17">
        <v>48.68</v>
      </c>
      <c r="L317" s="17">
        <f t="shared" si="219"/>
        <v>38.243333333333332</v>
      </c>
      <c r="M317" s="17">
        <f t="shared" si="220"/>
        <v>41.161111111111119</v>
      </c>
      <c r="N317" s="17">
        <f t="shared" si="221"/>
        <v>42.694814814814812</v>
      </c>
      <c r="O317" s="17">
        <f t="shared" si="222"/>
        <v>40.699753086419754</v>
      </c>
      <c r="P317" s="17">
        <f t="shared" si="216"/>
        <v>320.26901234567907</v>
      </c>
      <c r="HR317" s="77"/>
      <c r="HS317" s="77"/>
      <c r="HT317" s="77"/>
      <c r="HU317" s="77"/>
      <c r="HV317" s="77"/>
      <c r="HW317" s="77"/>
      <c r="HX317" s="77"/>
      <c r="HY317" s="77"/>
      <c r="HZ317" s="77"/>
      <c r="IA317" s="77"/>
      <c r="IB317" s="77"/>
      <c r="IC317" s="77"/>
      <c r="ID317" s="77"/>
      <c r="IE317" s="77"/>
      <c r="IF317" s="77"/>
      <c r="IG317" s="77"/>
      <c r="IH317" s="77"/>
    </row>
    <row r="318" spans="1:242" s="76" customFormat="1" ht="14.25" customHeight="1">
      <c r="A318" s="22" t="s">
        <v>758</v>
      </c>
      <c r="B318" s="22" t="s">
        <v>759</v>
      </c>
      <c r="C318" s="23" t="s">
        <v>259</v>
      </c>
      <c r="D318" s="83">
        <v>314</v>
      </c>
      <c r="E318" s="83">
        <v>42.58</v>
      </c>
      <c r="F318" s="83">
        <v>242.31</v>
      </c>
      <c r="G318" s="17">
        <v>140.16</v>
      </c>
      <c r="H318" s="17">
        <v>549.13</v>
      </c>
      <c r="I318" s="17">
        <v>562.41</v>
      </c>
      <c r="J318" s="17">
        <v>711.31</v>
      </c>
      <c r="K318" s="17">
        <v>822.37</v>
      </c>
      <c r="L318" s="17">
        <f t="shared" si="219"/>
        <v>698.6966666666666</v>
      </c>
      <c r="M318" s="17">
        <f t="shared" si="220"/>
        <v>744.12555555555548</v>
      </c>
      <c r="N318" s="17">
        <f t="shared" si="221"/>
        <v>755.06407407407403</v>
      </c>
      <c r="O318" s="17">
        <f t="shared" si="222"/>
        <v>732.6287654320987</v>
      </c>
      <c r="P318" s="17">
        <f t="shared" si="216"/>
        <v>6314.7850617283939</v>
      </c>
      <c r="HR318" s="77"/>
      <c r="HS318" s="77"/>
      <c r="HT318" s="77"/>
      <c r="HU318" s="77"/>
      <c r="HV318" s="77"/>
      <c r="HW318" s="77"/>
      <c r="HX318" s="77"/>
      <c r="HY318" s="77"/>
      <c r="HZ318" s="77"/>
      <c r="IA318" s="77"/>
      <c r="IB318" s="77"/>
      <c r="IC318" s="77"/>
      <c r="ID318" s="77"/>
      <c r="IE318" s="77"/>
      <c r="IF318" s="77"/>
      <c r="IG318" s="77"/>
      <c r="IH318" s="77"/>
    </row>
    <row r="319" spans="1:242" s="76" customFormat="1" ht="14.25" customHeight="1">
      <c r="A319" s="22" t="s">
        <v>760</v>
      </c>
      <c r="B319" s="22" t="s">
        <v>261</v>
      </c>
      <c r="C319" s="23" t="s">
        <v>262</v>
      </c>
      <c r="D319" s="83">
        <v>100.77</v>
      </c>
      <c r="E319" s="83">
        <v>14.33</v>
      </c>
      <c r="F319" s="83">
        <v>89.74</v>
      </c>
      <c r="G319" s="83">
        <v>0.38</v>
      </c>
      <c r="H319" s="83">
        <v>211.34</v>
      </c>
      <c r="I319" s="17">
        <v>217.03</v>
      </c>
      <c r="J319" s="17">
        <v>274.42</v>
      </c>
      <c r="K319" s="17">
        <v>317.79000000000002</v>
      </c>
      <c r="L319" s="17">
        <f t="shared" si="219"/>
        <v>269.74666666666667</v>
      </c>
      <c r="M319" s="17">
        <f t="shared" si="220"/>
        <v>287.31888888888892</v>
      </c>
      <c r="N319" s="17">
        <f t="shared" si="221"/>
        <v>291.61851851851856</v>
      </c>
      <c r="O319" s="17">
        <f t="shared" si="222"/>
        <v>282.89469135802477</v>
      </c>
      <c r="P319" s="17">
        <f t="shared" si="216"/>
        <v>2357.378765432099</v>
      </c>
      <c r="HR319" s="77"/>
      <c r="HS319" s="77"/>
      <c r="HT319" s="77"/>
      <c r="HU319" s="77"/>
      <c r="HV319" s="77"/>
      <c r="HW319" s="77"/>
      <c r="HX319" s="77"/>
      <c r="HY319" s="77"/>
      <c r="HZ319" s="77"/>
      <c r="IA319" s="77"/>
      <c r="IB319" s="77"/>
      <c r="IC319" s="77"/>
      <c r="ID319" s="77"/>
      <c r="IE319" s="77"/>
      <c r="IF319" s="77"/>
      <c r="IG319" s="77"/>
      <c r="IH319" s="77"/>
    </row>
    <row r="320" spans="1:242" s="76" customFormat="1" ht="14.25" customHeight="1">
      <c r="A320" s="22" t="s">
        <v>761</v>
      </c>
      <c r="B320" s="22" t="s">
        <v>762</v>
      </c>
      <c r="C320" s="23" t="s">
        <v>248</v>
      </c>
      <c r="D320" s="83"/>
      <c r="E320" s="83"/>
      <c r="F320" s="83"/>
      <c r="G320" s="83"/>
      <c r="H320" s="83"/>
      <c r="I320" s="17">
        <f t="shared" si="217"/>
        <v>0</v>
      </c>
      <c r="J320" s="17">
        <f t="shared" si="218"/>
        <v>0</v>
      </c>
      <c r="K320" s="17">
        <f t="shared" si="223"/>
        <v>0</v>
      </c>
      <c r="L320" s="17">
        <f t="shared" si="219"/>
        <v>0</v>
      </c>
      <c r="M320" s="17">
        <f t="shared" si="220"/>
        <v>0</v>
      </c>
      <c r="N320" s="17">
        <f t="shared" si="221"/>
        <v>0</v>
      </c>
      <c r="O320" s="17">
        <f t="shared" si="222"/>
        <v>0</v>
      </c>
      <c r="P320" s="17">
        <f t="shared" si="216"/>
        <v>0</v>
      </c>
      <c r="HR320" s="77"/>
      <c r="HS320" s="77"/>
      <c r="HT320" s="77"/>
      <c r="HU320" s="77"/>
      <c r="HV320" s="77"/>
      <c r="HW320" s="77"/>
      <c r="HX320" s="77"/>
      <c r="HY320" s="77"/>
      <c r="HZ320" s="77"/>
      <c r="IA320" s="77"/>
      <c r="IB320" s="77"/>
      <c r="IC320" s="77"/>
      <c r="ID320" s="77"/>
      <c r="IE320" s="77"/>
      <c r="IF320" s="77"/>
      <c r="IG320" s="77"/>
      <c r="IH320" s="77"/>
    </row>
    <row r="321" spans="1:242" s="76" customFormat="1" ht="14.25" customHeight="1">
      <c r="A321" s="22" t="s">
        <v>763</v>
      </c>
      <c r="B321" s="22" t="s">
        <v>2011</v>
      </c>
      <c r="C321" s="23" t="s">
        <v>206</v>
      </c>
      <c r="D321" s="83">
        <v>207.9</v>
      </c>
      <c r="E321" s="83">
        <v>123.04</v>
      </c>
      <c r="F321" s="83">
        <v>250.6</v>
      </c>
      <c r="G321" s="83">
        <v>343.89</v>
      </c>
      <c r="H321" s="83">
        <v>381.78</v>
      </c>
      <c r="I321" s="17">
        <v>1187.22</v>
      </c>
      <c r="J321" s="17">
        <v>3211.89</v>
      </c>
      <c r="K321" s="17">
        <v>4335.71</v>
      </c>
      <c r="L321" s="17">
        <f t="shared" si="219"/>
        <v>2911.6066666666666</v>
      </c>
      <c r="M321" s="17">
        <f t="shared" si="220"/>
        <v>3486.4022222222225</v>
      </c>
      <c r="N321" s="17">
        <f t="shared" si="221"/>
        <v>3577.9062962962962</v>
      </c>
      <c r="O321" s="17">
        <f t="shared" si="222"/>
        <v>3325.3050617283952</v>
      </c>
      <c r="P321" s="17">
        <f t="shared" si="216"/>
        <v>23343.25024691358</v>
      </c>
      <c r="HR321" s="77"/>
      <c r="HS321" s="77"/>
      <c r="HT321" s="77"/>
      <c r="HU321" s="77"/>
      <c r="HV321" s="77"/>
      <c r="HW321" s="77"/>
      <c r="HX321" s="77"/>
      <c r="HY321" s="77"/>
      <c r="HZ321" s="77"/>
      <c r="IA321" s="77"/>
      <c r="IB321" s="77"/>
      <c r="IC321" s="77"/>
      <c r="ID321" s="77"/>
      <c r="IE321" s="77"/>
      <c r="IF321" s="77"/>
      <c r="IG321" s="77"/>
      <c r="IH321" s="77"/>
    </row>
    <row r="322" spans="1:242" s="76" customFormat="1" ht="14.25" customHeight="1">
      <c r="A322" s="22"/>
      <c r="B322" s="22" t="s">
        <v>764</v>
      </c>
      <c r="C322" s="23" t="s">
        <v>203</v>
      </c>
      <c r="D322" s="83"/>
      <c r="E322" s="83"/>
      <c r="F322" s="83"/>
      <c r="G322" s="83"/>
      <c r="H322" s="83"/>
      <c r="I322" s="17">
        <f t="shared" si="217"/>
        <v>0</v>
      </c>
      <c r="J322" s="17">
        <f t="shared" si="218"/>
        <v>0</v>
      </c>
      <c r="K322" s="17">
        <f t="shared" si="223"/>
        <v>0</v>
      </c>
      <c r="L322" s="17">
        <f t="shared" si="219"/>
        <v>0</v>
      </c>
      <c r="M322" s="17">
        <f t="shared" si="220"/>
        <v>0</v>
      </c>
      <c r="N322" s="17">
        <f t="shared" si="221"/>
        <v>0</v>
      </c>
      <c r="O322" s="17">
        <f t="shared" si="222"/>
        <v>0</v>
      </c>
      <c r="P322" s="17">
        <f t="shared" si="216"/>
        <v>0</v>
      </c>
      <c r="HR322" s="77"/>
      <c r="HS322" s="77"/>
      <c r="HT322" s="77"/>
      <c r="HU322" s="77"/>
      <c r="HV322" s="77"/>
      <c r="HW322" s="77"/>
      <c r="HX322" s="77"/>
      <c r="HY322" s="77"/>
      <c r="HZ322" s="77"/>
      <c r="IA322" s="77"/>
      <c r="IB322" s="77"/>
      <c r="IC322" s="77"/>
      <c r="ID322" s="77"/>
      <c r="IE322" s="77"/>
      <c r="IF322" s="77"/>
      <c r="IG322" s="77"/>
      <c r="IH322" s="77"/>
    </row>
    <row r="323" spans="1:242" s="76" customFormat="1" ht="14.25" customHeight="1">
      <c r="A323" s="22" t="s">
        <v>765</v>
      </c>
      <c r="B323" s="22" t="s">
        <v>766</v>
      </c>
      <c r="C323" s="23" t="s">
        <v>205</v>
      </c>
      <c r="D323" s="83">
        <v>0.04</v>
      </c>
      <c r="E323" s="83">
        <v>0.04</v>
      </c>
      <c r="F323" s="83">
        <v>0.13</v>
      </c>
      <c r="G323" s="83">
        <v>0.23</v>
      </c>
      <c r="H323" s="83">
        <v>0.4</v>
      </c>
      <c r="I323" s="17">
        <v>0.52</v>
      </c>
      <c r="J323" s="17">
        <v>0.57999999999999996</v>
      </c>
      <c r="K323" s="17">
        <v>0.78</v>
      </c>
      <c r="L323" s="17">
        <f t="shared" si="219"/>
        <v>0.62666666666666671</v>
      </c>
      <c r="M323" s="17">
        <f t="shared" si="220"/>
        <v>0.66222222222222216</v>
      </c>
      <c r="N323" s="17">
        <f t="shared" si="221"/>
        <v>0.6896296296296297</v>
      </c>
      <c r="O323" s="17">
        <f t="shared" si="222"/>
        <v>0.65950617283950619</v>
      </c>
      <c r="P323" s="17">
        <f t="shared" si="216"/>
        <v>5.3580246913580236</v>
      </c>
      <c r="HR323" s="77"/>
      <c r="HS323" s="77"/>
      <c r="HT323" s="77"/>
      <c r="HU323" s="77"/>
      <c r="HV323" s="77"/>
      <c r="HW323" s="77"/>
      <c r="HX323" s="77"/>
      <c r="HY323" s="77"/>
      <c r="HZ323" s="77"/>
      <c r="IA323" s="77"/>
      <c r="IB323" s="77"/>
      <c r="IC323" s="77"/>
      <c r="ID323" s="77"/>
      <c r="IE323" s="77"/>
      <c r="IF323" s="77"/>
      <c r="IG323" s="77"/>
      <c r="IH323" s="77"/>
    </row>
    <row r="324" spans="1:242" s="76" customFormat="1" ht="14.25" customHeight="1">
      <c r="A324" s="22" t="s">
        <v>767</v>
      </c>
      <c r="B324" s="22" t="s">
        <v>768</v>
      </c>
      <c r="C324" s="23" t="s">
        <v>769</v>
      </c>
      <c r="D324" s="83">
        <v>26.86</v>
      </c>
      <c r="E324" s="83">
        <v>24.02</v>
      </c>
      <c r="F324" s="83">
        <v>93.81</v>
      </c>
      <c r="G324" s="83">
        <v>142.78</v>
      </c>
      <c r="H324" s="83">
        <v>262.64999999999998</v>
      </c>
      <c r="I324" s="17">
        <v>342.67</v>
      </c>
      <c r="J324" s="17">
        <v>382.49</v>
      </c>
      <c r="K324" s="17">
        <v>515.41999999999996</v>
      </c>
      <c r="L324" s="17">
        <f t="shared" si="219"/>
        <v>413.52666666666664</v>
      </c>
      <c r="M324" s="17">
        <f t="shared" si="220"/>
        <v>437.14555555555552</v>
      </c>
      <c r="N324" s="17">
        <f t="shared" si="221"/>
        <v>455.36407407407404</v>
      </c>
      <c r="O324" s="17">
        <f t="shared" si="222"/>
        <v>435.34543209876546</v>
      </c>
      <c r="P324" s="17">
        <f t="shared" si="216"/>
        <v>3532.081728395061</v>
      </c>
      <c r="HR324" s="77"/>
      <c r="HS324" s="77"/>
      <c r="HT324" s="77"/>
      <c r="HU324" s="77"/>
      <c r="HV324" s="77"/>
      <c r="HW324" s="77"/>
      <c r="HX324" s="77"/>
      <c r="HY324" s="77"/>
      <c r="HZ324" s="77"/>
      <c r="IA324" s="77"/>
      <c r="IB324" s="77"/>
      <c r="IC324" s="77"/>
      <c r="ID324" s="77"/>
      <c r="IE324" s="77"/>
      <c r="IF324" s="77"/>
      <c r="IG324" s="77"/>
      <c r="IH324" s="77"/>
    </row>
    <row r="325" spans="1:242" s="76" customFormat="1" ht="14.25" customHeight="1">
      <c r="A325" s="22" t="s">
        <v>770</v>
      </c>
      <c r="B325" s="22" t="s">
        <v>771</v>
      </c>
      <c r="C325" s="23" t="s">
        <v>772</v>
      </c>
      <c r="D325" s="83"/>
      <c r="E325" s="83"/>
      <c r="F325" s="83"/>
      <c r="G325" s="83"/>
      <c r="H325" s="83"/>
      <c r="I325" s="17">
        <f t="shared" si="217"/>
        <v>0</v>
      </c>
      <c r="J325" s="17">
        <f t="shared" si="218"/>
        <v>0</v>
      </c>
      <c r="K325" s="17">
        <f t="shared" si="223"/>
        <v>0</v>
      </c>
      <c r="L325" s="17">
        <f t="shared" si="219"/>
        <v>0</v>
      </c>
      <c r="M325" s="17">
        <f t="shared" si="220"/>
        <v>0</v>
      </c>
      <c r="N325" s="17">
        <f t="shared" si="221"/>
        <v>0</v>
      </c>
      <c r="O325" s="17">
        <f t="shared" si="222"/>
        <v>0</v>
      </c>
      <c r="P325" s="17">
        <f t="shared" si="216"/>
        <v>0</v>
      </c>
      <c r="HR325" s="77"/>
      <c r="HS325" s="77"/>
      <c r="HT325" s="77"/>
      <c r="HU325" s="77"/>
      <c r="HV325" s="77"/>
      <c r="HW325" s="77"/>
      <c r="HX325" s="77"/>
      <c r="HY325" s="77"/>
      <c r="HZ325" s="77"/>
      <c r="IA325" s="77"/>
      <c r="IB325" s="77"/>
      <c r="IC325" s="77"/>
      <c r="ID325" s="77"/>
      <c r="IE325" s="77"/>
      <c r="IF325" s="77"/>
      <c r="IG325" s="77"/>
      <c r="IH325" s="77"/>
    </row>
    <row r="326" spans="1:242" s="78" customFormat="1" ht="14.25" customHeight="1">
      <c r="A326" s="22" t="s">
        <v>773</v>
      </c>
      <c r="B326" s="22" t="s">
        <v>774</v>
      </c>
      <c r="C326" s="23" t="s">
        <v>775</v>
      </c>
      <c r="D326" s="83">
        <v>4</v>
      </c>
      <c r="E326" s="83">
        <v>0.54</v>
      </c>
      <c r="F326" s="83">
        <v>3.09</v>
      </c>
      <c r="G326" s="83">
        <v>1.78</v>
      </c>
      <c r="H326" s="83">
        <v>7</v>
      </c>
      <c r="I326" s="17">
        <v>7.16</v>
      </c>
      <c r="J326" s="17">
        <v>9.06</v>
      </c>
      <c r="K326" s="17">
        <v>10.47</v>
      </c>
      <c r="L326" s="17">
        <f t="shared" si="219"/>
        <v>8.8966666666666665</v>
      </c>
      <c r="M326" s="17">
        <f t="shared" si="220"/>
        <v>9.4755555555555571</v>
      </c>
      <c r="N326" s="17">
        <f t="shared" si="221"/>
        <v>9.6140740740740753</v>
      </c>
      <c r="O326" s="17">
        <f t="shared" si="222"/>
        <v>9.3287654320987663</v>
      </c>
      <c r="P326" s="17">
        <f t="shared" si="216"/>
        <v>80.41506172839506</v>
      </c>
      <c r="HR326" s="79"/>
      <c r="HS326" s="79"/>
      <c r="HT326" s="79"/>
      <c r="HU326" s="79"/>
      <c r="HV326" s="79"/>
      <c r="HW326" s="79"/>
      <c r="HX326" s="79"/>
      <c r="HY326" s="79"/>
      <c r="HZ326" s="79"/>
      <c r="IA326" s="79"/>
      <c r="IB326" s="79"/>
      <c r="IC326" s="79"/>
      <c r="ID326" s="79"/>
      <c r="IE326" s="79"/>
      <c r="IF326" s="79"/>
      <c r="IG326" s="79"/>
      <c r="IH326" s="79"/>
    </row>
    <row r="327" spans="1:242" s="78" customFormat="1" ht="14.25" customHeight="1">
      <c r="A327" s="22" t="s">
        <v>776</v>
      </c>
      <c r="B327" s="22" t="s">
        <v>777</v>
      </c>
      <c r="C327" s="23" t="s">
        <v>778</v>
      </c>
      <c r="D327" s="83">
        <v>5387.69</v>
      </c>
      <c r="E327" s="83">
        <v>4478.3900000000003</v>
      </c>
      <c r="F327" s="83">
        <v>1829.39</v>
      </c>
      <c r="G327" s="17">
        <v>57673.760000000002</v>
      </c>
      <c r="H327" s="17">
        <v>31810.03</v>
      </c>
      <c r="I327" s="17">
        <v>31116.14</v>
      </c>
      <c r="J327" s="17">
        <v>24843.51</v>
      </c>
      <c r="K327" s="17">
        <v>42245.83</v>
      </c>
      <c r="L327" s="17">
        <f t="shared" si="219"/>
        <v>32735.16</v>
      </c>
      <c r="M327" s="17">
        <f t="shared" si="220"/>
        <v>33274.833333333336</v>
      </c>
      <c r="N327" s="17">
        <f t="shared" si="221"/>
        <v>36085.274444444447</v>
      </c>
      <c r="O327" s="17">
        <f t="shared" si="222"/>
        <v>34031.755925925921</v>
      </c>
      <c r="P327" s="17">
        <f t="shared" si="216"/>
        <v>335511.76370370371</v>
      </c>
      <c r="HR327" s="79"/>
      <c r="HS327" s="79"/>
      <c r="HT327" s="79"/>
      <c r="HU327" s="79"/>
      <c r="HV327" s="79"/>
      <c r="HW327" s="79"/>
      <c r="HX327" s="79"/>
      <c r="HY327" s="79"/>
      <c r="HZ327" s="79"/>
      <c r="IA327" s="79"/>
      <c r="IB327" s="79"/>
      <c r="IC327" s="79"/>
      <c r="ID327" s="79"/>
      <c r="IE327" s="79"/>
      <c r="IF327" s="79"/>
      <c r="IG327" s="79"/>
      <c r="IH327" s="79"/>
    </row>
    <row r="328" spans="1:242" s="78" customFormat="1" ht="14.25" customHeight="1">
      <c r="A328" s="22" t="s">
        <v>788</v>
      </c>
      <c r="B328" s="22" t="s">
        <v>789</v>
      </c>
      <c r="C328" s="23" t="s">
        <v>790</v>
      </c>
      <c r="D328" s="83">
        <v>10.47</v>
      </c>
      <c r="E328" s="83">
        <v>1.41</v>
      </c>
      <c r="F328" s="83">
        <v>8.08</v>
      </c>
      <c r="G328" s="83">
        <v>4.67</v>
      </c>
      <c r="H328" s="83">
        <v>18.3</v>
      </c>
      <c r="I328" s="17">
        <v>18.75</v>
      </c>
      <c r="J328" s="17">
        <v>23.7</v>
      </c>
      <c r="K328" s="17">
        <v>27.41</v>
      </c>
      <c r="L328" s="17">
        <f t="shared" si="219"/>
        <v>23.286666666666665</v>
      </c>
      <c r="M328" s="17">
        <f t="shared" si="220"/>
        <v>24.798888888888886</v>
      </c>
      <c r="N328" s="17">
        <f t="shared" si="221"/>
        <v>25.165185185185184</v>
      </c>
      <c r="O328" s="17">
        <f t="shared" si="222"/>
        <v>24.416913580246913</v>
      </c>
      <c r="P328" s="17">
        <f t="shared" si="216"/>
        <v>210.45765432098767</v>
      </c>
      <c r="HR328" s="79"/>
      <c r="HS328" s="79"/>
      <c r="HT328" s="79"/>
      <c r="HU328" s="79"/>
      <c r="HV328" s="79"/>
      <c r="HW328" s="79"/>
      <c r="HX328" s="79"/>
      <c r="HY328" s="79"/>
      <c r="HZ328" s="79"/>
      <c r="IA328" s="79"/>
      <c r="IB328" s="79"/>
      <c r="IC328" s="79"/>
      <c r="ID328" s="79"/>
      <c r="IE328" s="79"/>
      <c r="IF328" s="79"/>
      <c r="IG328" s="79"/>
      <c r="IH328" s="79"/>
    </row>
    <row r="329" spans="1:242" s="78" customFormat="1" ht="14.25" customHeight="1">
      <c r="A329" s="22" t="s">
        <v>791</v>
      </c>
      <c r="B329" s="22" t="s">
        <v>792</v>
      </c>
      <c r="C329" s="23" t="s">
        <v>793</v>
      </c>
      <c r="D329" s="83">
        <v>6.76</v>
      </c>
      <c r="E329" s="83">
        <v>6.03</v>
      </c>
      <c r="F329" s="83">
        <v>21.6</v>
      </c>
      <c r="G329" s="17">
        <v>37.58</v>
      </c>
      <c r="H329" s="17">
        <v>1298.3399999999999</v>
      </c>
      <c r="I329" s="17">
        <v>218.06</v>
      </c>
      <c r="J329" s="17">
        <v>155.62</v>
      </c>
      <c r="K329" s="17">
        <v>703.94</v>
      </c>
      <c r="L329" s="17">
        <f t="shared" si="219"/>
        <v>359.20666666666671</v>
      </c>
      <c r="M329" s="17">
        <f t="shared" si="220"/>
        <v>406.25555555555565</v>
      </c>
      <c r="N329" s="17">
        <f t="shared" si="221"/>
        <v>489.80074074074082</v>
      </c>
      <c r="O329" s="17">
        <f t="shared" si="222"/>
        <v>418.4209876543211</v>
      </c>
      <c r="P329" s="17">
        <f t="shared" si="216"/>
        <v>4121.613950617284</v>
      </c>
      <c r="HR329" s="79"/>
      <c r="HS329" s="79"/>
      <c r="HT329" s="79"/>
      <c r="HU329" s="79"/>
      <c r="HV329" s="79"/>
      <c r="HW329" s="79"/>
      <c r="HX329" s="79"/>
      <c r="HY329" s="79"/>
      <c r="HZ329" s="79"/>
      <c r="IA329" s="79"/>
      <c r="IB329" s="79"/>
      <c r="IC329" s="79"/>
      <c r="ID329" s="79"/>
      <c r="IE329" s="79"/>
      <c r="IF329" s="79"/>
      <c r="IG329" s="79"/>
      <c r="IH329" s="79"/>
    </row>
    <row r="330" spans="1:242" s="78" customFormat="1" ht="14.25" customHeight="1">
      <c r="A330" s="22" t="s">
        <v>1591</v>
      </c>
      <c r="B330" s="22" t="s">
        <v>1793</v>
      </c>
      <c r="C330" s="23" t="s">
        <v>1549</v>
      </c>
      <c r="D330" s="83">
        <v>28.05</v>
      </c>
      <c r="E330" s="83">
        <v>3.8</v>
      </c>
      <c r="F330" s="83">
        <v>21.65</v>
      </c>
      <c r="G330" s="83">
        <v>1.03</v>
      </c>
      <c r="H330" s="83">
        <v>0</v>
      </c>
      <c r="I330" s="17">
        <v>0</v>
      </c>
      <c r="J330" s="17">
        <v>0</v>
      </c>
      <c r="K330" s="17">
        <f t="shared" si="223"/>
        <v>0</v>
      </c>
      <c r="L330" s="17">
        <f t="shared" si="219"/>
        <v>0</v>
      </c>
      <c r="M330" s="17">
        <f t="shared" si="220"/>
        <v>0</v>
      </c>
      <c r="N330" s="17">
        <f t="shared" si="221"/>
        <v>0</v>
      </c>
      <c r="O330" s="17">
        <f t="shared" si="222"/>
        <v>0</v>
      </c>
      <c r="P330" s="17">
        <f t="shared" si="216"/>
        <v>54.53</v>
      </c>
      <c r="HR330" s="79"/>
      <c r="HS330" s="79"/>
      <c r="HT330" s="79"/>
      <c r="HU330" s="79"/>
      <c r="HV330" s="79"/>
      <c r="HW330" s="79"/>
      <c r="HX330" s="79"/>
      <c r="HY330" s="79"/>
      <c r="HZ330" s="79"/>
      <c r="IA330" s="79"/>
      <c r="IB330" s="79"/>
      <c r="IC330" s="79"/>
      <c r="ID330" s="79"/>
      <c r="IE330" s="79"/>
      <c r="IF330" s="79"/>
      <c r="IG330" s="79"/>
      <c r="IH330" s="79"/>
    </row>
    <row r="331" spans="1:242" s="78" customFormat="1" ht="14.25" customHeight="1">
      <c r="A331" s="22" t="s">
        <v>1627</v>
      </c>
      <c r="B331" s="22" t="s">
        <v>1797</v>
      </c>
      <c r="C331" s="23" t="s">
        <v>1628</v>
      </c>
      <c r="D331" s="83">
        <v>305.92</v>
      </c>
      <c r="E331" s="83">
        <v>277.79000000000002</v>
      </c>
      <c r="F331" s="83">
        <v>466.71</v>
      </c>
      <c r="G331" s="17">
        <v>545.94000000000005</v>
      </c>
      <c r="H331" s="17">
        <v>779.79</v>
      </c>
      <c r="I331" s="17">
        <v>954.42</v>
      </c>
      <c r="J331" s="17">
        <v>1096.1300000000001</v>
      </c>
      <c r="K331" s="17">
        <v>1370.76</v>
      </c>
      <c r="L331" s="17">
        <f t="shared" si="219"/>
        <v>1140.4366666666667</v>
      </c>
      <c r="M331" s="17">
        <f t="shared" si="220"/>
        <v>1202.4422222222222</v>
      </c>
      <c r="N331" s="17">
        <f t="shared" si="221"/>
        <v>1237.8796296296296</v>
      </c>
      <c r="O331" s="17">
        <f t="shared" si="222"/>
        <v>1193.5861728395062</v>
      </c>
      <c r="P331" s="17">
        <f t="shared" si="216"/>
        <v>10571.804691358026</v>
      </c>
      <c r="HR331" s="79"/>
      <c r="HS331" s="79"/>
      <c r="HT331" s="79"/>
      <c r="HU331" s="79"/>
      <c r="HV331" s="79"/>
      <c r="HW331" s="79"/>
      <c r="HX331" s="79"/>
      <c r="HY331" s="79"/>
      <c r="HZ331" s="79"/>
      <c r="IA331" s="79"/>
      <c r="IB331" s="79"/>
      <c r="IC331" s="79"/>
      <c r="ID331" s="79"/>
      <c r="IE331" s="79"/>
      <c r="IF331" s="79"/>
      <c r="IG331" s="79"/>
      <c r="IH331" s="79"/>
    </row>
    <row r="332" spans="1:242" s="78" customFormat="1" ht="14.25" customHeight="1">
      <c r="A332" s="22" t="s">
        <v>1670</v>
      </c>
      <c r="B332" s="22" t="s">
        <v>1798</v>
      </c>
      <c r="C332" s="23" t="s">
        <v>1647</v>
      </c>
      <c r="D332" s="83">
        <v>0</v>
      </c>
      <c r="E332" s="83"/>
      <c r="F332" s="83"/>
      <c r="G332" s="83"/>
      <c r="H332" s="83"/>
      <c r="I332" s="17">
        <f t="shared" si="217"/>
        <v>0</v>
      </c>
      <c r="J332" s="17">
        <f t="shared" si="218"/>
        <v>0</v>
      </c>
      <c r="K332" s="17">
        <f t="shared" si="223"/>
        <v>0</v>
      </c>
      <c r="L332" s="17">
        <f t="shared" si="219"/>
        <v>0</v>
      </c>
      <c r="M332" s="17">
        <f t="shared" si="220"/>
        <v>0</v>
      </c>
      <c r="N332" s="17">
        <f t="shared" si="221"/>
        <v>0</v>
      </c>
      <c r="O332" s="17">
        <f t="shared" si="222"/>
        <v>0</v>
      </c>
      <c r="P332" s="17">
        <f t="shared" si="216"/>
        <v>0</v>
      </c>
      <c r="HR332" s="79"/>
      <c r="HS332" s="79"/>
      <c r="HT332" s="79"/>
      <c r="HU332" s="79"/>
      <c r="HV332" s="79"/>
      <c r="HW332" s="79"/>
      <c r="HX332" s="79"/>
      <c r="HY332" s="79"/>
      <c r="HZ332" s="79"/>
      <c r="IA332" s="79"/>
      <c r="IB332" s="79"/>
      <c r="IC332" s="79"/>
      <c r="ID332" s="79"/>
      <c r="IE332" s="79"/>
      <c r="IF332" s="79"/>
      <c r="IG332" s="79"/>
      <c r="IH332" s="79"/>
    </row>
    <row r="333" spans="1:242" s="78" customFormat="1" ht="14.25" customHeight="1">
      <c r="A333" s="22" t="s">
        <v>1648</v>
      </c>
      <c r="B333" s="22" t="s">
        <v>2024</v>
      </c>
      <c r="C333" s="23" t="s">
        <v>1717</v>
      </c>
      <c r="D333" s="83">
        <v>5.69</v>
      </c>
      <c r="E333" s="83">
        <v>5.09</v>
      </c>
      <c r="F333" s="83">
        <v>19.88</v>
      </c>
      <c r="G333" s="83">
        <v>30.25</v>
      </c>
      <c r="H333" s="83">
        <v>55.65</v>
      </c>
      <c r="I333" s="17">
        <v>72.61</v>
      </c>
      <c r="J333" s="17">
        <v>81.040000000000006</v>
      </c>
      <c r="K333" s="17">
        <v>109.21</v>
      </c>
      <c r="L333" s="17">
        <f t="shared" si="219"/>
        <v>87.62</v>
      </c>
      <c r="M333" s="17">
        <f t="shared" si="220"/>
        <v>92.623333333333335</v>
      </c>
      <c r="N333" s="17">
        <f t="shared" si="221"/>
        <v>96.484444444444435</v>
      </c>
      <c r="O333" s="17">
        <f t="shared" si="222"/>
        <v>92.242592592592587</v>
      </c>
      <c r="P333" s="17">
        <f t="shared" si="216"/>
        <v>748.39037037037042</v>
      </c>
      <c r="HR333" s="79"/>
      <c r="HS333" s="79"/>
      <c r="HT333" s="79"/>
      <c r="HU333" s="79"/>
      <c r="HV333" s="79"/>
      <c r="HW333" s="79"/>
      <c r="HX333" s="79"/>
      <c r="HY333" s="79"/>
      <c r="HZ333" s="79"/>
      <c r="IA333" s="79"/>
      <c r="IB333" s="79"/>
      <c r="IC333" s="79"/>
      <c r="ID333" s="79"/>
      <c r="IE333" s="79"/>
      <c r="IF333" s="79"/>
      <c r="IG333" s="79"/>
      <c r="IH333" s="79"/>
    </row>
    <row r="334" spans="1:242" s="78" customFormat="1" ht="14.25" customHeight="1">
      <c r="A334" s="22" t="s">
        <v>1671</v>
      </c>
      <c r="B334" s="22" t="s">
        <v>1672</v>
      </c>
      <c r="C334" s="23" t="s">
        <v>1116</v>
      </c>
      <c r="D334" s="83">
        <v>8.08</v>
      </c>
      <c r="E334" s="83">
        <v>7.02</v>
      </c>
      <c r="F334" s="83">
        <v>14.28</v>
      </c>
      <c r="G334" s="17">
        <v>1897.66</v>
      </c>
      <c r="H334" s="17">
        <v>58.95</v>
      </c>
      <c r="I334" s="17">
        <v>77.260000000000005</v>
      </c>
      <c r="J334" s="17">
        <v>85.8</v>
      </c>
      <c r="K334" s="17">
        <v>134.88999999999999</v>
      </c>
      <c r="L334" s="17">
        <f t="shared" si="219"/>
        <v>99.316666666666663</v>
      </c>
      <c r="M334" s="17">
        <f t="shared" si="220"/>
        <v>106.66888888888889</v>
      </c>
      <c r="N334" s="17">
        <f t="shared" si="221"/>
        <v>113.62518518518517</v>
      </c>
      <c r="O334" s="17">
        <f t="shared" si="222"/>
        <v>106.5369135802469</v>
      </c>
      <c r="P334" s="17">
        <f t="shared" si="216"/>
        <v>2710.0876543209883</v>
      </c>
      <c r="HR334" s="79"/>
      <c r="HS334" s="79"/>
      <c r="HT334" s="79"/>
      <c r="HU334" s="79"/>
      <c r="HV334" s="79"/>
      <c r="HW334" s="79"/>
      <c r="HX334" s="79"/>
      <c r="HY334" s="79"/>
      <c r="HZ334" s="79"/>
      <c r="IA334" s="79"/>
      <c r="IB334" s="79"/>
      <c r="IC334" s="79"/>
      <c r="ID334" s="79"/>
      <c r="IE334" s="79"/>
      <c r="IF334" s="79"/>
      <c r="IG334" s="79"/>
      <c r="IH334" s="79"/>
    </row>
    <row r="335" spans="1:242" s="78" customFormat="1" ht="14.25" customHeight="1">
      <c r="A335" s="22" t="s">
        <v>1800</v>
      </c>
      <c r="B335" s="22" t="s">
        <v>1801</v>
      </c>
      <c r="C335" s="23" t="s">
        <v>1631</v>
      </c>
      <c r="D335" s="83">
        <v>1.36</v>
      </c>
      <c r="E335" s="83">
        <v>1.32</v>
      </c>
      <c r="F335" s="83">
        <v>6.09</v>
      </c>
      <c r="G335" s="83">
        <v>10.56</v>
      </c>
      <c r="H335" s="83">
        <v>18.809999999999999</v>
      </c>
      <c r="I335" s="17">
        <v>24.75</v>
      </c>
      <c r="J335" s="17">
        <v>30.69</v>
      </c>
      <c r="K335" s="17">
        <v>40.85</v>
      </c>
      <c r="L335" s="17">
        <f t="shared" si="219"/>
        <v>32.096666666666664</v>
      </c>
      <c r="M335" s="17">
        <f t="shared" si="220"/>
        <v>34.545555555555559</v>
      </c>
      <c r="N335" s="17">
        <f t="shared" si="221"/>
        <v>35.830740740740737</v>
      </c>
      <c r="O335" s="17">
        <f t="shared" si="222"/>
        <v>34.157654320987653</v>
      </c>
      <c r="P335" s="17">
        <f t="shared" si="216"/>
        <v>271.06061728395059</v>
      </c>
      <c r="HR335" s="79"/>
      <c r="HS335" s="79"/>
      <c r="HT335" s="79"/>
      <c r="HU335" s="79"/>
      <c r="HV335" s="79"/>
      <c r="HW335" s="79"/>
      <c r="HX335" s="79"/>
      <c r="HY335" s="79"/>
      <c r="HZ335" s="79"/>
      <c r="IA335" s="79"/>
      <c r="IB335" s="79"/>
      <c r="IC335" s="79"/>
      <c r="ID335" s="79"/>
      <c r="IE335" s="79"/>
      <c r="IF335" s="79"/>
      <c r="IG335" s="79"/>
      <c r="IH335" s="79"/>
    </row>
    <row r="336" spans="1:242" s="78" customFormat="1" ht="14.25" customHeight="1">
      <c r="A336" s="22" t="s">
        <v>1861</v>
      </c>
      <c r="B336" s="22" t="s">
        <v>1862</v>
      </c>
      <c r="C336" s="23" t="s">
        <v>1385</v>
      </c>
      <c r="D336" s="83">
        <v>39.770000000000003</v>
      </c>
      <c r="E336" s="83">
        <v>33.25</v>
      </c>
      <c r="F336" s="83">
        <v>99.17</v>
      </c>
      <c r="G336" s="83">
        <v>144.19</v>
      </c>
      <c r="H336" s="83">
        <v>242.81</v>
      </c>
      <c r="I336" s="17">
        <v>324.2</v>
      </c>
      <c r="J336" s="17">
        <v>181.38</v>
      </c>
      <c r="K336" s="17">
        <v>231.5</v>
      </c>
      <c r="L336" s="17">
        <f t="shared" si="219"/>
        <v>245.6933333333333</v>
      </c>
      <c r="M336" s="17">
        <f t="shared" si="220"/>
        <v>219.52444444444441</v>
      </c>
      <c r="N336" s="17">
        <f t="shared" si="221"/>
        <v>232.23925925925923</v>
      </c>
      <c r="O336" s="17">
        <f t="shared" si="222"/>
        <v>232.48567901234563</v>
      </c>
      <c r="P336" s="17">
        <f t="shared" si="216"/>
        <v>2226.2127160493828</v>
      </c>
      <c r="HR336" s="79"/>
      <c r="HS336" s="79"/>
      <c r="HT336" s="79"/>
      <c r="HU336" s="79"/>
      <c r="HV336" s="79"/>
      <c r="HW336" s="79"/>
      <c r="HX336" s="79"/>
      <c r="HY336" s="79"/>
      <c r="HZ336" s="79"/>
      <c r="IA336" s="79"/>
      <c r="IB336" s="79"/>
      <c r="IC336" s="79"/>
      <c r="ID336" s="79"/>
      <c r="IE336" s="79"/>
      <c r="IF336" s="79"/>
      <c r="IG336" s="79"/>
      <c r="IH336" s="79"/>
    </row>
    <row r="337" spans="1:242" s="78" customFormat="1" ht="14.25" customHeight="1">
      <c r="A337" s="22" t="s">
        <v>1863</v>
      </c>
      <c r="B337" s="22" t="s">
        <v>1864</v>
      </c>
      <c r="C337" s="23" t="s">
        <v>1695</v>
      </c>
      <c r="D337" s="83">
        <v>5.64</v>
      </c>
      <c r="E337" s="83">
        <v>5.14</v>
      </c>
      <c r="F337" s="83">
        <v>17.28</v>
      </c>
      <c r="G337" s="83">
        <v>25.8</v>
      </c>
      <c r="H337" s="83">
        <v>31.79</v>
      </c>
      <c r="I337" s="17">
        <v>13.64</v>
      </c>
      <c r="J337" s="17">
        <v>14.16</v>
      </c>
      <c r="K337" s="17">
        <v>0</v>
      </c>
      <c r="L337" s="17">
        <f t="shared" si="219"/>
        <v>9.2666666666666675</v>
      </c>
      <c r="M337" s="17">
        <f t="shared" si="220"/>
        <v>7.8088888888888901</v>
      </c>
      <c r="N337" s="17">
        <f t="shared" si="221"/>
        <v>5.6918518518518519</v>
      </c>
      <c r="O337" s="17">
        <f t="shared" si="222"/>
        <v>7.5891358024691362</v>
      </c>
      <c r="P337" s="17">
        <f t="shared" si="216"/>
        <v>143.80654320987657</v>
      </c>
      <c r="HR337" s="79"/>
      <c r="HS337" s="79"/>
      <c r="HT337" s="79"/>
      <c r="HU337" s="79"/>
      <c r="HV337" s="79"/>
      <c r="HW337" s="79"/>
      <c r="HX337" s="79"/>
      <c r="HY337" s="79"/>
      <c r="HZ337" s="79"/>
      <c r="IA337" s="79"/>
      <c r="IB337" s="79"/>
      <c r="IC337" s="79"/>
      <c r="ID337" s="79"/>
      <c r="IE337" s="79"/>
      <c r="IF337" s="79"/>
      <c r="IG337" s="79"/>
      <c r="IH337" s="79"/>
    </row>
    <row r="338" spans="1:242" s="78" customFormat="1" ht="14.25" customHeight="1">
      <c r="A338" s="22" t="s">
        <v>2080</v>
      </c>
      <c r="B338" s="22" t="s">
        <v>2081</v>
      </c>
      <c r="C338" s="23" t="s">
        <v>1963</v>
      </c>
      <c r="D338" s="83"/>
      <c r="E338" s="83"/>
      <c r="F338" s="83"/>
      <c r="G338" s="83"/>
      <c r="H338" s="83"/>
      <c r="I338" s="17">
        <v>3.41</v>
      </c>
      <c r="J338" s="17">
        <v>212.13</v>
      </c>
      <c r="K338" s="17">
        <v>256.02</v>
      </c>
      <c r="L338" s="17">
        <f t="shared" si="219"/>
        <v>157.18666666666664</v>
      </c>
      <c r="M338" s="17">
        <f t="shared" si="220"/>
        <v>208.44555555555553</v>
      </c>
      <c r="N338" s="17">
        <f t="shared" si="221"/>
        <v>207.21740740740736</v>
      </c>
      <c r="O338" s="17">
        <f t="shared" si="222"/>
        <v>190.94987654320983</v>
      </c>
      <c r="P338" s="17">
        <f t="shared" si="216"/>
        <v>1235.3595061728392</v>
      </c>
      <c r="HR338" s="79"/>
      <c r="HS338" s="79"/>
      <c r="HT338" s="79"/>
      <c r="HU338" s="79"/>
      <c r="HV338" s="79"/>
      <c r="HW338" s="79"/>
      <c r="HX338" s="79"/>
      <c r="HY338" s="79"/>
      <c r="HZ338" s="79"/>
      <c r="IA338" s="79"/>
      <c r="IB338" s="79"/>
      <c r="IC338" s="79"/>
      <c r="ID338" s="79"/>
      <c r="IE338" s="79"/>
      <c r="IF338" s="79"/>
      <c r="IG338" s="79"/>
      <c r="IH338" s="79"/>
    </row>
    <row r="339" spans="1:242" s="78" customFormat="1" ht="14.25" customHeight="1">
      <c r="A339" s="22" t="s">
        <v>1900</v>
      </c>
      <c r="B339" s="22" t="s">
        <v>1901</v>
      </c>
      <c r="C339" s="23" t="s">
        <v>1696</v>
      </c>
      <c r="D339" s="83">
        <v>13.02</v>
      </c>
      <c r="E339" s="83">
        <v>5.35</v>
      </c>
      <c r="F339" s="83">
        <v>20.88</v>
      </c>
      <c r="G339" s="83">
        <v>31.79</v>
      </c>
      <c r="H339" s="83">
        <v>58.49</v>
      </c>
      <c r="I339" s="17">
        <v>24.36</v>
      </c>
      <c r="J339" s="17">
        <v>-45.95</v>
      </c>
      <c r="K339" s="17">
        <v>0</v>
      </c>
      <c r="L339" s="17">
        <f t="shared" si="219"/>
        <v>-7.1966666666666681</v>
      </c>
      <c r="M339" s="17">
        <f t="shared" si="220"/>
        <v>-17.715555555555557</v>
      </c>
      <c r="N339" s="17">
        <f t="shared" si="221"/>
        <v>-8.3040740740740748</v>
      </c>
      <c r="O339" s="17">
        <f t="shared" si="222"/>
        <v>-11.0720987654321</v>
      </c>
      <c r="P339" s="17">
        <f t="shared" si="216"/>
        <v>63.651604938271575</v>
      </c>
      <c r="HR339" s="79"/>
      <c r="HS339" s="79"/>
      <c r="HT339" s="79"/>
      <c r="HU339" s="79"/>
      <c r="HV339" s="79"/>
      <c r="HW339" s="79"/>
      <c r="HX339" s="79"/>
      <c r="HY339" s="79"/>
      <c r="HZ339" s="79"/>
      <c r="IA339" s="79"/>
      <c r="IB339" s="79"/>
      <c r="IC339" s="79"/>
      <c r="ID339" s="79"/>
      <c r="IE339" s="79"/>
      <c r="IF339" s="79"/>
      <c r="IG339" s="79"/>
      <c r="IH339" s="79"/>
    </row>
    <row r="340" spans="1:242" s="78" customFormat="1" ht="14.25" customHeight="1">
      <c r="A340" s="22" t="s">
        <v>1902</v>
      </c>
      <c r="B340" s="22" t="s">
        <v>1903</v>
      </c>
      <c r="C340" s="23" t="s">
        <v>1904</v>
      </c>
      <c r="D340" s="83">
        <v>20.74</v>
      </c>
      <c r="E340" s="83">
        <v>18.52</v>
      </c>
      <c r="F340" s="83">
        <v>55.06</v>
      </c>
      <c r="G340" s="83">
        <v>52.42</v>
      </c>
      <c r="H340" s="83">
        <v>79.33</v>
      </c>
      <c r="I340" s="17">
        <v>103.51</v>
      </c>
      <c r="J340" s="17">
        <v>115.49</v>
      </c>
      <c r="K340" s="17">
        <v>155.59</v>
      </c>
      <c r="L340" s="17">
        <f t="shared" si="219"/>
        <v>124.86333333333334</v>
      </c>
      <c r="M340" s="17">
        <f t="shared" si="220"/>
        <v>131.98111111111112</v>
      </c>
      <c r="N340" s="17">
        <f t="shared" si="221"/>
        <v>137.47814814814816</v>
      </c>
      <c r="O340" s="17">
        <f t="shared" si="222"/>
        <v>131.44086419753089</v>
      </c>
      <c r="P340" s="17">
        <f t="shared" si="216"/>
        <v>1126.4234567901235</v>
      </c>
      <c r="HR340" s="79"/>
      <c r="HS340" s="79"/>
      <c r="HT340" s="79"/>
      <c r="HU340" s="79"/>
      <c r="HV340" s="79"/>
      <c r="HW340" s="79"/>
      <c r="HX340" s="79"/>
      <c r="HY340" s="79"/>
      <c r="HZ340" s="79"/>
      <c r="IA340" s="79"/>
      <c r="IB340" s="79"/>
      <c r="IC340" s="79"/>
      <c r="ID340" s="79"/>
      <c r="IE340" s="79"/>
      <c r="IF340" s="79"/>
      <c r="IG340" s="79"/>
      <c r="IH340" s="79"/>
    </row>
    <row r="341" spans="1:242" s="78" customFormat="1" ht="14.25" customHeight="1">
      <c r="A341" s="22" t="s">
        <v>1947</v>
      </c>
      <c r="B341" s="22" t="s">
        <v>1948</v>
      </c>
      <c r="C341" s="23" t="s">
        <v>1944</v>
      </c>
      <c r="D341" s="83">
        <v>0.3</v>
      </c>
      <c r="E341" s="83"/>
      <c r="F341" s="83"/>
      <c r="G341" s="83"/>
      <c r="H341" s="83"/>
      <c r="I341" s="17">
        <f t="shared" ref="I341:I343" si="224">SUM(F341:H341)/3</f>
        <v>0</v>
      </c>
      <c r="J341" s="17">
        <f t="shared" si="218"/>
        <v>0</v>
      </c>
      <c r="K341" s="17">
        <f t="shared" si="223"/>
        <v>0</v>
      </c>
      <c r="L341" s="17">
        <f t="shared" si="219"/>
        <v>0</v>
      </c>
      <c r="M341" s="17">
        <f t="shared" si="220"/>
        <v>0</v>
      </c>
      <c r="N341" s="17">
        <f t="shared" si="221"/>
        <v>0</v>
      </c>
      <c r="O341" s="17">
        <f t="shared" si="222"/>
        <v>0</v>
      </c>
      <c r="P341" s="17">
        <f t="shared" si="216"/>
        <v>0.3</v>
      </c>
      <c r="HR341" s="79"/>
      <c r="HS341" s="79"/>
      <c r="HT341" s="79"/>
      <c r="HU341" s="79"/>
      <c r="HV341" s="79"/>
      <c r="HW341" s="79"/>
      <c r="HX341" s="79"/>
      <c r="HY341" s="79"/>
      <c r="HZ341" s="79"/>
      <c r="IA341" s="79"/>
      <c r="IB341" s="79"/>
      <c r="IC341" s="79"/>
      <c r="ID341" s="79"/>
      <c r="IE341" s="79"/>
      <c r="IF341" s="79"/>
      <c r="IG341" s="79"/>
      <c r="IH341" s="79"/>
    </row>
    <row r="342" spans="1:242" s="78" customFormat="1" ht="14.25" customHeight="1">
      <c r="A342" s="22" t="s">
        <v>1949</v>
      </c>
      <c r="B342" s="22" t="s">
        <v>1950</v>
      </c>
      <c r="C342" s="23" t="s">
        <v>1934</v>
      </c>
      <c r="D342" s="83">
        <v>0</v>
      </c>
      <c r="E342" s="83"/>
      <c r="F342" s="83"/>
      <c r="G342" s="83"/>
      <c r="H342" s="83"/>
      <c r="I342" s="17">
        <f t="shared" si="224"/>
        <v>0</v>
      </c>
      <c r="J342" s="17">
        <f t="shared" si="218"/>
        <v>0</v>
      </c>
      <c r="K342" s="17">
        <f t="shared" si="223"/>
        <v>0</v>
      </c>
      <c r="L342" s="17">
        <f t="shared" si="219"/>
        <v>0</v>
      </c>
      <c r="M342" s="17">
        <f t="shared" si="220"/>
        <v>0</v>
      </c>
      <c r="N342" s="17">
        <f t="shared" si="221"/>
        <v>0</v>
      </c>
      <c r="O342" s="17">
        <f t="shared" si="222"/>
        <v>0</v>
      </c>
      <c r="P342" s="17">
        <f t="shared" si="216"/>
        <v>0</v>
      </c>
      <c r="HR342" s="79"/>
      <c r="HS342" s="79"/>
      <c r="HT342" s="79"/>
      <c r="HU342" s="79"/>
      <c r="HV342" s="79"/>
      <c r="HW342" s="79"/>
      <c r="HX342" s="79"/>
      <c r="HY342" s="79"/>
      <c r="HZ342" s="79"/>
      <c r="IA342" s="79"/>
      <c r="IB342" s="79"/>
      <c r="IC342" s="79"/>
      <c r="ID342" s="79"/>
      <c r="IE342" s="79"/>
      <c r="IF342" s="79"/>
      <c r="IG342" s="79"/>
      <c r="IH342" s="79"/>
    </row>
    <row r="343" spans="1:242" s="78" customFormat="1" ht="14.25" customHeight="1">
      <c r="A343" s="22" t="s">
        <v>2019</v>
      </c>
      <c r="B343" s="22" t="s">
        <v>2020</v>
      </c>
      <c r="C343" s="23" t="s">
        <v>262</v>
      </c>
      <c r="D343" s="83"/>
      <c r="E343" s="83"/>
      <c r="F343" s="83"/>
      <c r="G343" s="83"/>
      <c r="H343" s="83"/>
      <c r="I343" s="17">
        <f t="shared" si="224"/>
        <v>0</v>
      </c>
      <c r="J343" s="17">
        <f t="shared" si="218"/>
        <v>0</v>
      </c>
      <c r="K343" s="17">
        <f t="shared" si="223"/>
        <v>0</v>
      </c>
      <c r="L343" s="17">
        <f t="shared" si="219"/>
        <v>0</v>
      </c>
      <c r="M343" s="17">
        <f t="shared" si="220"/>
        <v>0</v>
      </c>
      <c r="N343" s="17">
        <f t="shared" si="221"/>
        <v>0</v>
      </c>
      <c r="O343" s="17">
        <f t="shared" si="222"/>
        <v>0</v>
      </c>
      <c r="P343" s="17">
        <f t="shared" si="216"/>
        <v>0</v>
      </c>
      <c r="HR343" s="79"/>
      <c r="HS343" s="79"/>
      <c r="HT343" s="79"/>
      <c r="HU343" s="79"/>
      <c r="HV343" s="79"/>
      <c r="HW343" s="79"/>
      <c r="HX343" s="79"/>
      <c r="HY343" s="79"/>
      <c r="HZ343" s="79"/>
      <c r="IA343" s="79"/>
      <c r="IB343" s="79"/>
      <c r="IC343" s="79"/>
      <c r="ID343" s="79"/>
      <c r="IE343" s="79"/>
      <c r="IF343" s="79"/>
      <c r="IG343" s="79"/>
      <c r="IH343" s="79"/>
    </row>
    <row r="344" spans="1:242" s="78" customFormat="1" ht="14.25" customHeight="1">
      <c r="A344" s="22" t="s">
        <v>2021</v>
      </c>
      <c r="B344" s="22" t="s">
        <v>2022</v>
      </c>
      <c r="C344" s="23" t="s">
        <v>1388</v>
      </c>
      <c r="D344" s="83">
        <v>31.07</v>
      </c>
      <c r="E344" s="83">
        <v>27.79</v>
      </c>
      <c r="F344" s="83">
        <v>108.51</v>
      </c>
      <c r="G344" s="83">
        <v>165.18</v>
      </c>
      <c r="H344" s="83">
        <v>303.82</v>
      </c>
      <c r="I344" s="17">
        <v>396.41</v>
      </c>
      <c r="J344" s="17">
        <v>442.46</v>
      </c>
      <c r="K344" s="17">
        <v>596.25</v>
      </c>
      <c r="L344" s="17">
        <f t="shared" si="219"/>
        <v>478.37333333333328</v>
      </c>
      <c r="M344" s="17">
        <f t="shared" si="220"/>
        <v>505.6944444444444</v>
      </c>
      <c r="N344" s="17">
        <f t="shared" si="221"/>
        <v>526.77259259259256</v>
      </c>
      <c r="O344" s="17">
        <f t="shared" si="222"/>
        <v>503.61345679012339</v>
      </c>
      <c r="P344" s="17">
        <f t="shared" si="216"/>
        <v>4085.9438271604936</v>
      </c>
      <c r="HR344" s="79"/>
      <c r="HS344" s="79"/>
      <c r="HT344" s="79"/>
      <c r="HU344" s="79"/>
      <c r="HV344" s="79"/>
      <c r="HW344" s="79"/>
      <c r="HX344" s="79"/>
      <c r="HY344" s="79"/>
      <c r="HZ344" s="79"/>
      <c r="IA344" s="79"/>
      <c r="IB344" s="79"/>
      <c r="IC344" s="79"/>
      <c r="ID344" s="79"/>
      <c r="IE344" s="79"/>
      <c r="IF344" s="79"/>
      <c r="IG344" s="79"/>
      <c r="IH344" s="79"/>
    </row>
    <row r="345" spans="1:242" s="78" customFormat="1" ht="14.25" customHeight="1">
      <c r="A345" s="22" t="s">
        <v>2023</v>
      </c>
      <c r="B345" s="22" t="s">
        <v>2071</v>
      </c>
      <c r="C345" s="23" t="s">
        <v>2063</v>
      </c>
      <c r="D345" s="83"/>
      <c r="E345" s="83"/>
      <c r="F345" s="83"/>
      <c r="G345" s="83">
        <v>65.06</v>
      </c>
      <c r="H345" s="83">
        <v>243.94</v>
      </c>
      <c r="I345" s="17">
        <v>7.97</v>
      </c>
      <c r="J345" s="17">
        <v>3.46</v>
      </c>
      <c r="K345" s="17">
        <v>0.95</v>
      </c>
      <c r="L345" s="17"/>
      <c r="M345" s="17"/>
      <c r="N345" s="17"/>
      <c r="O345" s="17"/>
      <c r="P345" s="17">
        <f t="shared" si="216"/>
        <v>321.38</v>
      </c>
      <c r="HR345" s="79"/>
      <c r="HS345" s="79"/>
      <c r="HT345" s="79"/>
      <c r="HU345" s="79"/>
      <c r="HV345" s="79"/>
      <c r="HW345" s="79"/>
      <c r="HX345" s="79"/>
      <c r="HY345" s="79"/>
      <c r="HZ345" s="79"/>
      <c r="IA345" s="79"/>
      <c r="IB345" s="79"/>
      <c r="IC345" s="79"/>
      <c r="ID345" s="79"/>
      <c r="IE345" s="79"/>
      <c r="IF345" s="79"/>
      <c r="IG345" s="79"/>
      <c r="IH345" s="79"/>
    </row>
    <row r="346" spans="1:242" s="78" customFormat="1" ht="14.25" customHeight="1">
      <c r="A346" s="22" t="s">
        <v>2072</v>
      </c>
      <c r="B346" s="22" t="s">
        <v>2073</v>
      </c>
      <c r="C346" s="23" t="s">
        <v>2074</v>
      </c>
      <c r="D346" s="83"/>
      <c r="E346" s="83"/>
      <c r="F346" s="83"/>
      <c r="G346" s="83"/>
      <c r="H346" s="83">
        <v>79.41</v>
      </c>
      <c r="I346" s="17">
        <v>525.66</v>
      </c>
      <c r="J346" s="17">
        <v>664.82</v>
      </c>
      <c r="K346" s="17">
        <v>768.62</v>
      </c>
      <c r="L346" s="17">
        <f t="shared" si="219"/>
        <v>653.0333333333333</v>
      </c>
      <c r="M346" s="17">
        <f t="shared" si="220"/>
        <v>695.49111111111108</v>
      </c>
      <c r="N346" s="17">
        <f t="shared" si="221"/>
        <v>705.71481481481476</v>
      </c>
      <c r="O346" s="17">
        <f t="shared" si="222"/>
        <v>684.74641975308634</v>
      </c>
      <c r="P346" s="17">
        <f t="shared" si="216"/>
        <v>4777.4956790123451</v>
      </c>
      <c r="HR346" s="79"/>
      <c r="HS346" s="79"/>
      <c r="HT346" s="79"/>
      <c r="HU346" s="79"/>
      <c r="HV346" s="79"/>
      <c r="HW346" s="79"/>
      <c r="HX346" s="79"/>
      <c r="HY346" s="79"/>
      <c r="HZ346" s="79"/>
      <c r="IA346" s="79"/>
      <c r="IB346" s="79"/>
      <c r="IC346" s="79"/>
      <c r="ID346" s="79"/>
      <c r="IE346" s="79"/>
      <c r="IF346" s="79"/>
      <c r="IG346" s="79"/>
      <c r="IH346" s="79"/>
    </row>
    <row r="347" spans="1:242" s="78" customFormat="1" ht="14.25" customHeight="1">
      <c r="A347" s="22" t="s">
        <v>2082</v>
      </c>
      <c r="B347" s="22" t="s">
        <v>2083</v>
      </c>
      <c r="C347" s="23" t="s">
        <v>1712</v>
      </c>
      <c r="D347" s="83"/>
      <c r="E347" s="83"/>
      <c r="F347" s="83"/>
      <c r="G347" s="83"/>
      <c r="H347" s="83"/>
      <c r="I347" s="17">
        <v>85.01</v>
      </c>
      <c r="J347" s="17">
        <v>157.97999999999999</v>
      </c>
      <c r="K347" s="17">
        <v>212.87</v>
      </c>
      <c r="L347" s="17">
        <f t="shared" si="219"/>
        <v>151.95333333333335</v>
      </c>
      <c r="M347" s="17">
        <f t="shared" si="220"/>
        <v>174.26777777777781</v>
      </c>
      <c r="N347" s="17">
        <f t="shared" si="221"/>
        <v>179.69703703703706</v>
      </c>
      <c r="O347" s="17">
        <f t="shared" si="222"/>
        <v>168.63938271604943</v>
      </c>
      <c r="P347" s="17">
        <f t="shared" si="216"/>
        <v>1130.4175308641977</v>
      </c>
      <c r="HR347" s="79"/>
      <c r="HS347" s="79"/>
      <c r="HT347" s="79"/>
      <c r="HU347" s="79"/>
      <c r="HV347" s="79"/>
      <c r="HW347" s="79"/>
      <c r="HX347" s="79"/>
      <c r="HY347" s="79"/>
      <c r="HZ347" s="79"/>
      <c r="IA347" s="79"/>
      <c r="IB347" s="79"/>
      <c r="IC347" s="79"/>
      <c r="ID347" s="79"/>
      <c r="IE347" s="79"/>
      <c r="IF347" s="79"/>
      <c r="IG347" s="79"/>
      <c r="IH347" s="79"/>
    </row>
    <row r="348" spans="1:242" s="78" customFormat="1" ht="14.25" customHeight="1">
      <c r="A348" s="22" t="s">
        <v>2084</v>
      </c>
      <c r="B348" s="22" t="s">
        <v>2085</v>
      </c>
      <c r="C348" s="23" t="s">
        <v>1382</v>
      </c>
      <c r="D348" s="83"/>
      <c r="E348" s="83"/>
      <c r="F348" s="83"/>
      <c r="G348" s="83"/>
      <c r="H348" s="83"/>
      <c r="I348" s="17">
        <v>235.29</v>
      </c>
      <c r="J348" s="17">
        <v>437.25</v>
      </c>
      <c r="K348" s="17">
        <v>589.24</v>
      </c>
      <c r="L348" s="17">
        <f t="shared" si="219"/>
        <v>420.59333333333331</v>
      </c>
      <c r="M348" s="17">
        <f t="shared" si="220"/>
        <v>482.36111111111109</v>
      </c>
      <c r="N348" s="17">
        <f t="shared" si="221"/>
        <v>497.3981481481481</v>
      </c>
      <c r="O348" s="17">
        <f t="shared" si="222"/>
        <v>466.78419753086411</v>
      </c>
      <c r="P348" s="17">
        <f t="shared" si="216"/>
        <v>3128.9167901234568</v>
      </c>
      <c r="HR348" s="79"/>
      <c r="HS348" s="79"/>
      <c r="HT348" s="79"/>
      <c r="HU348" s="79"/>
      <c r="HV348" s="79"/>
      <c r="HW348" s="79"/>
      <c r="HX348" s="79"/>
      <c r="HY348" s="79"/>
      <c r="HZ348" s="79"/>
      <c r="IA348" s="79"/>
      <c r="IB348" s="79"/>
      <c r="IC348" s="79"/>
      <c r="ID348" s="79"/>
      <c r="IE348" s="79"/>
      <c r="IF348" s="79"/>
      <c r="IG348" s="79"/>
      <c r="IH348" s="79"/>
    </row>
    <row r="349" spans="1:242" s="78" customFormat="1" ht="14.25" customHeight="1">
      <c r="A349" s="22" t="s">
        <v>2091</v>
      </c>
      <c r="B349" s="22" t="s">
        <v>2092</v>
      </c>
      <c r="C349" s="23" t="s">
        <v>2093</v>
      </c>
      <c r="D349" s="83"/>
      <c r="E349" s="83"/>
      <c r="F349" s="83"/>
      <c r="G349" s="83"/>
      <c r="H349" s="83"/>
      <c r="I349" s="17"/>
      <c r="J349" s="17"/>
      <c r="K349" s="17">
        <v>674.62</v>
      </c>
      <c r="L349" s="17"/>
      <c r="M349" s="17"/>
      <c r="N349" s="17"/>
      <c r="O349" s="17"/>
      <c r="P349" s="17">
        <f t="shared" si="216"/>
        <v>674.62</v>
      </c>
      <c r="HR349" s="79"/>
      <c r="HS349" s="79"/>
      <c r="HT349" s="79"/>
      <c r="HU349" s="79"/>
      <c r="HV349" s="79"/>
      <c r="HW349" s="79"/>
      <c r="HX349" s="79"/>
      <c r="HY349" s="79"/>
      <c r="HZ349" s="79"/>
      <c r="IA349" s="79"/>
      <c r="IB349" s="79"/>
      <c r="IC349" s="79"/>
      <c r="ID349" s="79"/>
      <c r="IE349" s="79"/>
      <c r="IF349" s="79"/>
      <c r="IG349" s="79"/>
      <c r="IH349" s="79"/>
    </row>
    <row r="350" spans="1:242" s="14" customFormat="1" ht="25.5" customHeight="1">
      <c r="A350" s="96" t="s">
        <v>794</v>
      </c>
      <c r="B350" s="95" t="s">
        <v>795</v>
      </c>
      <c r="C350" s="48"/>
      <c r="D350" s="16">
        <f t="shared" ref="D350:J350" si="225">SUM(D351+D353)</f>
        <v>57603.51</v>
      </c>
      <c r="E350" s="16">
        <f t="shared" si="225"/>
        <v>583811.43000000005</v>
      </c>
      <c r="F350" s="16">
        <f t="shared" si="225"/>
        <v>151885.76999999999</v>
      </c>
      <c r="G350" s="16">
        <f t="shared" si="225"/>
        <v>154573.12</v>
      </c>
      <c r="H350" s="16">
        <f t="shared" si="225"/>
        <v>258649.7</v>
      </c>
      <c r="I350" s="16">
        <f t="shared" si="225"/>
        <v>307784.23999999976</v>
      </c>
      <c r="J350" s="16">
        <f t="shared" si="225"/>
        <v>361874.25</v>
      </c>
      <c r="K350" s="16">
        <f t="shared" ref="K350:P350" si="226">SUM(K351+K353)</f>
        <v>426819.45</v>
      </c>
      <c r="L350" s="16">
        <f t="shared" si="226"/>
        <v>365492.64666666655</v>
      </c>
      <c r="M350" s="16">
        <f t="shared" si="226"/>
        <v>384728.78222222213</v>
      </c>
      <c r="N350" s="16">
        <f t="shared" si="226"/>
        <v>392346.95962962956</v>
      </c>
      <c r="O350" s="16">
        <f t="shared" si="226"/>
        <v>380856.12950617279</v>
      </c>
      <c r="P350" s="16">
        <f t="shared" si="226"/>
        <v>3826425.9880246907</v>
      </c>
      <c r="HR350" s="29"/>
      <c r="HS350" s="29"/>
      <c r="HT350" s="29"/>
      <c r="HU350" s="29"/>
      <c r="HV350" s="29"/>
      <c r="HW350" s="29"/>
      <c r="HX350" s="29"/>
      <c r="HY350" s="29"/>
      <c r="HZ350" s="29"/>
      <c r="IA350" s="29"/>
      <c r="IB350" s="29"/>
      <c r="IC350" s="29"/>
      <c r="ID350" s="29"/>
      <c r="IE350" s="29"/>
      <c r="IF350" s="29"/>
      <c r="IG350" s="29"/>
      <c r="IH350" s="29"/>
    </row>
    <row r="351" spans="1:242" s="14" customFormat="1" ht="25.5" customHeight="1">
      <c r="A351" s="96" t="s">
        <v>796</v>
      </c>
      <c r="B351" s="95" t="s">
        <v>797</v>
      </c>
      <c r="C351" s="48"/>
      <c r="D351" s="16">
        <f t="shared" ref="D351:P351" si="227">SUM(D352)</f>
        <v>0</v>
      </c>
      <c r="E351" s="16">
        <f t="shared" si="227"/>
        <v>0</v>
      </c>
      <c r="F351" s="16">
        <f t="shared" si="227"/>
        <v>0</v>
      </c>
      <c r="G351" s="16">
        <f t="shared" si="227"/>
        <v>0</v>
      </c>
      <c r="H351" s="16">
        <f t="shared" si="227"/>
        <v>0</v>
      </c>
      <c r="I351" s="16">
        <f t="shared" si="227"/>
        <v>0</v>
      </c>
      <c r="J351" s="16">
        <f t="shared" si="227"/>
        <v>0</v>
      </c>
      <c r="K351" s="16">
        <f t="shared" si="227"/>
        <v>0</v>
      </c>
      <c r="L351" s="16">
        <f t="shared" si="227"/>
        <v>0</v>
      </c>
      <c r="M351" s="16">
        <f t="shared" si="227"/>
        <v>0</v>
      </c>
      <c r="N351" s="16">
        <f t="shared" si="227"/>
        <v>0</v>
      </c>
      <c r="O351" s="16">
        <f t="shared" si="227"/>
        <v>0</v>
      </c>
      <c r="P351" s="16">
        <f t="shared" si="227"/>
        <v>0</v>
      </c>
      <c r="HR351" s="29"/>
      <c r="HS351" s="29"/>
      <c r="HT351" s="29"/>
      <c r="HU351" s="29"/>
      <c r="HV351" s="29"/>
      <c r="HW351" s="29"/>
      <c r="HX351" s="29"/>
      <c r="HY351" s="29"/>
      <c r="HZ351" s="29"/>
      <c r="IA351" s="29"/>
      <c r="IB351" s="29"/>
      <c r="IC351" s="29"/>
      <c r="ID351" s="29"/>
      <c r="IE351" s="29"/>
      <c r="IF351" s="29"/>
      <c r="IG351" s="29"/>
      <c r="IH351" s="29"/>
    </row>
    <row r="352" spans="1:242" s="47" customFormat="1" ht="18" customHeight="1">
      <c r="A352" s="22" t="s">
        <v>798</v>
      </c>
      <c r="B352" s="36" t="s">
        <v>799</v>
      </c>
      <c r="C352" s="48" t="s">
        <v>14</v>
      </c>
      <c r="D352" s="17">
        <v>0</v>
      </c>
      <c r="E352" s="17">
        <v>0</v>
      </c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49"/>
      <c r="AS352" s="49"/>
      <c r="AT352" s="49"/>
      <c r="AU352" s="49"/>
      <c r="AV352" s="49"/>
      <c r="AW352" s="49"/>
      <c r="AX352" s="49"/>
      <c r="AY352" s="49"/>
      <c r="AZ352" s="49"/>
      <c r="BA352" s="49"/>
      <c r="BB352" s="49"/>
      <c r="BC352" s="49"/>
      <c r="BD352" s="49"/>
      <c r="BE352" s="49"/>
      <c r="BF352" s="49"/>
      <c r="BG352" s="49"/>
      <c r="BH352" s="49"/>
      <c r="BI352" s="49"/>
      <c r="BJ352" s="49"/>
      <c r="BK352" s="49"/>
      <c r="BL352" s="49"/>
      <c r="BM352" s="49"/>
      <c r="BN352" s="49"/>
      <c r="BO352" s="49"/>
      <c r="BP352" s="49"/>
      <c r="BQ352" s="49"/>
      <c r="BR352" s="49"/>
      <c r="BS352" s="49"/>
      <c r="BT352" s="49"/>
      <c r="BU352" s="49"/>
      <c r="BV352" s="49"/>
      <c r="BW352" s="49"/>
      <c r="BX352" s="49"/>
      <c r="BY352" s="49"/>
      <c r="BZ352" s="49"/>
      <c r="CA352" s="49"/>
      <c r="CB352" s="49"/>
      <c r="CC352" s="49"/>
      <c r="CD352" s="49"/>
      <c r="CE352" s="49"/>
      <c r="CF352" s="49"/>
      <c r="CG352" s="49"/>
      <c r="CH352" s="49"/>
      <c r="CI352" s="49"/>
      <c r="CJ352" s="49"/>
      <c r="CK352" s="49"/>
      <c r="CL352" s="49"/>
      <c r="CM352" s="49"/>
      <c r="CN352" s="49"/>
      <c r="CO352" s="49"/>
      <c r="CP352" s="49"/>
      <c r="CQ352" s="49"/>
      <c r="CR352" s="49"/>
      <c r="CS352" s="49"/>
      <c r="CT352" s="49"/>
      <c r="CU352" s="49"/>
      <c r="CV352" s="49"/>
      <c r="CW352" s="49"/>
      <c r="CX352" s="49"/>
      <c r="CY352" s="49"/>
      <c r="CZ352" s="49"/>
      <c r="DA352" s="49"/>
      <c r="DB352" s="49"/>
      <c r="DC352" s="49"/>
      <c r="DD352" s="49"/>
      <c r="DE352" s="49"/>
      <c r="DF352" s="49"/>
      <c r="DG352" s="49"/>
      <c r="DH352" s="49"/>
      <c r="DI352" s="49"/>
      <c r="DJ352" s="49"/>
      <c r="DK352" s="49"/>
      <c r="DL352" s="49"/>
      <c r="DM352" s="49"/>
      <c r="DN352" s="49"/>
      <c r="DO352" s="49"/>
      <c r="DP352" s="49"/>
      <c r="DQ352" s="49"/>
      <c r="DR352" s="49"/>
      <c r="DS352" s="49"/>
      <c r="DT352" s="49"/>
      <c r="DU352" s="49"/>
      <c r="DV352" s="49"/>
      <c r="DW352" s="49"/>
      <c r="DX352" s="49"/>
      <c r="DY352" s="49"/>
      <c r="DZ352" s="49"/>
      <c r="EA352" s="49"/>
      <c r="EB352" s="49"/>
      <c r="EC352" s="49"/>
      <c r="ED352" s="49"/>
      <c r="EE352" s="49"/>
      <c r="EF352" s="49"/>
      <c r="EG352" s="49"/>
      <c r="EH352" s="49"/>
      <c r="EI352" s="49"/>
      <c r="EJ352" s="49"/>
      <c r="EK352" s="49"/>
      <c r="EL352" s="49"/>
      <c r="EM352" s="49"/>
      <c r="EN352" s="49"/>
      <c r="EO352" s="49"/>
      <c r="EP352" s="49"/>
      <c r="EQ352" s="49"/>
      <c r="ER352" s="49"/>
      <c r="ES352" s="49"/>
      <c r="ET352" s="49"/>
      <c r="EU352" s="49"/>
      <c r="EV352" s="49"/>
      <c r="EW352" s="49"/>
      <c r="EX352" s="49"/>
      <c r="EY352" s="49"/>
      <c r="EZ352" s="49"/>
      <c r="FA352" s="49"/>
      <c r="FB352" s="49"/>
      <c r="FC352" s="49"/>
      <c r="FD352" s="49"/>
      <c r="FE352" s="49"/>
      <c r="FF352" s="49"/>
      <c r="FG352" s="49"/>
      <c r="FH352" s="49"/>
      <c r="FI352" s="49"/>
      <c r="FJ352" s="49"/>
      <c r="FK352" s="49"/>
      <c r="FL352" s="49"/>
      <c r="FM352" s="49"/>
      <c r="FN352" s="49"/>
      <c r="FO352" s="49"/>
      <c r="FP352" s="49"/>
      <c r="FQ352" s="49"/>
      <c r="FR352" s="49"/>
      <c r="FS352" s="49"/>
      <c r="FT352" s="49"/>
      <c r="FU352" s="49"/>
      <c r="FV352" s="49"/>
      <c r="FW352" s="49"/>
      <c r="FX352" s="49"/>
      <c r="FY352" s="49"/>
      <c r="FZ352" s="49"/>
      <c r="GA352" s="49"/>
      <c r="GB352" s="49"/>
      <c r="GC352" s="49"/>
      <c r="GD352" s="49"/>
      <c r="GE352" s="49"/>
      <c r="GF352" s="49"/>
      <c r="GG352" s="49"/>
      <c r="GH352" s="49"/>
      <c r="GI352" s="49"/>
      <c r="GJ352" s="49"/>
      <c r="GK352" s="49"/>
      <c r="GL352" s="49"/>
      <c r="GM352" s="49"/>
      <c r="GN352" s="49"/>
      <c r="GO352" s="49"/>
      <c r="GP352" s="49"/>
      <c r="GQ352" s="49"/>
      <c r="GR352" s="49"/>
      <c r="GS352" s="49"/>
      <c r="GT352" s="49"/>
      <c r="GU352" s="49"/>
      <c r="GV352" s="49"/>
      <c r="GW352" s="49"/>
      <c r="GX352" s="49"/>
      <c r="GY352" s="49"/>
      <c r="GZ352" s="49"/>
      <c r="HA352" s="49"/>
      <c r="HB352" s="49"/>
      <c r="HC352" s="49"/>
      <c r="HD352" s="49"/>
      <c r="HE352" s="49"/>
      <c r="HF352" s="49"/>
      <c r="HG352" s="49"/>
      <c r="HH352" s="49"/>
      <c r="HI352" s="49"/>
      <c r="HJ352" s="49"/>
      <c r="HK352" s="49"/>
      <c r="HL352" s="49"/>
      <c r="HM352" s="49"/>
      <c r="HN352" s="49"/>
      <c r="HO352" s="49"/>
      <c r="HP352" s="49"/>
      <c r="HQ352" s="49"/>
    </row>
    <row r="353" spans="1:242" s="72" customFormat="1" ht="25.5" customHeight="1">
      <c r="A353" s="70" t="s">
        <v>800</v>
      </c>
      <c r="B353" s="71" t="s">
        <v>801</v>
      </c>
      <c r="C353" s="48"/>
      <c r="D353" s="16">
        <f t="shared" ref="D353:I353" si="228">SUM(D354:D355)</f>
        <v>57603.51</v>
      </c>
      <c r="E353" s="16">
        <f t="shared" si="228"/>
        <v>583811.43000000005</v>
      </c>
      <c r="F353" s="16">
        <f t="shared" si="228"/>
        <v>151885.76999999999</v>
      </c>
      <c r="G353" s="16">
        <f t="shared" si="228"/>
        <v>154573.12</v>
      </c>
      <c r="H353" s="16">
        <f t="shared" si="228"/>
        <v>258649.7</v>
      </c>
      <c r="I353" s="16">
        <f t="shared" si="228"/>
        <v>307784.23999999976</v>
      </c>
      <c r="J353" s="16">
        <f t="shared" ref="J353:P353" si="229">SUM(J354:J355)</f>
        <v>361874.25</v>
      </c>
      <c r="K353" s="16">
        <f t="shared" si="229"/>
        <v>426819.45</v>
      </c>
      <c r="L353" s="16">
        <f t="shared" si="229"/>
        <v>365492.64666666655</v>
      </c>
      <c r="M353" s="16">
        <f t="shared" si="229"/>
        <v>384728.78222222213</v>
      </c>
      <c r="N353" s="16">
        <f t="shared" si="229"/>
        <v>392346.95962962956</v>
      </c>
      <c r="O353" s="16">
        <f t="shared" si="229"/>
        <v>380856.12950617279</v>
      </c>
      <c r="P353" s="16">
        <f t="shared" si="229"/>
        <v>3826425.9880246907</v>
      </c>
      <c r="HR353" s="31"/>
      <c r="HS353" s="31"/>
      <c r="HT353" s="31"/>
      <c r="HU353" s="31"/>
      <c r="HV353" s="31"/>
      <c r="HW353" s="31"/>
      <c r="HX353" s="31"/>
      <c r="HY353" s="31"/>
      <c r="HZ353" s="31"/>
      <c r="IA353" s="31"/>
      <c r="IB353" s="31"/>
      <c r="IC353" s="31"/>
      <c r="ID353" s="31"/>
      <c r="IE353" s="31"/>
      <c r="IF353" s="31"/>
      <c r="IG353" s="31"/>
      <c r="IH353" s="31"/>
    </row>
    <row r="354" spans="1:242" s="47" customFormat="1">
      <c r="A354" s="22" t="s">
        <v>802</v>
      </c>
      <c r="B354" s="36" t="s">
        <v>158</v>
      </c>
      <c r="C354" s="48" t="s">
        <v>14</v>
      </c>
      <c r="D354" s="17">
        <v>57603.51</v>
      </c>
      <c r="E354" s="17">
        <v>583811.43000000005</v>
      </c>
      <c r="F354" s="17">
        <v>151885.76999999999</v>
      </c>
      <c r="G354" s="17">
        <v>154573.12</v>
      </c>
      <c r="H354" s="17">
        <v>258649.7</v>
      </c>
      <c r="I354" s="17">
        <f>2705963.67-2398179.43</f>
        <v>307784.23999999976</v>
      </c>
      <c r="J354" s="17">
        <v>361874.25</v>
      </c>
      <c r="K354" s="17">
        <v>426819.45</v>
      </c>
      <c r="L354" s="17">
        <f t="shared" ref="L354" si="230">SUM(I354:K354)/3</f>
        <v>365492.64666666655</v>
      </c>
      <c r="M354" s="17">
        <f t="shared" ref="M354" si="231">SUM(J354:L354)/3</f>
        <v>384728.78222222213</v>
      </c>
      <c r="N354" s="17">
        <f t="shared" ref="N354" si="232">SUM(K354:M354)/3</f>
        <v>392346.95962962956</v>
      </c>
      <c r="O354" s="17">
        <f t="shared" ref="O354" si="233">SUM(L354:N354)/3</f>
        <v>380856.12950617279</v>
      </c>
      <c r="P354" s="17">
        <f t="shared" ref="P354:P355" si="234">SUM(D354:O354)</f>
        <v>3826425.9880246907</v>
      </c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49"/>
      <c r="AS354" s="49"/>
      <c r="AT354" s="49"/>
      <c r="AU354" s="49"/>
      <c r="AV354" s="49"/>
      <c r="AW354" s="49"/>
      <c r="AX354" s="49"/>
      <c r="AY354" s="49"/>
      <c r="AZ354" s="49"/>
      <c r="BA354" s="49"/>
      <c r="BB354" s="49"/>
      <c r="BC354" s="49"/>
      <c r="BD354" s="49"/>
      <c r="BE354" s="49"/>
      <c r="BF354" s="49"/>
      <c r="BG354" s="49"/>
      <c r="BH354" s="49"/>
      <c r="BI354" s="49"/>
      <c r="BJ354" s="49"/>
      <c r="BK354" s="49"/>
      <c r="BL354" s="49"/>
      <c r="BM354" s="49"/>
      <c r="BN354" s="49"/>
      <c r="BO354" s="49"/>
      <c r="BP354" s="49"/>
      <c r="BQ354" s="49"/>
      <c r="BR354" s="49"/>
      <c r="BS354" s="49"/>
      <c r="BT354" s="49"/>
      <c r="BU354" s="49"/>
      <c r="BV354" s="49"/>
      <c r="BW354" s="49"/>
      <c r="BX354" s="49"/>
      <c r="BY354" s="49"/>
      <c r="BZ354" s="49"/>
      <c r="CA354" s="49"/>
      <c r="CB354" s="49"/>
      <c r="CC354" s="49"/>
      <c r="CD354" s="49"/>
      <c r="CE354" s="49"/>
      <c r="CF354" s="49"/>
      <c r="CG354" s="49"/>
      <c r="CH354" s="49"/>
      <c r="CI354" s="49"/>
      <c r="CJ354" s="49"/>
      <c r="CK354" s="49"/>
      <c r="CL354" s="49"/>
      <c r="CM354" s="49"/>
      <c r="CN354" s="49"/>
      <c r="CO354" s="49"/>
      <c r="CP354" s="49"/>
      <c r="CQ354" s="49"/>
      <c r="CR354" s="49"/>
      <c r="CS354" s="49"/>
      <c r="CT354" s="49"/>
      <c r="CU354" s="49"/>
      <c r="CV354" s="49"/>
      <c r="CW354" s="49"/>
      <c r="CX354" s="49"/>
      <c r="CY354" s="49"/>
      <c r="CZ354" s="49"/>
      <c r="DA354" s="49"/>
      <c r="DB354" s="49"/>
      <c r="DC354" s="49"/>
      <c r="DD354" s="49"/>
      <c r="DE354" s="49"/>
      <c r="DF354" s="49"/>
      <c r="DG354" s="49"/>
      <c r="DH354" s="49"/>
      <c r="DI354" s="49"/>
      <c r="DJ354" s="49"/>
      <c r="DK354" s="49"/>
      <c r="DL354" s="49"/>
      <c r="DM354" s="49"/>
      <c r="DN354" s="49"/>
      <c r="DO354" s="49"/>
      <c r="DP354" s="49"/>
      <c r="DQ354" s="49"/>
      <c r="DR354" s="49"/>
      <c r="DS354" s="49"/>
      <c r="DT354" s="49"/>
      <c r="DU354" s="49"/>
      <c r="DV354" s="49"/>
      <c r="DW354" s="49"/>
      <c r="DX354" s="49"/>
      <c r="DY354" s="49"/>
      <c r="DZ354" s="49"/>
      <c r="EA354" s="49"/>
      <c r="EB354" s="49"/>
      <c r="EC354" s="49"/>
      <c r="ED354" s="49"/>
      <c r="EE354" s="49"/>
      <c r="EF354" s="49"/>
      <c r="EG354" s="49"/>
      <c r="EH354" s="49"/>
      <c r="EI354" s="49"/>
      <c r="EJ354" s="49"/>
      <c r="EK354" s="49"/>
      <c r="EL354" s="49"/>
      <c r="EM354" s="49"/>
      <c r="EN354" s="49"/>
      <c r="EO354" s="49"/>
      <c r="EP354" s="49"/>
      <c r="EQ354" s="49"/>
      <c r="ER354" s="49"/>
      <c r="ES354" s="49"/>
      <c r="ET354" s="49"/>
      <c r="EU354" s="49"/>
      <c r="EV354" s="49"/>
      <c r="EW354" s="49"/>
      <c r="EX354" s="49"/>
      <c r="EY354" s="49"/>
      <c r="EZ354" s="49"/>
      <c r="FA354" s="49"/>
      <c r="FB354" s="49"/>
      <c r="FC354" s="49"/>
      <c r="FD354" s="49"/>
      <c r="FE354" s="49"/>
      <c r="FF354" s="49"/>
      <c r="FG354" s="49"/>
      <c r="FH354" s="49"/>
      <c r="FI354" s="49"/>
      <c r="FJ354" s="49"/>
      <c r="FK354" s="49"/>
      <c r="FL354" s="49"/>
      <c r="FM354" s="49"/>
      <c r="FN354" s="49"/>
      <c r="FO354" s="49"/>
      <c r="FP354" s="49"/>
      <c r="FQ354" s="49"/>
      <c r="FR354" s="49"/>
      <c r="FS354" s="49"/>
      <c r="FT354" s="49"/>
      <c r="FU354" s="49"/>
      <c r="FV354" s="49"/>
      <c r="FW354" s="49"/>
      <c r="FX354" s="49"/>
      <c r="FY354" s="49"/>
      <c r="FZ354" s="49"/>
      <c r="GA354" s="49"/>
      <c r="GB354" s="49"/>
      <c r="GC354" s="49"/>
      <c r="GD354" s="49"/>
      <c r="GE354" s="49"/>
      <c r="GF354" s="49"/>
      <c r="GG354" s="49"/>
      <c r="GH354" s="49"/>
      <c r="GI354" s="49"/>
      <c r="GJ354" s="49"/>
      <c r="GK354" s="49"/>
      <c r="GL354" s="49"/>
      <c r="GM354" s="49"/>
      <c r="GN354" s="49"/>
      <c r="GO354" s="49"/>
      <c r="GP354" s="49"/>
      <c r="GQ354" s="49"/>
      <c r="GR354" s="49"/>
      <c r="GS354" s="49"/>
      <c r="GT354" s="49"/>
      <c r="GU354" s="49"/>
      <c r="GV354" s="49"/>
      <c r="GW354" s="49"/>
      <c r="GX354" s="49"/>
      <c r="GY354" s="49"/>
      <c r="GZ354" s="49"/>
      <c r="HA354" s="49"/>
      <c r="HB354" s="49"/>
      <c r="HC354" s="49"/>
      <c r="HD354" s="49"/>
      <c r="HE354" s="49"/>
      <c r="HF354" s="49"/>
      <c r="HG354" s="49"/>
      <c r="HH354" s="49"/>
      <c r="HI354" s="49"/>
      <c r="HJ354" s="49"/>
      <c r="HK354" s="49"/>
      <c r="HL354" s="49"/>
      <c r="HM354" s="49"/>
      <c r="HN354" s="49"/>
      <c r="HO354" s="49"/>
      <c r="HP354" s="49"/>
      <c r="HQ354" s="49"/>
    </row>
    <row r="355" spans="1:242">
      <c r="A355" s="22" t="s">
        <v>803</v>
      </c>
      <c r="B355" s="36" t="s">
        <v>263</v>
      </c>
      <c r="C355" s="48" t="s">
        <v>14</v>
      </c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>
        <f t="shared" si="234"/>
        <v>0</v>
      </c>
    </row>
    <row r="356" spans="1:242" s="14" customFormat="1" ht="18" customHeight="1">
      <c r="A356" s="24" t="s">
        <v>804</v>
      </c>
      <c r="B356" s="35" t="s">
        <v>805</v>
      </c>
      <c r="C356" s="48"/>
      <c r="D356" s="16">
        <f t="shared" ref="D356:P356" si="235">D357</f>
        <v>0</v>
      </c>
      <c r="E356" s="16">
        <f t="shared" si="235"/>
        <v>0</v>
      </c>
      <c r="F356" s="16">
        <f t="shared" si="235"/>
        <v>0</v>
      </c>
      <c r="G356" s="16">
        <f t="shared" si="235"/>
        <v>0</v>
      </c>
      <c r="H356" s="16">
        <f t="shared" si="235"/>
        <v>0</v>
      </c>
      <c r="I356" s="16">
        <f t="shared" si="235"/>
        <v>0</v>
      </c>
      <c r="J356" s="16">
        <f t="shared" si="235"/>
        <v>0</v>
      </c>
      <c r="K356" s="16">
        <f t="shared" si="235"/>
        <v>0</v>
      </c>
      <c r="L356" s="16">
        <f t="shared" si="235"/>
        <v>0</v>
      </c>
      <c r="M356" s="16">
        <f t="shared" si="235"/>
        <v>0</v>
      </c>
      <c r="N356" s="16">
        <f t="shared" si="235"/>
        <v>0</v>
      </c>
      <c r="O356" s="16">
        <f t="shared" si="235"/>
        <v>0</v>
      </c>
      <c r="P356" s="16">
        <f t="shared" si="235"/>
        <v>0</v>
      </c>
      <c r="HR356" s="29"/>
      <c r="HS356" s="29"/>
      <c r="HT356" s="29"/>
      <c r="HU356" s="29"/>
      <c r="HV356" s="29"/>
      <c r="HW356" s="29"/>
      <c r="HX356" s="29"/>
      <c r="HY356" s="29"/>
      <c r="HZ356" s="29"/>
      <c r="IA356" s="29"/>
      <c r="IB356" s="29"/>
      <c r="IC356" s="29"/>
      <c r="ID356" s="29"/>
      <c r="IE356" s="29"/>
      <c r="IF356" s="29"/>
      <c r="IG356" s="29"/>
      <c r="IH356" s="29"/>
    </row>
    <row r="357" spans="1:242" s="14" customFormat="1" ht="25.5" customHeight="1">
      <c r="A357" s="24" t="s">
        <v>806</v>
      </c>
      <c r="B357" s="35" t="s">
        <v>807</v>
      </c>
      <c r="C357" s="48"/>
      <c r="D357" s="16">
        <f>SUM(D358:D361)</f>
        <v>0</v>
      </c>
      <c r="E357" s="16">
        <f>SUM(E358:E362)</f>
        <v>0</v>
      </c>
      <c r="F357" s="16">
        <f>SUM(F358:F362)</f>
        <v>0</v>
      </c>
      <c r="G357" s="16">
        <f>SUM(G358:G363)</f>
        <v>0</v>
      </c>
      <c r="H357" s="16">
        <f t="shared" ref="H357:J357" si="236">SUM(H358:H363)</f>
        <v>0</v>
      </c>
      <c r="I357" s="16">
        <f t="shared" si="236"/>
        <v>0</v>
      </c>
      <c r="J357" s="16">
        <f t="shared" si="236"/>
        <v>0</v>
      </c>
      <c r="K357" s="16">
        <f t="shared" ref="K357:P357" si="237">SUM(K358:K363)</f>
        <v>0</v>
      </c>
      <c r="L357" s="16">
        <f t="shared" si="237"/>
        <v>0</v>
      </c>
      <c r="M357" s="16">
        <f t="shared" si="237"/>
        <v>0</v>
      </c>
      <c r="N357" s="16">
        <f t="shared" si="237"/>
        <v>0</v>
      </c>
      <c r="O357" s="16">
        <f t="shared" si="237"/>
        <v>0</v>
      </c>
      <c r="P357" s="16">
        <f t="shared" si="237"/>
        <v>0</v>
      </c>
      <c r="HR357" s="29"/>
      <c r="HS357" s="29"/>
      <c r="HT357" s="29"/>
      <c r="HU357" s="29"/>
      <c r="HV357" s="29"/>
      <c r="HW357" s="29"/>
      <c r="HX357" s="29"/>
      <c r="HY357" s="29"/>
      <c r="HZ357" s="29"/>
      <c r="IA357" s="29"/>
      <c r="IB357" s="29"/>
      <c r="IC357" s="29"/>
      <c r="ID357" s="29"/>
      <c r="IE357" s="29"/>
      <c r="IF357" s="29"/>
      <c r="IG357" s="29"/>
      <c r="IH357" s="29"/>
    </row>
    <row r="358" spans="1:242" hidden="1">
      <c r="A358" s="22" t="s">
        <v>808</v>
      </c>
      <c r="B358" s="36" t="s">
        <v>159</v>
      </c>
      <c r="C358" s="48" t="s">
        <v>47</v>
      </c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1:242" ht="18" hidden="1">
      <c r="A359" s="22" t="s">
        <v>809</v>
      </c>
      <c r="B359" s="36" t="s">
        <v>160</v>
      </c>
      <c r="C359" s="48" t="s">
        <v>47</v>
      </c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</row>
    <row r="360" spans="1:242" s="30" customFormat="1" ht="14.25" hidden="1" customHeight="1">
      <c r="A360" s="22" t="s">
        <v>810</v>
      </c>
      <c r="B360" s="36" t="s">
        <v>161</v>
      </c>
      <c r="C360" s="48" t="s">
        <v>47</v>
      </c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HR360" s="29"/>
      <c r="HS360" s="29"/>
      <c r="HT360" s="29"/>
      <c r="HU360" s="29"/>
      <c r="HV360" s="29"/>
      <c r="HW360" s="29"/>
      <c r="HX360" s="29"/>
      <c r="HY360" s="29"/>
      <c r="HZ360" s="29"/>
      <c r="IA360" s="29"/>
      <c r="IB360" s="29"/>
      <c r="IC360" s="29"/>
      <c r="ID360" s="29"/>
      <c r="IE360" s="29"/>
      <c r="IF360" s="29"/>
      <c r="IG360" s="29"/>
      <c r="IH360" s="29"/>
    </row>
    <row r="361" spans="1:242" s="30" customFormat="1" hidden="1">
      <c r="A361" s="22" t="s">
        <v>811</v>
      </c>
      <c r="B361" s="36" t="s">
        <v>264</v>
      </c>
      <c r="C361" s="48" t="s">
        <v>47</v>
      </c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HR361" s="29"/>
      <c r="HS361" s="29"/>
      <c r="HT361" s="29"/>
      <c r="HU361" s="29"/>
      <c r="HV361" s="29"/>
      <c r="HW361" s="29"/>
      <c r="HX361" s="29"/>
      <c r="HY361" s="29"/>
      <c r="HZ361" s="29"/>
      <c r="IA361" s="29"/>
      <c r="IB361" s="29"/>
      <c r="IC361" s="29"/>
      <c r="ID361" s="29"/>
      <c r="IE361" s="29"/>
      <c r="IF361" s="29"/>
      <c r="IG361" s="29"/>
      <c r="IH361" s="29"/>
    </row>
    <row r="362" spans="1:242" s="30" customFormat="1" hidden="1">
      <c r="A362" s="22" t="s">
        <v>1810</v>
      </c>
      <c r="B362" s="36" t="s">
        <v>225</v>
      </c>
      <c r="C362" s="48" t="s">
        <v>47</v>
      </c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HR362" s="29"/>
      <c r="HS362" s="29"/>
      <c r="HT362" s="29"/>
      <c r="HU362" s="29"/>
      <c r="HV362" s="29"/>
      <c r="HW362" s="29"/>
      <c r="HX362" s="29"/>
      <c r="HY362" s="29"/>
      <c r="HZ362" s="29"/>
      <c r="IA362" s="29"/>
      <c r="IB362" s="29"/>
      <c r="IC362" s="29"/>
      <c r="ID362" s="29"/>
      <c r="IE362" s="29"/>
      <c r="IF362" s="29"/>
      <c r="IG362" s="29"/>
      <c r="IH362" s="29"/>
    </row>
    <row r="363" spans="1:242" s="30" customFormat="1" ht="18" hidden="1">
      <c r="A363" s="22" t="s">
        <v>1956</v>
      </c>
      <c r="B363" s="36" t="s">
        <v>805</v>
      </c>
      <c r="C363" s="48" t="s">
        <v>47</v>
      </c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HR363" s="29"/>
      <c r="HS363" s="29"/>
      <c r="HT363" s="29"/>
      <c r="HU363" s="29"/>
      <c r="HV363" s="29"/>
      <c r="HW363" s="29"/>
      <c r="HX363" s="29"/>
      <c r="HY363" s="29"/>
      <c r="HZ363" s="29"/>
      <c r="IA363" s="29"/>
      <c r="IB363" s="29"/>
      <c r="IC363" s="29"/>
      <c r="ID363" s="29"/>
      <c r="IE363" s="29"/>
      <c r="IF363" s="29"/>
      <c r="IG363" s="29"/>
      <c r="IH363" s="29"/>
    </row>
    <row r="364" spans="1:242" s="49" customFormat="1" hidden="1">
      <c r="A364" s="24" t="s">
        <v>812</v>
      </c>
      <c r="B364" s="35" t="s">
        <v>813</v>
      </c>
      <c r="C364" s="36"/>
      <c r="D364" s="16">
        <f>D365</f>
        <v>0</v>
      </c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HR364" s="47"/>
      <c r="HS364" s="47"/>
      <c r="HT364" s="47"/>
      <c r="HU364" s="47"/>
      <c r="HV364" s="47"/>
      <c r="HW364" s="47"/>
      <c r="HX364" s="47"/>
      <c r="HY364" s="47"/>
      <c r="HZ364" s="47"/>
      <c r="IA364" s="47"/>
      <c r="IB364" s="47"/>
      <c r="IC364" s="47"/>
      <c r="ID364" s="47"/>
      <c r="IE364" s="47"/>
      <c r="IF364" s="47"/>
      <c r="IG364" s="47"/>
      <c r="IH364" s="47"/>
    </row>
    <row r="365" spans="1:242" s="49" customFormat="1" hidden="1">
      <c r="A365" s="22" t="s">
        <v>814</v>
      </c>
      <c r="B365" s="36" t="s">
        <v>813</v>
      </c>
      <c r="C365" s="36"/>
      <c r="D365" s="17">
        <f>D366</f>
        <v>0</v>
      </c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HR365" s="47"/>
      <c r="HS365" s="47"/>
      <c r="HT365" s="47"/>
      <c r="HU365" s="47"/>
      <c r="HV365" s="47"/>
      <c r="HW365" s="47"/>
      <c r="HX365" s="47"/>
      <c r="HY365" s="47"/>
      <c r="HZ365" s="47"/>
      <c r="IA365" s="47"/>
      <c r="IB365" s="47"/>
      <c r="IC365" s="47"/>
      <c r="ID365" s="47"/>
      <c r="IE365" s="47"/>
      <c r="IF365" s="47"/>
      <c r="IG365" s="47"/>
      <c r="IH365" s="47"/>
    </row>
    <row r="366" spans="1:242" s="49" customFormat="1" hidden="1">
      <c r="A366" s="22" t="s">
        <v>815</v>
      </c>
      <c r="B366" s="36" t="s">
        <v>816</v>
      </c>
      <c r="C366" s="48" t="s">
        <v>14</v>
      </c>
      <c r="D366" s="17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HR366" s="47"/>
      <c r="HS366" s="47"/>
      <c r="HT366" s="47"/>
      <c r="HU366" s="47"/>
      <c r="HV366" s="47"/>
      <c r="HW366" s="47"/>
      <c r="HX366" s="47"/>
      <c r="HY366" s="47"/>
      <c r="HZ366" s="47"/>
      <c r="IA366" s="47"/>
      <c r="IB366" s="47"/>
      <c r="IC366" s="47"/>
      <c r="ID366" s="47"/>
      <c r="IE366" s="47"/>
      <c r="IF366" s="47"/>
      <c r="IG366" s="47"/>
      <c r="IH366" s="47"/>
    </row>
    <row r="367" spans="1:242" s="14" customFormat="1" ht="13.5" customHeight="1">
      <c r="A367" s="24" t="s">
        <v>817</v>
      </c>
      <c r="B367" s="35" t="s">
        <v>818</v>
      </c>
      <c r="C367" s="48"/>
      <c r="D367" s="16">
        <f t="shared" ref="D367:P370" si="238">D368</f>
        <v>268232.11</v>
      </c>
      <c r="E367" s="16">
        <f t="shared" si="238"/>
        <v>105200.16</v>
      </c>
      <c r="F367" s="16">
        <f t="shared" si="238"/>
        <v>100053.66</v>
      </c>
      <c r="G367" s="16">
        <f t="shared" si="238"/>
        <v>102726.39</v>
      </c>
      <c r="H367" s="16">
        <f t="shared" si="238"/>
        <v>104477.93</v>
      </c>
      <c r="I367" s="16">
        <f t="shared" si="238"/>
        <v>0</v>
      </c>
      <c r="J367" s="16">
        <f t="shared" si="238"/>
        <v>215535.51</v>
      </c>
      <c r="K367" s="16">
        <f t="shared" si="238"/>
        <v>108135.43</v>
      </c>
      <c r="L367" s="16">
        <f t="shared" si="238"/>
        <v>107890.31333333334</v>
      </c>
      <c r="M367" s="16">
        <f t="shared" si="238"/>
        <v>143853.75111111111</v>
      </c>
      <c r="N367" s="16">
        <f t="shared" si="238"/>
        <v>119959.83148148148</v>
      </c>
      <c r="O367" s="16">
        <f t="shared" si="238"/>
        <v>123901.29864197531</v>
      </c>
      <c r="P367" s="16">
        <f t="shared" si="238"/>
        <v>1499966.384567901</v>
      </c>
      <c r="HR367" s="29"/>
      <c r="HS367" s="29"/>
      <c r="HT367" s="29"/>
      <c r="HU367" s="29"/>
      <c r="HV367" s="29"/>
      <c r="HW367" s="29"/>
      <c r="HX367" s="29"/>
      <c r="HY367" s="29"/>
      <c r="HZ367" s="29"/>
      <c r="IA367" s="29"/>
      <c r="IB367" s="29"/>
      <c r="IC367" s="29"/>
      <c r="ID367" s="29"/>
      <c r="IE367" s="29"/>
      <c r="IF367" s="29"/>
      <c r="IG367" s="29"/>
      <c r="IH367" s="29"/>
    </row>
    <row r="368" spans="1:242" ht="19.5" customHeight="1">
      <c r="A368" s="24" t="s">
        <v>819</v>
      </c>
      <c r="B368" s="35" t="s">
        <v>820</v>
      </c>
      <c r="C368" s="48"/>
      <c r="D368" s="16">
        <f t="shared" si="238"/>
        <v>268232.11</v>
      </c>
      <c r="E368" s="16">
        <f t="shared" si="238"/>
        <v>105200.16</v>
      </c>
      <c r="F368" s="16">
        <f t="shared" si="238"/>
        <v>100053.66</v>
      </c>
      <c r="G368" s="16">
        <f t="shared" si="238"/>
        <v>102726.39</v>
      </c>
      <c r="H368" s="16">
        <f t="shared" si="238"/>
        <v>104477.93</v>
      </c>
      <c r="I368" s="16">
        <f t="shared" si="238"/>
        <v>0</v>
      </c>
      <c r="J368" s="16">
        <f t="shared" si="238"/>
        <v>215535.51</v>
      </c>
      <c r="K368" s="16">
        <f t="shared" si="238"/>
        <v>108135.43</v>
      </c>
      <c r="L368" s="16">
        <f t="shared" si="238"/>
        <v>107890.31333333334</v>
      </c>
      <c r="M368" s="16">
        <f t="shared" si="238"/>
        <v>143853.75111111111</v>
      </c>
      <c r="N368" s="16">
        <f t="shared" si="238"/>
        <v>119959.83148148148</v>
      </c>
      <c r="O368" s="16">
        <f t="shared" si="238"/>
        <v>123901.29864197531</v>
      </c>
      <c r="P368" s="16">
        <f t="shared" si="238"/>
        <v>1499966.384567901</v>
      </c>
    </row>
    <row r="369" spans="1:242" s="14" customFormat="1" ht="18.75" customHeight="1">
      <c r="A369" s="24" t="s">
        <v>821</v>
      </c>
      <c r="B369" s="35" t="s">
        <v>820</v>
      </c>
      <c r="C369" s="48"/>
      <c r="D369" s="16">
        <f t="shared" si="238"/>
        <v>268232.11</v>
      </c>
      <c r="E369" s="16">
        <f t="shared" si="238"/>
        <v>105200.16</v>
      </c>
      <c r="F369" s="16">
        <f t="shared" si="238"/>
        <v>100053.66</v>
      </c>
      <c r="G369" s="16">
        <f t="shared" si="238"/>
        <v>102726.39</v>
      </c>
      <c r="H369" s="16">
        <f t="shared" si="238"/>
        <v>104477.93</v>
      </c>
      <c r="I369" s="16">
        <f t="shared" si="238"/>
        <v>0</v>
      </c>
      <c r="J369" s="16">
        <f t="shared" si="238"/>
        <v>215535.51</v>
      </c>
      <c r="K369" s="16">
        <f t="shared" si="238"/>
        <v>108135.43</v>
      </c>
      <c r="L369" s="16">
        <f t="shared" si="238"/>
        <v>107890.31333333334</v>
      </c>
      <c r="M369" s="16">
        <f t="shared" si="238"/>
        <v>143853.75111111111</v>
      </c>
      <c r="N369" s="16">
        <f t="shared" si="238"/>
        <v>119959.83148148148</v>
      </c>
      <c r="O369" s="16">
        <f t="shared" si="238"/>
        <v>123901.29864197531</v>
      </c>
      <c r="P369" s="16">
        <f t="shared" si="238"/>
        <v>1499966.384567901</v>
      </c>
      <c r="HR369" s="29"/>
      <c r="HS369" s="29"/>
      <c r="HT369" s="29"/>
      <c r="HU369" s="29"/>
      <c r="HV369" s="29"/>
      <c r="HW369" s="29"/>
      <c r="HX369" s="29"/>
      <c r="HY369" s="29"/>
      <c r="HZ369" s="29"/>
      <c r="IA369" s="29"/>
      <c r="IB369" s="29"/>
      <c r="IC369" s="29"/>
      <c r="ID369" s="29"/>
      <c r="IE369" s="29"/>
      <c r="IF369" s="29"/>
      <c r="IG369" s="29"/>
      <c r="IH369" s="29"/>
    </row>
    <row r="370" spans="1:242" s="14" customFormat="1" ht="21.75" customHeight="1">
      <c r="A370" s="24" t="s">
        <v>822</v>
      </c>
      <c r="B370" s="35" t="s">
        <v>823</v>
      </c>
      <c r="C370" s="48"/>
      <c r="D370" s="16">
        <f>D371</f>
        <v>268232.11</v>
      </c>
      <c r="E370" s="16">
        <f t="shared" si="238"/>
        <v>105200.16</v>
      </c>
      <c r="F370" s="16">
        <f t="shared" si="238"/>
        <v>100053.66</v>
      </c>
      <c r="G370" s="16">
        <f t="shared" si="238"/>
        <v>102726.39</v>
      </c>
      <c r="H370" s="16">
        <f t="shared" si="238"/>
        <v>104477.93</v>
      </c>
      <c r="I370" s="16">
        <f t="shared" si="238"/>
        <v>0</v>
      </c>
      <c r="J370" s="16">
        <f t="shared" si="238"/>
        <v>215535.51</v>
      </c>
      <c r="K370" s="16">
        <f t="shared" si="238"/>
        <v>108135.43</v>
      </c>
      <c r="L370" s="16">
        <f t="shared" si="238"/>
        <v>107890.31333333334</v>
      </c>
      <c r="M370" s="16">
        <f t="shared" si="238"/>
        <v>143853.75111111111</v>
      </c>
      <c r="N370" s="16">
        <f t="shared" si="238"/>
        <v>119959.83148148148</v>
      </c>
      <c r="O370" s="16">
        <f t="shared" si="238"/>
        <v>123901.29864197531</v>
      </c>
      <c r="P370" s="16">
        <f t="shared" si="238"/>
        <v>1499966.384567901</v>
      </c>
      <c r="HR370" s="29"/>
      <c r="HS370" s="29"/>
      <c r="HT370" s="29"/>
      <c r="HU370" s="29"/>
      <c r="HV370" s="29"/>
      <c r="HW370" s="29"/>
      <c r="HX370" s="29"/>
      <c r="HY370" s="29"/>
      <c r="HZ370" s="29"/>
      <c r="IA370" s="29"/>
      <c r="IB370" s="29"/>
      <c r="IC370" s="29"/>
      <c r="ID370" s="29"/>
      <c r="IE370" s="29"/>
      <c r="IF370" s="29"/>
      <c r="IG370" s="29"/>
      <c r="IH370" s="29"/>
    </row>
    <row r="371" spans="1:242" s="49" customFormat="1" ht="22.5">
      <c r="A371" s="24" t="s">
        <v>824</v>
      </c>
      <c r="B371" s="35" t="s">
        <v>825</v>
      </c>
      <c r="C371" s="48" t="s">
        <v>14</v>
      </c>
      <c r="D371" s="17">
        <v>268232.11</v>
      </c>
      <c r="E371" s="17">
        <v>105200.16</v>
      </c>
      <c r="F371" s="17">
        <v>100053.66</v>
      </c>
      <c r="G371" s="17">
        <v>102726.39</v>
      </c>
      <c r="H371" s="17">
        <v>104477.93</v>
      </c>
      <c r="I371" s="17">
        <v>0</v>
      </c>
      <c r="J371" s="17">
        <v>215535.51</v>
      </c>
      <c r="K371" s="17">
        <v>108135.43</v>
      </c>
      <c r="L371" s="17">
        <f t="shared" ref="L371" si="239">SUM(I371:K371)/3</f>
        <v>107890.31333333334</v>
      </c>
      <c r="M371" s="17">
        <f t="shared" ref="M371" si="240">SUM(J371:L371)/3</f>
        <v>143853.75111111111</v>
      </c>
      <c r="N371" s="17">
        <f t="shared" ref="N371" si="241">SUM(K371:M371)/3</f>
        <v>119959.83148148148</v>
      </c>
      <c r="O371" s="17">
        <f t="shared" ref="O371" si="242">SUM(L371:N371)/3</f>
        <v>123901.29864197531</v>
      </c>
      <c r="P371" s="17">
        <f t="shared" ref="P371" si="243">SUM(D371:O371)</f>
        <v>1499966.384567901</v>
      </c>
      <c r="HR371" s="47"/>
      <c r="HS371" s="47"/>
      <c r="HT371" s="47"/>
      <c r="HU371" s="47"/>
      <c r="HV371" s="47"/>
      <c r="HW371" s="47"/>
      <c r="HX371" s="47"/>
      <c r="HY371" s="47"/>
      <c r="HZ371" s="47"/>
      <c r="IA371" s="47"/>
      <c r="IB371" s="47"/>
      <c r="IC371" s="47"/>
      <c r="ID371" s="47"/>
      <c r="IE371" s="47"/>
      <c r="IF371" s="47"/>
      <c r="IG371" s="47"/>
      <c r="IH371" s="47"/>
    </row>
    <row r="372" spans="1:242" ht="14.25" customHeight="1">
      <c r="A372" s="44" t="s">
        <v>826</v>
      </c>
      <c r="B372" s="45" t="s">
        <v>162</v>
      </c>
      <c r="C372" s="104"/>
      <c r="D372" s="43">
        <f>D377+D390+D373+D382</f>
        <v>1039.6500000000001</v>
      </c>
      <c r="E372" s="43">
        <f>E377+E390+E373+E382</f>
        <v>3696.19</v>
      </c>
      <c r="F372" s="43">
        <f>F377+F390+F373</f>
        <v>45.15</v>
      </c>
      <c r="G372" s="43">
        <f>G377+G390+G373+G382</f>
        <v>629.82999999999993</v>
      </c>
      <c r="H372" s="43">
        <f>H377+H390+H373+H382</f>
        <v>2045.75</v>
      </c>
      <c r="I372" s="43">
        <f t="shared" ref="I372:P372" si="244">I377+I390+I373+I382</f>
        <v>175.34</v>
      </c>
      <c r="J372" s="43">
        <f t="shared" si="244"/>
        <v>978.81</v>
      </c>
      <c r="K372" s="43">
        <f t="shared" si="244"/>
        <v>171.01999999999998</v>
      </c>
      <c r="L372" s="43">
        <f t="shared" si="244"/>
        <v>172.67333333333332</v>
      </c>
      <c r="M372" s="43">
        <f t="shared" si="244"/>
        <v>171.78444444444443</v>
      </c>
      <c r="N372" s="43">
        <f t="shared" si="244"/>
        <v>171.8259259259259</v>
      </c>
      <c r="O372" s="43">
        <f t="shared" si="244"/>
        <v>172.09456790123454</v>
      </c>
      <c r="P372" s="43">
        <f t="shared" si="244"/>
        <v>9470.1182716049389</v>
      </c>
    </row>
    <row r="373" spans="1:242" ht="14.25" customHeight="1">
      <c r="A373" s="24" t="s">
        <v>1877</v>
      </c>
      <c r="B373" s="35" t="s">
        <v>1878</v>
      </c>
      <c r="C373" s="48"/>
      <c r="D373" s="16">
        <f t="shared" ref="D373:F375" si="245">D374</f>
        <v>220</v>
      </c>
      <c r="E373" s="16">
        <f t="shared" si="245"/>
        <v>3520</v>
      </c>
      <c r="F373" s="16">
        <f t="shared" si="245"/>
        <v>0</v>
      </c>
      <c r="G373" s="16">
        <f t="shared" ref="G373:P375" si="246">G374</f>
        <v>330</v>
      </c>
      <c r="H373" s="16">
        <f t="shared" si="246"/>
        <v>1870</v>
      </c>
      <c r="I373" s="16">
        <f t="shared" si="246"/>
        <v>0</v>
      </c>
      <c r="J373" s="16">
        <f t="shared" si="246"/>
        <v>0</v>
      </c>
      <c r="K373" s="16">
        <f t="shared" si="246"/>
        <v>0</v>
      </c>
      <c r="L373" s="16">
        <f t="shared" si="246"/>
        <v>0</v>
      </c>
      <c r="M373" s="16">
        <f t="shared" si="246"/>
        <v>0</v>
      </c>
      <c r="N373" s="16">
        <f t="shared" si="246"/>
        <v>0</v>
      </c>
      <c r="O373" s="16">
        <f t="shared" si="246"/>
        <v>0</v>
      </c>
      <c r="P373" s="16">
        <f t="shared" si="246"/>
        <v>5940</v>
      </c>
    </row>
    <row r="374" spans="1:242" ht="14.25" customHeight="1">
      <c r="A374" s="24" t="s">
        <v>1879</v>
      </c>
      <c r="B374" s="35" t="s">
        <v>1880</v>
      </c>
      <c r="C374" s="48"/>
      <c r="D374" s="16">
        <f t="shared" si="245"/>
        <v>220</v>
      </c>
      <c r="E374" s="16">
        <f t="shared" si="245"/>
        <v>3520</v>
      </c>
      <c r="F374" s="16">
        <f t="shared" si="245"/>
        <v>0</v>
      </c>
      <c r="G374" s="16">
        <f t="shared" si="246"/>
        <v>330</v>
      </c>
      <c r="H374" s="16">
        <f t="shared" si="246"/>
        <v>1870</v>
      </c>
      <c r="I374" s="16">
        <f t="shared" si="246"/>
        <v>0</v>
      </c>
      <c r="J374" s="16">
        <f t="shared" si="246"/>
        <v>0</v>
      </c>
      <c r="K374" s="16">
        <f t="shared" si="246"/>
        <v>0</v>
      </c>
      <c r="L374" s="16">
        <f t="shared" si="246"/>
        <v>0</v>
      </c>
      <c r="M374" s="16">
        <f t="shared" si="246"/>
        <v>0</v>
      </c>
      <c r="N374" s="16">
        <f t="shared" si="246"/>
        <v>0</v>
      </c>
      <c r="O374" s="16">
        <f t="shared" si="246"/>
        <v>0</v>
      </c>
      <c r="P374" s="16">
        <f t="shared" si="246"/>
        <v>5940</v>
      </c>
    </row>
    <row r="375" spans="1:242" ht="14.25" customHeight="1">
      <c r="A375" s="24" t="s">
        <v>1881</v>
      </c>
      <c r="B375" s="35" t="s">
        <v>1880</v>
      </c>
      <c r="C375" s="48"/>
      <c r="D375" s="16">
        <f t="shared" si="245"/>
        <v>220</v>
      </c>
      <c r="E375" s="16">
        <f t="shared" si="245"/>
        <v>3520</v>
      </c>
      <c r="F375" s="16">
        <f t="shared" si="245"/>
        <v>0</v>
      </c>
      <c r="G375" s="16">
        <f t="shared" si="246"/>
        <v>330</v>
      </c>
      <c r="H375" s="16">
        <f t="shared" si="246"/>
        <v>1870</v>
      </c>
      <c r="I375" s="16">
        <f t="shared" si="246"/>
        <v>0</v>
      </c>
      <c r="J375" s="16">
        <f t="shared" si="246"/>
        <v>0</v>
      </c>
      <c r="K375" s="16">
        <f t="shared" si="246"/>
        <v>0</v>
      </c>
      <c r="L375" s="16">
        <f t="shared" si="246"/>
        <v>0</v>
      </c>
      <c r="M375" s="16">
        <f t="shared" si="246"/>
        <v>0</v>
      </c>
      <c r="N375" s="16">
        <f t="shared" si="246"/>
        <v>0</v>
      </c>
      <c r="O375" s="16">
        <f t="shared" si="246"/>
        <v>0</v>
      </c>
      <c r="P375" s="16">
        <f t="shared" si="246"/>
        <v>5940</v>
      </c>
    </row>
    <row r="376" spans="1:242" ht="14.25" customHeight="1">
      <c r="A376" s="24" t="s">
        <v>1882</v>
      </c>
      <c r="B376" s="35" t="s">
        <v>1883</v>
      </c>
      <c r="C376" s="48" t="s">
        <v>14</v>
      </c>
      <c r="D376" s="16">
        <v>220</v>
      </c>
      <c r="E376" s="16">
        <v>3520</v>
      </c>
      <c r="F376" s="16"/>
      <c r="G376" s="16">
        <v>330</v>
      </c>
      <c r="H376" s="16">
        <v>1870</v>
      </c>
      <c r="I376" s="16"/>
      <c r="J376" s="16"/>
      <c r="K376" s="16"/>
      <c r="L376" s="16"/>
      <c r="M376" s="16"/>
      <c r="N376" s="16"/>
      <c r="O376" s="16"/>
      <c r="P376" s="17">
        <f t="shared" ref="P376" si="247">SUM(D376:O376)</f>
        <v>5940</v>
      </c>
    </row>
    <row r="377" spans="1:242" ht="14.25" hidden="1" customHeight="1">
      <c r="A377" s="24" t="s">
        <v>827</v>
      </c>
      <c r="B377" s="35" t="s">
        <v>828</v>
      </c>
      <c r="C377" s="48"/>
      <c r="D377" s="16">
        <f t="shared" ref="D377:P385" si="248">D378</f>
        <v>0</v>
      </c>
      <c r="E377" s="16">
        <f t="shared" si="248"/>
        <v>0</v>
      </c>
      <c r="F377" s="16">
        <f t="shared" si="248"/>
        <v>45.15</v>
      </c>
      <c r="G377" s="16">
        <f t="shared" si="248"/>
        <v>0</v>
      </c>
      <c r="H377" s="16">
        <f t="shared" si="248"/>
        <v>0</v>
      </c>
      <c r="I377" s="16">
        <f t="shared" si="248"/>
        <v>0</v>
      </c>
      <c r="J377" s="16">
        <f t="shared" si="248"/>
        <v>0</v>
      </c>
      <c r="K377" s="16">
        <f t="shared" si="248"/>
        <v>0</v>
      </c>
      <c r="L377" s="16">
        <f t="shared" si="248"/>
        <v>0</v>
      </c>
      <c r="M377" s="16">
        <f t="shared" si="248"/>
        <v>0</v>
      </c>
      <c r="N377" s="16">
        <f t="shared" si="248"/>
        <v>0</v>
      </c>
      <c r="O377" s="16">
        <f t="shared" si="248"/>
        <v>0</v>
      </c>
      <c r="P377" s="16">
        <f t="shared" si="248"/>
        <v>0</v>
      </c>
    </row>
    <row r="378" spans="1:242" ht="14.25" hidden="1" customHeight="1">
      <c r="A378" s="24" t="s">
        <v>829</v>
      </c>
      <c r="B378" s="35" t="s">
        <v>830</v>
      </c>
      <c r="C378" s="48"/>
      <c r="D378" s="16">
        <f t="shared" si="248"/>
        <v>0</v>
      </c>
      <c r="E378" s="16">
        <f t="shared" si="248"/>
        <v>0</v>
      </c>
      <c r="F378" s="16">
        <f>F380+F382</f>
        <v>45.15</v>
      </c>
      <c r="G378" s="16">
        <f t="shared" si="248"/>
        <v>0</v>
      </c>
      <c r="H378" s="16">
        <f t="shared" si="248"/>
        <v>0</v>
      </c>
      <c r="I378" s="16">
        <f t="shared" si="248"/>
        <v>0</v>
      </c>
      <c r="J378" s="16">
        <f t="shared" si="248"/>
        <v>0</v>
      </c>
      <c r="K378" s="16">
        <f t="shared" si="248"/>
        <v>0</v>
      </c>
      <c r="L378" s="16">
        <f t="shared" si="248"/>
        <v>0</v>
      </c>
      <c r="M378" s="16">
        <f t="shared" si="248"/>
        <v>0</v>
      </c>
      <c r="N378" s="16">
        <f t="shared" si="248"/>
        <v>0</v>
      </c>
      <c r="O378" s="16">
        <f t="shared" si="248"/>
        <v>0</v>
      </c>
      <c r="P378" s="16">
        <f t="shared" si="248"/>
        <v>0</v>
      </c>
    </row>
    <row r="379" spans="1:242" ht="14.25" hidden="1" customHeight="1">
      <c r="A379" s="24" t="s">
        <v>831</v>
      </c>
      <c r="B379" s="35" t="s">
        <v>830</v>
      </c>
      <c r="C379" s="48"/>
      <c r="D379" s="16">
        <f t="shared" si="248"/>
        <v>0</v>
      </c>
      <c r="E379" s="16">
        <f t="shared" si="248"/>
        <v>0</v>
      </c>
      <c r="F379" s="16">
        <f t="shared" si="248"/>
        <v>0</v>
      </c>
      <c r="G379" s="16">
        <f t="shared" si="248"/>
        <v>0</v>
      </c>
      <c r="H379" s="16">
        <f t="shared" si="248"/>
        <v>0</v>
      </c>
      <c r="I379" s="16">
        <f t="shared" si="248"/>
        <v>0</v>
      </c>
      <c r="J379" s="16">
        <f t="shared" si="248"/>
        <v>0</v>
      </c>
      <c r="K379" s="16">
        <f t="shared" si="248"/>
        <v>0</v>
      </c>
      <c r="L379" s="16">
        <f t="shared" si="248"/>
        <v>0</v>
      </c>
      <c r="M379" s="16">
        <f t="shared" si="248"/>
        <v>0</v>
      </c>
      <c r="N379" s="16">
        <f t="shared" si="248"/>
        <v>0</v>
      </c>
      <c r="O379" s="16">
        <f t="shared" si="248"/>
        <v>0</v>
      </c>
      <c r="P379" s="16">
        <f t="shared" si="248"/>
        <v>0</v>
      </c>
    </row>
    <row r="380" spans="1:242" ht="14.25" hidden="1" customHeight="1">
      <c r="A380" s="24" t="s">
        <v>832</v>
      </c>
      <c r="B380" s="35" t="s">
        <v>833</v>
      </c>
      <c r="C380" s="48"/>
      <c r="D380" s="16">
        <f t="shared" si="248"/>
        <v>0</v>
      </c>
      <c r="E380" s="16">
        <f t="shared" si="248"/>
        <v>0</v>
      </c>
      <c r="F380" s="16">
        <f t="shared" si="248"/>
        <v>0</v>
      </c>
      <c r="G380" s="16">
        <f t="shared" si="248"/>
        <v>0</v>
      </c>
      <c r="H380" s="16">
        <f t="shared" si="248"/>
        <v>0</v>
      </c>
      <c r="I380" s="16">
        <f t="shared" si="248"/>
        <v>0</v>
      </c>
      <c r="J380" s="16">
        <f t="shared" si="248"/>
        <v>0</v>
      </c>
      <c r="K380" s="16">
        <f t="shared" si="248"/>
        <v>0</v>
      </c>
      <c r="L380" s="16">
        <f t="shared" si="248"/>
        <v>0</v>
      </c>
      <c r="M380" s="16">
        <f t="shared" si="248"/>
        <v>0</v>
      </c>
      <c r="N380" s="16">
        <f t="shared" si="248"/>
        <v>0</v>
      </c>
      <c r="O380" s="16">
        <f t="shared" si="248"/>
        <v>0</v>
      </c>
      <c r="P380" s="16">
        <f t="shared" si="248"/>
        <v>0</v>
      </c>
    </row>
    <row r="381" spans="1:242" ht="14.25" hidden="1" customHeight="1">
      <c r="A381" s="22" t="s">
        <v>834</v>
      </c>
      <c r="B381" s="36" t="s">
        <v>163</v>
      </c>
      <c r="C381" s="48" t="s">
        <v>63</v>
      </c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7">
        <f t="shared" ref="P381" si="249">SUM(D381:O381)</f>
        <v>0</v>
      </c>
    </row>
    <row r="382" spans="1:242" ht="14.25" customHeight="1">
      <c r="A382" s="24" t="s">
        <v>1811</v>
      </c>
      <c r="B382" s="35" t="s">
        <v>1812</v>
      </c>
      <c r="C382" s="48"/>
      <c r="D382" s="16">
        <f>D383</f>
        <v>819.65</v>
      </c>
      <c r="E382" s="16">
        <f t="shared" ref="E382:P383" si="250">E383</f>
        <v>176.19</v>
      </c>
      <c r="F382" s="16">
        <f t="shared" si="250"/>
        <v>45.15</v>
      </c>
      <c r="G382" s="16">
        <f t="shared" si="250"/>
        <v>299.83</v>
      </c>
      <c r="H382" s="16">
        <f t="shared" si="250"/>
        <v>175.75</v>
      </c>
      <c r="I382" s="16">
        <f t="shared" si="250"/>
        <v>175.34</v>
      </c>
      <c r="J382" s="16">
        <f t="shared" si="250"/>
        <v>978.81</v>
      </c>
      <c r="K382" s="16">
        <f t="shared" si="250"/>
        <v>171.01999999999998</v>
      </c>
      <c r="L382" s="16">
        <f t="shared" si="250"/>
        <v>172.67333333333332</v>
      </c>
      <c r="M382" s="16">
        <f t="shared" si="250"/>
        <v>171.78444444444443</v>
      </c>
      <c r="N382" s="16">
        <f t="shared" si="250"/>
        <v>171.8259259259259</v>
      </c>
      <c r="O382" s="16">
        <f t="shared" si="250"/>
        <v>172.09456790123454</v>
      </c>
      <c r="P382" s="16">
        <f t="shared" si="250"/>
        <v>3530.1182716049384</v>
      </c>
    </row>
    <row r="383" spans="1:242" ht="14.25" customHeight="1">
      <c r="A383" s="24" t="s">
        <v>1813</v>
      </c>
      <c r="B383" s="35" t="s">
        <v>1814</v>
      </c>
      <c r="C383" s="48"/>
      <c r="D383" s="16">
        <f>D384</f>
        <v>819.65</v>
      </c>
      <c r="E383" s="16">
        <f t="shared" si="250"/>
        <v>176.19</v>
      </c>
      <c r="F383" s="16">
        <f t="shared" si="250"/>
        <v>45.15</v>
      </c>
      <c r="G383" s="16">
        <f t="shared" si="250"/>
        <v>299.83</v>
      </c>
      <c r="H383" s="16">
        <f t="shared" si="250"/>
        <v>175.75</v>
      </c>
      <c r="I383" s="16">
        <f t="shared" si="250"/>
        <v>175.34</v>
      </c>
      <c r="J383" s="16">
        <f t="shared" si="250"/>
        <v>978.81</v>
      </c>
      <c r="K383" s="16">
        <f t="shared" si="250"/>
        <v>171.01999999999998</v>
      </c>
      <c r="L383" s="16">
        <f t="shared" si="250"/>
        <v>172.67333333333332</v>
      </c>
      <c r="M383" s="16">
        <f t="shared" si="250"/>
        <v>171.78444444444443</v>
      </c>
      <c r="N383" s="16">
        <f t="shared" si="250"/>
        <v>171.8259259259259</v>
      </c>
      <c r="O383" s="16">
        <f t="shared" si="250"/>
        <v>172.09456790123454</v>
      </c>
      <c r="P383" s="16">
        <f t="shared" si="250"/>
        <v>3530.1182716049384</v>
      </c>
    </row>
    <row r="384" spans="1:242" ht="14.25" customHeight="1">
      <c r="A384" s="24" t="s">
        <v>1815</v>
      </c>
      <c r="B384" s="35" t="s">
        <v>1814</v>
      </c>
      <c r="C384" s="48"/>
      <c r="D384" s="16">
        <f>D385+D387</f>
        <v>819.65</v>
      </c>
      <c r="E384" s="16">
        <f t="shared" ref="E384:P384" si="251">E385+E387</f>
        <v>176.19</v>
      </c>
      <c r="F384" s="16">
        <f t="shared" si="251"/>
        <v>45.15</v>
      </c>
      <c r="G384" s="16">
        <f t="shared" si="251"/>
        <v>299.83</v>
      </c>
      <c r="H384" s="16">
        <f t="shared" si="251"/>
        <v>175.75</v>
      </c>
      <c r="I384" s="16">
        <f t="shared" si="251"/>
        <v>175.34</v>
      </c>
      <c r="J384" s="16">
        <f t="shared" si="251"/>
        <v>978.81</v>
      </c>
      <c r="K384" s="16">
        <f t="shared" si="251"/>
        <v>171.01999999999998</v>
      </c>
      <c r="L384" s="16">
        <f t="shared" si="251"/>
        <v>172.67333333333332</v>
      </c>
      <c r="M384" s="16">
        <f t="shared" si="251"/>
        <v>171.78444444444443</v>
      </c>
      <c r="N384" s="16">
        <f t="shared" si="251"/>
        <v>171.8259259259259</v>
      </c>
      <c r="O384" s="16">
        <f t="shared" si="251"/>
        <v>172.09456790123454</v>
      </c>
      <c r="P384" s="16">
        <f t="shared" si="251"/>
        <v>3530.1182716049384</v>
      </c>
    </row>
    <row r="385" spans="1:242" ht="14.25" customHeight="1">
      <c r="A385" s="24" t="s">
        <v>1816</v>
      </c>
      <c r="B385" s="35" t="s">
        <v>1817</v>
      </c>
      <c r="C385" s="48"/>
      <c r="D385" s="16">
        <f>D386</f>
        <v>0</v>
      </c>
      <c r="E385" s="16">
        <f t="shared" si="248"/>
        <v>0</v>
      </c>
      <c r="F385" s="16">
        <f>F386</f>
        <v>0</v>
      </c>
      <c r="G385" s="16">
        <f t="shared" si="248"/>
        <v>0</v>
      </c>
      <c r="H385" s="16">
        <f t="shared" si="248"/>
        <v>0</v>
      </c>
      <c r="I385" s="16">
        <f t="shared" si="248"/>
        <v>0</v>
      </c>
      <c r="J385" s="16">
        <f t="shared" si="248"/>
        <v>807.15</v>
      </c>
      <c r="K385" s="16">
        <f t="shared" si="248"/>
        <v>0</v>
      </c>
      <c r="L385" s="16">
        <f t="shared" si="248"/>
        <v>0</v>
      </c>
      <c r="M385" s="16">
        <f t="shared" si="248"/>
        <v>0</v>
      </c>
      <c r="N385" s="16">
        <f t="shared" si="248"/>
        <v>0</v>
      </c>
      <c r="O385" s="16">
        <f t="shared" si="248"/>
        <v>0</v>
      </c>
      <c r="P385" s="16">
        <f t="shared" si="248"/>
        <v>807.15</v>
      </c>
    </row>
    <row r="386" spans="1:242" ht="14.25" customHeight="1">
      <c r="A386" s="22" t="s">
        <v>1818</v>
      </c>
      <c r="B386" s="36" t="s">
        <v>1819</v>
      </c>
      <c r="C386" s="48" t="s">
        <v>137</v>
      </c>
      <c r="D386" s="16"/>
      <c r="E386" s="16"/>
      <c r="F386" s="16"/>
      <c r="G386" s="16"/>
      <c r="H386" s="16"/>
      <c r="I386" s="16"/>
      <c r="J386" s="16">
        <v>807.15</v>
      </c>
      <c r="K386" s="16"/>
      <c r="L386" s="16"/>
      <c r="M386" s="16"/>
      <c r="N386" s="16"/>
      <c r="O386" s="16"/>
      <c r="P386" s="17">
        <f t="shared" ref="P386" si="252">SUM(D386:O386)</f>
        <v>807.15</v>
      </c>
    </row>
    <row r="387" spans="1:242" ht="14.25" customHeight="1">
      <c r="A387" s="24" t="s">
        <v>1820</v>
      </c>
      <c r="B387" s="35" t="s">
        <v>1821</v>
      </c>
      <c r="C387" s="48"/>
      <c r="D387" s="16">
        <f>SUM(D388:D389)</f>
        <v>819.65</v>
      </c>
      <c r="E387" s="16">
        <f t="shared" ref="E387:P387" si="253">SUM(E388:E389)</f>
        <v>176.19</v>
      </c>
      <c r="F387" s="16">
        <f t="shared" si="253"/>
        <v>45.15</v>
      </c>
      <c r="G387" s="16">
        <f t="shared" si="253"/>
        <v>299.83</v>
      </c>
      <c r="H387" s="16">
        <f t="shared" si="253"/>
        <v>175.75</v>
      </c>
      <c r="I387" s="16">
        <f t="shared" si="253"/>
        <v>175.34</v>
      </c>
      <c r="J387" s="16">
        <f t="shared" si="253"/>
        <v>171.66</v>
      </c>
      <c r="K387" s="16">
        <f t="shared" si="253"/>
        <v>171.01999999999998</v>
      </c>
      <c r="L387" s="16">
        <f t="shared" si="253"/>
        <v>172.67333333333332</v>
      </c>
      <c r="M387" s="16">
        <f t="shared" si="253"/>
        <v>171.78444444444443</v>
      </c>
      <c r="N387" s="16">
        <f t="shared" si="253"/>
        <v>171.8259259259259</v>
      </c>
      <c r="O387" s="16">
        <f t="shared" si="253"/>
        <v>172.09456790123454</v>
      </c>
      <c r="P387" s="16">
        <f t="shared" si="253"/>
        <v>2722.9682716049383</v>
      </c>
    </row>
    <row r="388" spans="1:242" ht="14.25" customHeight="1">
      <c r="A388" s="22" t="s">
        <v>1865</v>
      </c>
      <c r="B388" s="36" t="s">
        <v>1819</v>
      </c>
      <c r="C388" s="48" t="s">
        <v>137</v>
      </c>
      <c r="D388" s="16">
        <v>774.5</v>
      </c>
      <c r="E388" s="16">
        <v>128.44999999999999</v>
      </c>
      <c r="F388" s="16"/>
      <c r="G388" s="16">
        <v>254.68</v>
      </c>
      <c r="H388" s="16">
        <v>126.23</v>
      </c>
      <c r="I388" s="17">
        <v>125.5</v>
      </c>
      <c r="J388" s="17">
        <v>124.76</v>
      </c>
      <c r="K388" s="17">
        <v>124.02</v>
      </c>
      <c r="L388" s="17">
        <f t="shared" ref="L388:L389" si="254">SUM(I388:K388)/3</f>
        <v>124.75999999999999</v>
      </c>
      <c r="M388" s="17">
        <f t="shared" ref="M388:M389" si="255">SUM(J388:L388)/3</f>
        <v>124.51333333333332</v>
      </c>
      <c r="N388" s="17">
        <f t="shared" ref="N388:O389" si="256">SUM(K388:M388)/3</f>
        <v>124.43111111111109</v>
      </c>
      <c r="O388" s="17">
        <f t="shared" si="256"/>
        <v>124.56814814814813</v>
      </c>
      <c r="P388" s="17">
        <f t="shared" ref="P388:P389" si="257">SUM(D388:O388)</f>
        <v>2156.4125925925928</v>
      </c>
    </row>
    <row r="389" spans="1:242" ht="14.25" customHeight="1">
      <c r="A389" s="22" t="s">
        <v>1866</v>
      </c>
      <c r="B389" s="36" t="s">
        <v>1868</v>
      </c>
      <c r="C389" s="48" t="s">
        <v>132</v>
      </c>
      <c r="D389" s="16">
        <v>45.15</v>
      </c>
      <c r="E389" s="16">
        <v>47.74</v>
      </c>
      <c r="F389" s="16">
        <v>45.15</v>
      </c>
      <c r="G389" s="16">
        <v>45.15</v>
      </c>
      <c r="H389" s="16">
        <v>49.52</v>
      </c>
      <c r="I389" s="17">
        <v>49.84</v>
      </c>
      <c r="J389" s="17">
        <v>46.9</v>
      </c>
      <c r="K389" s="17">
        <v>47</v>
      </c>
      <c r="L389" s="17">
        <f t="shared" si="254"/>
        <v>47.913333333333334</v>
      </c>
      <c r="M389" s="17">
        <f t="shared" si="255"/>
        <v>47.271111111111111</v>
      </c>
      <c r="N389" s="17">
        <f t="shared" si="256"/>
        <v>47.394814814814815</v>
      </c>
      <c r="O389" s="17">
        <f t="shared" si="256"/>
        <v>47.526419753086422</v>
      </c>
      <c r="P389" s="17">
        <f t="shared" si="257"/>
        <v>566.55567901234565</v>
      </c>
    </row>
    <row r="390" spans="1:242" s="87" customFormat="1" ht="11.25" hidden="1">
      <c r="A390" s="24" t="s">
        <v>835</v>
      </c>
      <c r="B390" s="24" t="s">
        <v>265</v>
      </c>
      <c r="C390" s="48"/>
      <c r="D390" s="16">
        <f t="shared" ref="D390:P400" si="258">D391</f>
        <v>0</v>
      </c>
      <c r="E390" s="16">
        <f t="shared" si="258"/>
        <v>0</v>
      </c>
      <c r="F390" s="16">
        <f t="shared" si="258"/>
        <v>0</v>
      </c>
      <c r="G390" s="16">
        <f t="shared" si="258"/>
        <v>0</v>
      </c>
      <c r="H390" s="16">
        <f t="shared" si="258"/>
        <v>0</v>
      </c>
      <c r="I390" s="16">
        <f t="shared" si="258"/>
        <v>0</v>
      </c>
      <c r="J390" s="16">
        <f t="shared" si="258"/>
        <v>0</v>
      </c>
      <c r="K390" s="16">
        <f t="shared" si="258"/>
        <v>0</v>
      </c>
      <c r="L390" s="16">
        <f t="shared" si="258"/>
        <v>0</v>
      </c>
      <c r="M390" s="16">
        <f t="shared" si="258"/>
        <v>0</v>
      </c>
      <c r="N390" s="16">
        <f t="shared" si="258"/>
        <v>0</v>
      </c>
      <c r="O390" s="16">
        <f t="shared" si="258"/>
        <v>0</v>
      </c>
      <c r="P390" s="16">
        <f t="shared" si="258"/>
        <v>0</v>
      </c>
      <c r="HR390" s="73"/>
      <c r="HS390" s="73"/>
      <c r="HT390" s="73"/>
      <c r="HU390" s="73"/>
      <c r="HV390" s="73"/>
      <c r="HW390" s="73"/>
      <c r="HX390" s="73"/>
      <c r="HY390" s="73"/>
      <c r="HZ390" s="73"/>
      <c r="IA390" s="73"/>
      <c r="IB390" s="73"/>
      <c r="IC390" s="73"/>
      <c r="ID390" s="73"/>
      <c r="IE390" s="73"/>
      <c r="IF390" s="73"/>
      <c r="IG390" s="73"/>
      <c r="IH390" s="73"/>
    </row>
    <row r="391" spans="1:242" s="87" customFormat="1" ht="11.25" hidden="1">
      <c r="A391" s="24" t="s">
        <v>836</v>
      </c>
      <c r="B391" s="24" t="s">
        <v>265</v>
      </c>
      <c r="C391" s="48"/>
      <c r="D391" s="16">
        <f t="shared" si="258"/>
        <v>0</v>
      </c>
      <c r="E391" s="16">
        <f t="shared" si="258"/>
        <v>0</v>
      </c>
      <c r="F391" s="16">
        <f t="shared" si="258"/>
        <v>0</v>
      </c>
      <c r="G391" s="16">
        <f t="shared" si="258"/>
        <v>0</v>
      </c>
      <c r="H391" s="16">
        <f t="shared" si="258"/>
        <v>0</v>
      </c>
      <c r="I391" s="16">
        <f t="shared" si="258"/>
        <v>0</v>
      </c>
      <c r="J391" s="16">
        <f t="shared" si="258"/>
        <v>0</v>
      </c>
      <c r="K391" s="16">
        <f t="shared" si="258"/>
        <v>0</v>
      </c>
      <c r="L391" s="16">
        <f t="shared" si="258"/>
        <v>0</v>
      </c>
      <c r="M391" s="16">
        <f t="shared" si="258"/>
        <v>0</v>
      </c>
      <c r="N391" s="16">
        <f t="shared" si="258"/>
        <v>0</v>
      </c>
      <c r="O391" s="16">
        <f t="shared" si="258"/>
        <v>0</v>
      </c>
      <c r="P391" s="16">
        <f t="shared" si="258"/>
        <v>0</v>
      </c>
      <c r="HR391" s="73"/>
      <c r="HS391" s="73"/>
      <c r="HT391" s="73"/>
      <c r="HU391" s="73"/>
      <c r="HV391" s="73"/>
      <c r="HW391" s="73"/>
      <c r="HX391" s="73"/>
      <c r="HY391" s="73"/>
      <c r="HZ391" s="73"/>
      <c r="IA391" s="73"/>
      <c r="IB391" s="73"/>
      <c r="IC391" s="73"/>
      <c r="ID391" s="73"/>
      <c r="IE391" s="73"/>
      <c r="IF391" s="73"/>
      <c r="IG391" s="73"/>
      <c r="IH391" s="73"/>
    </row>
    <row r="392" spans="1:242" s="87" customFormat="1" ht="11.25" hidden="1">
      <c r="A392" s="24" t="s">
        <v>837</v>
      </c>
      <c r="B392" s="24" t="s">
        <v>265</v>
      </c>
      <c r="C392" s="48"/>
      <c r="D392" s="16">
        <f t="shared" ref="D392:J392" si="259">D393+D396+D398+D400</f>
        <v>0</v>
      </c>
      <c r="E392" s="16">
        <f t="shared" si="259"/>
        <v>0</v>
      </c>
      <c r="F392" s="16">
        <f t="shared" si="259"/>
        <v>0</v>
      </c>
      <c r="G392" s="16">
        <f t="shared" si="259"/>
        <v>0</v>
      </c>
      <c r="H392" s="16">
        <f t="shared" si="259"/>
        <v>0</v>
      </c>
      <c r="I392" s="16">
        <f t="shared" si="259"/>
        <v>0</v>
      </c>
      <c r="J392" s="16">
        <f t="shared" si="259"/>
        <v>0</v>
      </c>
      <c r="K392" s="16">
        <f t="shared" ref="K392:P392" si="260">K393+K396+K398+K400</f>
        <v>0</v>
      </c>
      <c r="L392" s="16">
        <f t="shared" si="260"/>
        <v>0</v>
      </c>
      <c r="M392" s="16">
        <f t="shared" si="260"/>
        <v>0</v>
      </c>
      <c r="N392" s="16">
        <f t="shared" si="260"/>
        <v>0</v>
      </c>
      <c r="O392" s="16">
        <f t="shared" si="260"/>
        <v>0</v>
      </c>
      <c r="P392" s="16">
        <f t="shared" si="260"/>
        <v>0</v>
      </c>
      <c r="HR392" s="73"/>
      <c r="HS392" s="73"/>
      <c r="HT392" s="73"/>
      <c r="HU392" s="73"/>
      <c r="HV392" s="73"/>
      <c r="HW392" s="73"/>
      <c r="HX392" s="73"/>
      <c r="HY392" s="73"/>
      <c r="HZ392" s="73"/>
      <c r="IA392" s="73"/>
      <c r="IB392" s="73"/>
      <c r="IC392" s="73"/>
      <c r="ID392" s="73"/>
      <c r="IE392" s="73"/>
      <c r="IF392" s="73"/>
      <c r="IG392" s="73"/>
      <c r="IH392" s="73"/>
    </row>
    <row r="393" spans="1:242" s="87" customFormat="1" ht="11.25" hidden="1">
      <c r="A393" s="24" t="s">
        <v>838</v>
      </c>
      <c r="B393" s="24" t="s">
        <v>839</v>
      </c>
      <c r="C393" s="48"/>
      <c r="D393" s="16">
        <f t="shared" si="258"/>
        <v>0</v>
      </c>
      <c r="E393" s="16">
        <f t="shared" si="258"/>
        <v>0</v>
      </c>
      <c r="F393" s="16">
        <f>F394+F395</f>
        <v>0</v>
      </c>
      <c r="G393" s="16">
        <f t="shared" ref="G393:J393" si="261">G394+G395</f>
        <v>0</v>
      </c>
      <c r="H393" s="16">
        <f t="shared" si="261"/>
        <v>0</v>
      </c>
      <c r="I393" s="16">
        <f t="shared" si="261"/>
        <v>0</v>
      </c>
      <c r="J393" s="16">
        <f t="shared" si="261"/>
        <v>0</v>
      </c>
      <c r="K393" s="16">
        <f t="shared" ref="K393:P393" si="262">K394+K395</f>
        <v>0</v>
      </c>
      <c r="L393" s="16">
        <f t="shared" si="262"/>
        <v>0</v>
      </c>
      <c r="M393" s="16">
        <f t="shared" si="262"/>
        <v>0</v>
      </c>
      <c r="N393" s="16">
        <f t="shared" si="262"/>
        <v>0</v>
      </c>
      <c r="O393" s="16">
        <f t="shared" si="262"/>
        <v>0</v>
      </c>
      <c r="P393" s="16">
        <f t="shared" si="262"/>
        <v>0</v>
      </c>
      <c r="HR393" s="73"/>
      <c r="HS393" s="73"/>
      <c r="HT393" s="73"/>
      <c r="HU393" s="73"/>
      <c r="HV393" s="73"/>
      <c r="HW393" s="73"/>
      <c r="HX393" s="73"/>
      <c r="HY393" s="73"/>
      <c r="HZ393" s="73"/>
      <c r="IA393" s="73"/>
      <c r="IB393" s="73"/>
      <c r="IC393" s="73"/>
      <c r="ID393" s="73"/>
      <c r="IE393" s="73"/>
      <c r="IF393" s="73"/>
      <c r="IG393" s="73"/>
      <c r="IH393" s="73"/>
    </row>
    <row r="394" spans="1:242" s="49" customFormat="1" hidden="1">
      <c r="A394" s="61" t="s">
        <v>840</v>
      </c>
      <c r="B394" s="62" t="s">
        <v>266</v>
      </c>
      <c r="C394" s="48" t="s">
        <v>14</v>
      </c>
      <c r="D394" s="17">
        <v>0</v>
      </c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>
        <f t="shared" ref="P394" si="263">SUM(D394:O394)</f>
        <v>0</v>
      </c>
      <c r="HR394" s="47"/>
      <c r="HS394" s="47"/>
      <c r="HT394" s="47"/>
      <c r="HU394" s="47"/>
      <c r="HV394" s="47"/>
      <c r="HW394" s="47"/>
      <c r="HX394" s="47"/>
      <c r="HY394" s="47"/>
      <c r="HZ394" s="47"/>
      <c r="IA394" s="47"/>
      <c r="IB394" s="47"/>
      <c r="IC394" s="47"/>
      <c r="ID394" s="47"/>
      <c r="IE394" s="47"/>
      <c r="IF394" s="47"/>
      <c r="IG394" s="47"/>
      <c r="IH394" s="47"/>
    </row>
    <row r="395" spans="1:242" s="49" customFormat="1" hidden="1">
      <c r="A395" s="61" t="s">
        <v>2025</v>
      </c>
      <c r="B395" s="62" t="s">
        <v>2026</v>
      </c>
      <c r="C395" s="48" t="s">
        <v>47</v>
      </c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HR395" s="47"/>
      <c r="HS395" s="47"/>
      <c r="HT395" s="47"/>
      <c r="HU395" s="47"/>
      <c r="HV395" s="47"/>
      <c r="HW395" s="47"/>
      <c r="HX395" s="47"/>
      <c r="HY395" s="47"/>
      <c r="HZ395" s="47"/>
      <c r="IA395" s="47"/>
      <c r="IB395" s="47"/>
      <c r="IC395" s="47"/>
      <c r="ID395" s="47"/>
      <c r="IE395" s="47"/>
      <c r="IF395" s="47"/>
      <c r="IG395" s="47"/>
      <c r="IH395" s="47"/>
    </row>
    <row r="396" spans="1:242" s="87" customFormat="1" ht="11.25" hidden="1">
      <c r="A396" s="24" t="s">
        <v>841</v>
      </c>
      <c r="B396" s="24" t="s">
        <v>842</v>
      </c>
      <c r="C396" s="48"/>
      <c r="D396" s="16">
        <f t="shared" si="258"/>
        <v>0</v>
      </c>
      <c r="E396" s="16">
        <f t="shared" si="258"/>
        <v>0</v>
      </c>
      <c r="F396" s="16">
        <f t="shared" si="258"/>
        <v>0</v>
      </c>
      <c r="G396" s="16">
        <f t="shared" si="258"/>
        <v>0</v>
      </c>
      <c r="H396" s="16">
        <f t="shared" si="258"/>
        <v>0</v>
      </c>
      <c r="I396" s="16">
        <f t="shared" si="258"/>
        <v>0</v>
      </c>
      <c r="J396" s="16">
        <f t="shared" si="258"/>
        <v>0</v>
      </c>
      <c r="K396" s="16">
        <f t="shared" si="258"/>
        <v>0</v>
      </c>
      <c r="L396" s="16">
        <f t="shared" si="258"/>
        <v>0</v>
      </c>
      <c r="M396" s="16">
        <f t="shared" si="258"/>
        <v>0</v>
      </c>
      <c r="N396" s="16">
        <f t="shared" si="258"/>
        <v>0</v>
      </c>
      <c r="O396" s="16">
        <f t="shared" si="258"/>
        <v>0</v>
      </c>
      <c r="P396" s="16">
        <f t="shared" si="258"/>
        <v>0</v>
      </c>
      <c r="HR396" s="73"/>
      <c r="HS396" s="73"/>
      <c r="HT396" s="73"/>
      <c r="HU396" s="73"/>
      <c r="HV396" s="73"/>
      <c r="HW396" s="73"/>
      <c r="HX396" s="73"/>
      <c r="HY396" s="73"/>
      <c r="HZ396" s="73"/>
      <c r="IA396" s="73"/>
      <c r="IB396" s="73"/>
      <c r="IC396" s="73"/>
      <c r="ID396" s="73"/>
      <c r="IE396" s="73"/>
      <c r="IF396" s="73"/>
      <c r="IG396" s="73"/>
      <c r="IH396" s="73"/>
    </row>
    <row r="397" spans="1:242" s="49" customFormat="1" hidden="1">
      <c r="A397" s="61" t="s">
        <v>843</v>
      </c>
      <c r="B397" s="62" t="s">
        <v>266</v>
      </c>
      <c r="C397" s="48" t="s">
        <v>14</v>
      </c>
      <c r="D397" s="17">
        <v>0</v>
      </c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>
        <f t="shared" ref="P397:P401" si="264">SUM(D397:O397)</f>
        <v>0</v>
      </c>
      <c r="HR397" s="47"/>
      <c r="HS397" s="47"/>
      <c r="HT397" s="47"/>
      <c r="HU397" s="47"/>
      <c r="HV397" s="47"/>
      <c r="HW397" s="47"/>
      <c r="HX397" s="47"/>
      <c r="HY397" s="47"/>
      <c r="HZ397" s="47"/>
      <c r="IA397" s="47"/>
      <c r="IB397" s="47"/>
      <c r="IC397" s="47"/>
      <c r="ID397" s="47"/>
      <c r="IE397" s="47"/>
      <c r="IF397" s="47"/>
      <c r="IG397" s="47"/>
      <c r="IH397" s="47"/>
    </row>
    <row r="398" spans="1:242" s="87" customFormat="1" ht="13.5" hidden="1" customHeight="1">
      <c r="A398" s="24" t="s">
        <v>844</v>
      </c>
      <c r="B398" s="24" t="s">
        <v>845</v>
      </c>
      <c r="C398" s="48"/>
      <c r="D398" s="16">
        <f t="shared" si="258"/>
        <v>0</v>
      </c>
      <c r="E398" s="16">
        <f t="shared" si="258"/>
        <v>0</v>
      </c>
      <c r="F398" s="16">
        <f t="shared" si="258"/>
        <v>0</v>
      </c>
      <c r="G398" s="16">
        <f t="shared" si="258"/>
        <v>0</v>
      </c>
      <c r="H398" s="16">
        <f t="shared" si="258"/>
        <v>0</v>
      </c>
      <c r="I398" s="16">
        <f t="shared" si="258"/>
        <v>0</v>
      </c>
      <c r="J398" s="16">
        <f t="shared" si="258"/>
        <v>0</v>
      </c>
      <c r="K398" s="16">
        <f t="shared" si="258"/>
        <v>0</v>
      </c>
      <c r="L398" s="16">
        <f t="shared" si="258"/>
        <v>0</v>
      </c>
      <c r="M398" s="16">
        <f t="shared" si="258"/>
        <v>0</v>
      </c>
      <c r="N398" s="16">
        <f t="shared" si="258"/>
        <v>0</v>
      </c>
      <c r="O398" s="16">
        <f t="shared" si="258"/>
        <v>0</v>
      </c>
      <c r="P398" s="16">
        <f t="shared" si="258"/>
        <v>0</v>
      </c>
      <c r="HR398" s="73"/>
      <c r="HS398" s="73"/>
      <c r="HT398" s="73"/>
      <c r="HU398" s="73"/>
      <c r="HV398" s="73"/>
      <c r="HW398" s="73"/>
      <c r="HX398" s="73"/>
      <c r="HY398" s="73"/>
      <c r="HZ398" s="73"/>
      <c r="IA398" s="73"/>
      <c r="IB398" s="73"/>
      <c r="IC398" s="73"/>
      <c r="ID398" s="73"/>
      <c r="IE398" s="73"/>
      <c r="IF398" s="73"/>
      <c r="IG398" s="73"/>
      <c r="IH398" s="73"/>
    </row>
    <row r="399" spans="1:242" s="49" customFormat="1" hidden="1">
      <c r="A399" s="61" t="s">
        <v>846</v>
      </c>
      <c r="B399" s="62" t="s">
        <v>266</v>
      </c>
      <c r="C399" s="48" t="s">
        <v>14</v>
      </c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>
        <f t="shared" si="264"/>
        <v>0</v>
      </c>
      <c r="HR399" s="47"/>
      <c r="HS399" s="47"/>
      <c r="HT399" s="47"/>
      <c r="HU399" s="47"/>
      <c r="HV399" s="47"/>
      <c r="HW399" s="47"/>
      <c r="HX399" s="47"/>
      <c r="HY399" s="47"/>
      <c r="HZ399" s="47"/>
      <c r="IA399" s="47"/>
      <c r="IB399" s="47"/>
      <c r="IC399" s="47"/>
      <c r="ID399" s="47"/>
      <c r="IE399" s="47"/>
      <c r="IF399" s="47"/>
      <c r="IG399" s="47"/>
      <c r="IH399" s="47"/>
    </row>
    <row r="400" spans="1:242" s="87" customFormat="1" ht="13.5" hidden="1" customHeight="1">
      <c r="A400" s="24" t="s">
        <v>847</v>
      </c>
      <c r="B400" s="24" t="s">
        <v>848</v>
      </c>
      <c r="C400" s="48"/>
      <c r="D400" s="16">
        <f t="shared" si="258"/>
        <v>0</v>
      </c>
      <c r="E400" s="16">
        <f t="shared" si="258"/>
        <v>0</v>
      </c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HR400" s="73"/>
      <c r="HS400" s="73"/>
      <c r="HT400" s="73"/>
      <c r="HU400" s="73"/>
      <c r="HV400" s="73"/>
      <c r="HW400" s="73"/>
      <c r="HX400" s="73"/>
      <c r="HY400" s="73"/>
      <c r="HZ400" s="73"/>
      <c r="IA400" s="73"/>
      <c r="IB400" s="73"/>
      <c r="IC400" s="73"/>
      <c r="ID400" s="73"/>
      <c r="IE400" s="73"/>
      <c r="IF400" s="73"/>
      <c r="IG400" s="73"/>
      <c r="IH400" s="73"/>
    </row>
    <row r="401" spans="1:242" s="49" customFormat="1" hidden="1">
      <c r="A401" s="61" t="s">
        <v>849</v>
      </c>
      <c r="B401" s="62" t="s">
        <v>266</v>
      </c>
      <c r="C401" s="48" t="s">
        <v>14</v>
      </c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>
        <f t="shared" si="264"/>
        <v>0</v>
      </c>
      <c r="HR401" s="47"/>
      <c r="HS401" s="47"/>
      <c r="HT401" s="47"/>
      <c r="HU401" s="47"/>
      <c r="HV401" s="47"/>
      <c r="HW401" s="47"/>
      <c r="HX401" s="47"/>
      <c r="HY401" s="47"/>
      <c r="HZ401" s="47"/>
      <c r="IA401" s="47"/>
      <c r="IB401" s="47"/>
      <c r="IC401" s="47"/>
      <c r="ID401" s="47"/>
      <c r="IE401" s="47"/>
      <c r="IF401" s="47"/>
      <c r="IG401" s="47"/>
      <c r="IH401" s="47"/>
    </row>
    <row r="402" spans="1:242" ht="14.25" customHeight="1">
      <c r="A402" s="44" t="s">
        <v>850</v>
      </c>
      <c r="B402" s="45" t="s">
        <v>851</v>
      </c>
      <c r="C402" s="104"/>
      <c r="D402" s="43">
        <f t="shared" ref="D402:P402" si="265">SUM(D403+D524+D591+D599+D604+D587)</f>
        <v>43300027.840000004</v>
      </c>
      <c r="E402" s="43">
        <f t="shared" si="265"/>
        <v>35968436.539999999</v>
      </c>
      <c r="F402" s="43">
        <f t="shared" si="265"/>
        <v>39044485.390000001</v>
      </c>
      <c r="G402" s="43">
        <f t="shared" si="265"/>
        <v>43506051.739999995</v>
      </c>
      <c r="H402" s="43">
        <f t="shared" si="265"/>
        <v>40308424.299999997</v>
      </c>
      <c r="I402" s="43">
        <f t="shared" si="265"/>
        <v>35445550.020000003</v>
      </c>
      <c r="J402" s="43">
        <f t="shared" si="265"/>
        <v>48816661.509999998</v>
      </c>
      <c r="K402" s="43">
        <f t="shared" si="265"/>
        <v>38867929.490000002</v>
      </c>
      <c r="L402" s="43">
        <f t="shared" si="265"/>
        <v>27636740.366666663</v>
      </c>
      <c r="M402" s="43">
        <f t="shared" si="265"/>
        <v>31732702.012222223</v>
      </c>
      <c r="N402" s="43">
        <f t="shared" si="265"/>
        <v>35028981.626296297</v>
      </c>
      <c r="O402" s="43">
        <f t="shared" si="265"/>
        <v>48576480.22839506</v>
      </c>
      <c r="P402" s="43">
        <f t="shared" si="265"/>
        <v>464344940.37358028</v>
      </c>
    </row>
    <row r="403" spans="1:242" s="14" customFormat="1" ht="13.5" customHeight="1">
      <c r="A403" s="24" t="s">
        <v>852</v>
      </c>
      <c r="B403" s="35" t="s">
        <v>853</v>
      </c>
      <c r="C403" s="48"/>
      <c r="D403" s="16">
        <f t="shared" ref="D403:I403" si="266">D408+D404</f>
        <v>11666403.910000002</v>
      </c>
      <c r="E403" s="16">
        <f t="shared" si="266"/>
        <v>13069142.379999999</v>
      </c>
      <c r="F403" s="16">
        <f t="shared" si="266"/>
        <v>10004029.390000001</v>
      </c>
      <c r="G403" s="16">
        <f t="shared" si="266"/>
        <v>10115610.239999996</v>
      </c>
      <c r="H403" s="16">
        <f t="shared" si="266"/>
        <v>12495446.720000001</v>
      </c>
      <c r="I403" s="16">
        <f t="shared" si="266"/>
        <v>10650301.060000002</v>
      </c>
      <c r="J403" s="16">
        <f>J408+J404</f>
        <v>13170133.42</v>
      </c>
      <c r="K403" s="16">
        <f t="shared" ref="K403:P403" si="267">K408+K404</f>
        <v>12210524.140000001</v>
      </c>
      <c r="L403" s="16">
        <f t="shared" si="267"/>
        <v>8666584.9766666647</v>
      </c>
      <c r="M403" s="16">
        <f t="shared" si="267"/>
        <v>9763114.5655555557</v>
      </c>
      <c r="N403" s="16">
        <f t="shared" si="267"/>
        <v>10714207.740740741</v>
      </c>
      <c r="O403" s="16">
        <f t="shared" si="267"/>
        <v>18259182.817654323</v>
      </c>
      <c r="P403" s="16">
        <f t="shared" si="267"/>
        <v>136897150.69061729</v>
      </c>
      <c r="HR403" s="29"/>
      <c r="HS403" s="29"/>
      <c r="HT403" s="29"/>
      <c r="HU403" s="29"/>
      <c r="HV403" s="29"/>
      <c r="HW403" s="29"/>
      <c r="HX403" s="29"/>
      <c r="HY403" s="29"/>
      <c r="HZ403" s="29"/>
      <c r="IA403" s="29"/>
      <c r="IB403" s="29"/>
      <c r="IC403" s="29"/>
      <c r="ID403" s="29"/>
      <c r="IE403" s="29"/>
      <c r="IF403" s="29"/>
      <c r="IG403" s="29"/>
      <c r="IH403" s="29"/>
    </row>
    <row r="404" spans="1:242" s="14" customFormat="1" ht="13.5" customHeight="1">
      <c r="A404" s="24" t="s">
        <v>854</v>
      </c>
      <c r="B404" s="35" t="s">
        <v>853</v>
      </c>
      <c r="C404" s="48"/>
      <c r="D404" s="16">
        <f t="shared" ref="D404:I404" si="268">D405</f>
        <v>3025.33</v>
      </c>
      <c r="E404" s="16">
        <f t="shared" si="268"/>
        <v>34476.53</v>
      </c>
      <c r="F404" s="16">
        <f t="shared" si="268"/>
        <v>28859.27</v>
      </c>
      <c r="G404" s="16">
        <f t="shared" si="268"/>
        <v>22009.03</v>
      </c>
      <c r="H404" s="16">
        <f t="shared" si="268"/>
        <v>5001.3100000000004</v>
      </c>
      <c r="I404" s="16">
        <f t="shared" si="268"/>
        <v>26010.42</v>
      </c>
      <c r="J404" s="16">
        <f>J405</f>
        <v>19956.95</v>
      </c>
      <c r="K404" s="16">
        <f t="shared" ref="K404:P404" si="269">K405</f>
        <v>7094.23</v>
      </c>
      <c r="L404" s="16">
        <f t="shared" si="269"/>
        <v>17687.199999999997</v>
      </c>
      <c r="M404" s="16">
        <f t="shared" si="269"/>
        <v>14912.793333333333</v>
      </c>
      <c r="N404" s="16">
        <f t="shared" si="269"/>
        <v>13231.407777777777</v>
      </c>
      <c r="O404" s="16">
        <f t="shared" si="269"/>
        <v>15277.133703703703</v>
      </c>
      <c r="P404" s="16">
        <f t="shared" si="269"/>
        <v>207541.60481481484</v>
      </c>
      <c r="HR404" s="29"/>
      <c r="HS404" s="29"/>
      <c r="HT404" s="29"/>
      <c r="HU404" s="29"/>
      <c r="HV404" s="29"/>
      <c r="HW404" s="29"/>
      <c r="HX404" s="29"/>
      <c r="HY404" s="29"/>
      <c r="HZ404" s="29"/>
      <c r="IA404" s="29"/>
      <c r="IB404" s="29"/>
      <c r="IC404" s="29"/>
      <c r="ID404" s="29"/>
      <c r="IE404" s="29"/>
      <c r="IF404" s="29"/>
      <c r="IG404" s="29"/>
      <c r="IH404" s="29"/>
    </row>
    <row r="405" spans="1:242" s="14" customFormat="1" ht="13.5" customHeight="1">
      <c r="A405" s="24" t="s">
        <v>855</v>
      </c>
      <c r="B405" s="35" t="s">
        <v>856</v>
      </c>
      <c r="C405" s="48"/>
      <c r="D405" s="16">
        <f>D407</f>
        <v>3025.33</v>
      </c>
      <c r="E405" s="16">
        <f t="shared" ref="E405:P405" si="270">E407</f>
        <v>34476.53</v>
      </c>
      <c r="F405" s="16">
        <f t="shared" si="270"/>
        <v>28859.27</v>
      </c>
      <c r="G405" s="16">
        <f t="shared" si="270"/>
        <v>22009.03</v>
      </c>
      <c r="H405" s="16">
        <f t="shared" si="270"/>
        <v>5001.3100000000004</v>
      </c>
      <c r="I405" s="16">
        <f t="shared" si="270"/>
        <v>26010.42</v>
      </c>
      <c r="J405" s="16">
        <f t="shared" si="270"/>
        <v>19956.95</v>
      </c>
      <c r="K405" s="16">
        <f t="shared" si="270"/>
        <v>7094.23</v>
      </c>
      <c r="L405" s="16">
        <f t="shared" si="270"/>
        <v>17687.199999999997</v>
      </c>
      <c r="M405" s="16">
        <f t="shared" si="270"/>
        <v>14912.793333333333</v>
      </c>
      <c r="N405" s="16">
        <f t="shared" si="270"/>
        <v>13231.407777777777</v>
      </c>
      <c r="O405" s="16">
        <f t="shared" si="270"/>
        <v>15277.133703703703</v>
      </c>
      <c r="P405" s="16">
        <f t="shared" si="270"/>
        <v>207541.60481481484</v>
      </c>
      <c r="HR405" s="29"/>
      <c r="HS405" s="29"/>
      <c r="HT405" s="29"/>
      <c r="HU405" s="29"/>
      <c r="HV405" s="29"/>
      <c r="HW405" s="29"/>
      <c r="HX405" s="29"/>
      <c r="HY405" s="29"/>
      <c r="HZ405" s="29"/>
      <c r="IA405" s="29"/>
      <c r="IB405" s="29"/>
      <c r="IC405" s="29"/>
      <c r="ID405" s="29"/>
      <c r="IE405" s="29"/>
      <c r="IF405" s="29"/>
      <c r="IG405" s="29"/>
      <c r="IH405" s="29"/>
    </row>
    <row r="406" spans="1:242" s="46" customFormat="1" ht="13.5" customHeight="1">
      <c r="A406" s="24" t="s">
        <v>857</v>
      </c>
      <c r="B406" s="35" t="s">
        <v>858</v>
      </c>
      <c r="C406" s="48" t="s">
        <v>14</v>
      </c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HR406" s="47"/>
      <c r="HS406" s="47"/>
      <c r="HT406" s="47"/>
      <c r="HU406" s="47"/>
      <c r="HV406" s="47"/>
      <c r="HW406" s="47"/>
      <c r="HX406" s="47"/>
      <c r="HY406" s="47"/>
      <c r="HZ406" s="47"/>
      <c r="IA406" s="47"/>
      <c r="IB406" s="47"/>
      <c r="IC406" s="47"/>
      <c r="ID406" s="47"/>
      <c r="IE406" s="47"/>
      <c r="IF406" s="47"/>
      <c r="IG406" s="47"/>
      <c r="IH406" s="47"/>
    </row>
    <row r="407" spans="1:242" s="46" customFormat="1" ht="14.25" customHeight="1">
      <c r="A407" s="24" t="s">
        <v>857</v>
      </c>
      <c r="B407" s="35" t="s">
        <v>858</v>
      </c>
      <c r="C407" s="48" t="s">
        <v>1628</v>
      </c>
      <c r="D407" s="16">
        <v>3025.33</v>
      </c>
      <c r="E407" s="16">
        <v>34476.53</v>
      </c>
      <c r="F407" s="16">
        <v>28859.27</v>
      </c>
      <c r="G407" s="16">
        <v>22009.03</v>
      </c>
      <c r="H407" s="16">
        <v>5001.3100000000004</v>
      </c>
      <c r="I407" s="17">
        <v>26010.42</v>
      </c>
      <c r="J407" s="17">
        <v>19956.95</v>
      </c>
      <c r="K407" s="17">
        <v>7094.23</v>
      </c>
      <c r="L407" s="17">
        <f t="shared" ref="L407" si="271">SUM(I407:K407)/3</f>
        <v>17687.199999999997</v>
      </c>
      <c r="M407" s="17">
        <f t="shared" ref="M407" si="272">SUM(J407:L407)/3</f>
        <v>14912.793333333333</v>
      </c>
      <c r="N407" s="17">
        <f t="shared" ref="N407" si="273">SUM(K407:M407)/3</f>
        <v>13231.407777777777</v>
      </c>
      <c r="O407" s="17">
        <f t="shared" ref="O407" si="274">SUM(L407:N407)/3</f>
        <v>15277.133703703703</v>
      </c>
      <c r="P407" s="17">
        <f t="shared" ref="P407" si="275">SUM(D407:O407)</f>
        <v>207541.60481481484</v>
      </c>
      <c r="HR407" s="47"/>
      <c r="HS407" s="47"/>
      <c r="HT407" s="47"/>
      <c r="HU407" s="47"/>
      <c r="HV407" s="47"/>
      <c r="HW407" s="47"/>
      <c r="HX407" s="47"/>
      <c r="HY407" s="47"/>
      <c r="HZ407" s="47"/>
      <c r="IA407" s="47"/>
      <c r="IB407" s="47"/>
      <c r="IC407" s="47"/>
      <c r="ID407" s="47"/>
      <c r="IE407" s="47"/>
      <c r="IF407" s="47"/>
      <c r="IG407" s="47"/>
      <c r="IH407" s="47"/>
    </row>
    <row r="408" spans="1:242" s="14" customFormat="1" ht="25.5" customHeight="1">
      <c r="A408" s="24" t="s">
        <v>859</v>
      </c>
      <c r="B408" s="35" t="s">
        <v>860</v>
      </c>
      <c r="C408" s="48"/>
      <c r="D408" s="16">
        <f t="shared" ref="D408:P408" si="276">SUM(D409+D432+D435+D492+D468+D485+D507)</f>
        <v>11663378.580000002</v>
      </c>
      <c r="E408" s="16">
        <f t="shared" si="276"/>
        <v>13034665.85</v>
      </c>
      <c r="F408" s="16">
        <f t="shared" si="276"/>
        <v>9975170.120000001</v>
      </c>
      <c r="G408" s="16">
        <f t="shared" si="276"/>
        <v>10093601.209999997</v>
      </c>
      <c r="H408" s="16">
        <f t="shared" si="276"/>
        <v>12490445.41</v>
      </c>
      <c r="I408" s="16">
        <f t="shared" si="276"/>
        <v>10624290.640000002</v>
      </c>
      <c r="J408" s="16">
        <f t="shared" si="276"/>
        <v>13150176.470000001</v>
      </c>
      <c r="K408" s="16">
        <f t="shared" si="276"/>
        <v>12203429.91</v>
      </c>
      <c r="L408" s="16">
        <f t="shared" si="276"/>
        <v>8648897.7766666654</v>
      </c>
      <c r="M408" s="16">
        <f t="shared" si="276"/>
        <v>9748201.7722222228</v>
      </c>
      <c r="N408" s="16">
        <f t="shared" si="276"/>
        <v>10700976.332962964</v>
      </c>
      <c r="O408" s="16">
        <f t="shared" si="276"/>
        <v>18243905.683950618</v>
      </c>
      <c r="P408" s="16">
        <f t="shared" si="276"/>
        <v>136689609.08580247</v>
      </c>
      <c r="HR408" s="29"/>
      <c r="HS408" s="29"/>
      <c r="HT408" s="29"/>
      <c r="HU408" s="29"/>
      <c r="HV408" s="29"/>
      <c r="HW408" s="29"/>
      <c r="HX408" s="29"/>
      <c r="HY408" s="29"/>
      <c r="HZ408" s="29"/>
      <c r="IA408" s="29"/>
      <c r="IB408" s="29"/>
      <c r="IC408" s="29"/>
      <c r="ID408" s="29"/>
      <c r="IE408" s="29"/>
      <c r="IF408" s="29"/>
      <c r="IG408" s="29"/>
      <c r="IH408" s="29"/>
    </row>
    <row r="409" spans="1:242" s="30" customFormat="1">
      <c r="A409" s="24" t="s">
        <v>861</v>
      </c>
      <c r="B409" s="35" t="s">
        <v>165</v>
      </c>
      <c r="C409" s="48"/>
      <c r="D409" s="16">
        <f t="shared" ref="D409:J409" si="277">SUM(D410+D416+D421+D426)</f>
        <v>7275640.0500000017</v>
      </c>
      <c r="E409" s="16">
        <f t="shared" si="277"/>
        <v>9474237.3199999984</v>
      </c>
      <c r="F409" s="16">
        <f t="shared" si="277"/>
        <v>6352114.3899999997</v>
      </c>
      <c r="G409" s="16">
        <f t="shared" si="277"/>
        <v>6638731.9499999993</v>
      </c>
      <c r="H409" s="16">
        <f t="shared" si="277"/>
        <v>7984695.6799999997</v>
      </c>
      <c r="I409" s="16">
        <f t="shared" si="277"/>
        <v>6910196.0600000005</v>
      </c>
      <c r="J409" s="16">
        <f t="shared" si="277"/>
        <v>9430784.6199999992</v>
      </c>
      <c r="K409" s="16">
        <f t="shared" ref="K409:P409" si="278">SUM(K410+K416+K421+K426)</f>
        <v>7546443.4499999993</v>
      </c>
      <c r="L409" s="16">
        <f t="shared" si="278"/>
        <v>5182962.7699999996</v>
      </c>
      <c r="M409" s="16">
        <f t="shared" si="278"/>
        <v>5834265.3100000005</v>
      </c>
      <c r="N409" s="16">
        <f t="shared" si="278"/>
        <v>6688786.8600000003</v>
      </c>
      <c r="O409" s="16">
        <f t="shared" si="278"/>
        <v>14664366.93</v>
      </c>
      <c r="P409" s="16">
        <f t="shared" si="278"/>
        <v>91561405.75</v>
      </c>
      <c r="HR409" s="29"/>
      <c r="HS409" s="29"/>
      <c r="HT409" s="29"/>
      <c r="HU409" s="29"/>
      <c r="HV409" s="29"/>
      <c r="HW409" s="29"/>
      <c r="HX409" s="29"/>
      <c r="HY409" s="29"/>
      <c r="HZ409" s="29"/>
      <c r="IA409" s="29"/>
      <c r="IB409" s="29"/>
      <c r="IC409" s="29"/>
      <c r="ID409" s="29"/>
      <c r="IE409" s="29"/>
      <c r="IF409" s="29"/>
      <c r="IG409" s="29"/>
      <c r="IH409" s="29"/>
    </row>
    <row r="410" spans="1:242" s="30" customFormat="1" ht="25.5" customHeight="1">
      <c r="A410" s="24" t="s">
        <v>862</v>
      </c>
      <c r="B410" s="35" t="s">
        <v>863</v>
      </c>
      <c r="C410" s="48"/>
      <c r="D410" s="16">
        <f t="shared" ref="D410:P410" si="279">D411</f>
        <v>7226647.1000000015</v>
      </c>
      <c r="E410" s="16">
        <f t="shared" si="279"/>
        <v>9472302.0399999991</v>
      </c>
      <c r="F410" s="16">
        <f t="shared" si="279"/>
        <v>6349085.0299999993</v>
      </c>
      <c r="G410" s="16">
        <f t="shared" si="279"/>
        <v>6637487.3499999996</v>
      </c>
      <c r="H410" s="16">
        <f t="shared" si="279"/>
        <v>7977345.79</v>
      </c>
      <c r="I410" s="16">
        <f t="shared" si="279"/>
        <v>6899165.4200000009</v>
      </c>
      <c r="J410" s="16">
        <f t="shared" si="279"/>
        <v>6016266.8599999994</v>
      </c>
      <c r="K410" s="16">
        <f t="shared" si="279"/>
        <v>7537100.2899999991</v>
      </c>
      <c r="L410" s="16">
        <f t="shared" si="279"/>
        <v>5008298.75</v>
      </c>
      <c r="M410" s="16">
        <f t="shared" si="279"/>
        <v>5149095</v>
      </c>
      <c r="N410" s="16">
        <f t="shared" si="279"/>
        <v>6607227.5</v>
      </c>
      <c r="O410" s="16">
        <f t="shared" si="279"/>
        <v>11092706.25</v>
      </c>
      <c r="P410" s="16">
        <f t="shared" si="279"/>
        <v>83550907.75</v>
      </c>
      <c r="HR410" s="29"/>
      <c r="HS410" s="29"/>
      <c r="HT410" s="29"/>
      <c r="HU410" s="29"/>
      <c r="HV410" s="29"/>
      <c r="HW410" s="29"/>
      <c r="HX410" s="29"/>
      <c r="HY410" s="29"/>
      <c r="HZ410" s="29"/>
      <c r="IA410" s="29"/>
      <c r="IB410" s="29"/>
      <c r="IC410" s="29"/>
      <c r="ID410" s="29"/>
      <c r="IE410" s="29"/>
      <c r="IF410" s="29"/>
      <c r="IG410" s="29"/>
      <c r="IH410" s="29"/>
    </row>
    <row r="411" spans="1:242" s="49" customFormat="1" ht="25.5" customHeight="1">
      <c r="A411" s="24" t="s">
        <v>864</v>
      </c>
      <c r="B411" s="35" t="s">
        <v>865</v>
      </c>
      <c r="C411" s="48"/>
      <c r="D411" s="16">
        <f t="shared" ref="D411:J411" si="280">SUM(D412:D415)</f>
        <v>7226647.1000000015</v>
      </c>
      <c r="E411" s="16">
        <f t="shared" si="280"/>
        <v>9472302.0399999991</v>
      </c>
      <c r="F411" s="16">
        <f t="shared" si="280"/>
        <v>6349085.0299999993</v>
      </c>
      <c r="G411" s="16">
        <f t="shared" si="280"/>
        <v>6637487.3499999996</v>
      </c>
      <c r="H411" s="16">
        <f t="shared" si="280"/>
        <v>7977345.79</v>
      </c>
      <c r="I411" s="16">
        <f t="shared" si="280"/>
        <v>6899165.4200000009</v>
      </c>
      <c r="J411" s="16">
        <f t="shared" si="280"/>
        <v>6016266.8599999994</v>
      </c>
      <c r="K411" s="16">
        <f t="shared" ref="K411:P411" si="281">SUM(K412:K415)</f>
        <v>7537100.2899999991</v>
      </c>
      <c r="L411" s="16">
        <v>5008298.75</v>
      </c>
      <c r="M411" s="16">
        <v>5149095</v>
      </c>
      <c r="N411" s="16">
        <v>6607227.5</v>
      </c>
      <c r="O411" s="16">
        <v>11092706.25</v>
      </c>
      <c r="P411" s="16">
        <f t="shared" si="281"/>
        <v>83550907.75</v>
      </c>
      <c r="HR411" s="47"/>
      <c r="HS411" s="47"/>
      <c r="HT411" s="47"/>
      <c r="HU411" s="47"/>
      <c r="HV411" s="47"/>
      <c r="HW411" s="47"/>
      <c r="HX411" s="47"/>
      <c r="HY411" s="47"/>
      <c r="HZ411" s="47"/>
      <c r="IA411" s="47"/>
      <c r="IB411" s="47"/>
      <c r="IC411" s="47"/>
      <c r="ID411" s="47"/>
      <c r="IE411" s="47"/>
      <c r="IF411" s="47"/>
      <c r="IG411" s="47"/>
      <c r="IH411" s="47"/>
    </row>
    <row r="412" spans="1:242" s="47" customFormat="1">
      <c r="A412" s="22" t="s">
        <v>866</v>
      </c>
      <c r="B412" s="36" t="s">
        <v>867</v>
      </c>
      <c r="C412" s="48" t="s">
        <v>14</v>
      </c>
      <c r="D412" s="17">
        <v>4335988.32</v>
      </c>
      <c r="E412" s="17">
        <v>5683381.2599999998</v>
      </c>
      <c r="F412" s="17">
        <v>3809451.04</v>
      </c>
      <c r="G412" s="17">
        <v>3982492.47</v>
      </c>
      <c r="H412" s="17">
        <v>4786407.5</v>
      </c>
      <c r="I412" s="17">
        <v>4139499.3</v>
      </c>
      <c r="J412" s="17">
        <v>3609760.15</v>
      </c>
      <c r="K412" s="17">
        <v>4522260.22</v>
      </c>
      <c r="L412" s="17"/>
      <c r="M412" s="17"/>
      <c r="N412" s="17"/>
      <c r="O412" s="17"/>
      <c r="P412" s="17">
        <v>50130544.649999999</v>
      </c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49"/>
      <c r="AS412" s="49"/>
      <c r="AT412" s="49"/>
      <c r="AU412" s="49"/>
      <c r="AV412" s="49"/>
      <c r="AW412" s="49"/>
      <c r="AX412" s="49"/>
      <c r="AY412" s="49"/>
      <c r="AZ412" s="49"/>
      <c r="BA412" s="49"/>
      <c r="BB412" s="49"/>
      <c r="BC412" s="49"/>
      <c r="BD412" s="49"/>
      <c r="BE412" s="49"/>
      <c r="BF412" s="49"/>
      <c r="BG412" s="49"/>
      <c r="BH412" s="49"/>
      <c r="BI412" s="49"/>
      <c r="BJ412" s="49"/>
      <c r="BK412" s="49"/>
      <c r="BL412" s="49"/>
      <c r="BM412" s="49"/>
      <c r="BN412" s="49"/>
      <c r="BO412" s="49"/>
      <c r="BP412" s="49"/>
      <c r="BQ412" s="49"/>
      <c r="BR412" s="49"/>
      <c r="BS412" s="49"/>
      <c r="BT412" s="49"/>
      <c r="BU412" s="49"/>
      <c r="BV412" s="49"/>
      <c r="BW412" s="49"/>
      <c r="BX412" s="49"/>
      <c r="BY412" s="49"/>
      <c r="BZ412" s="49"/>
      <c r="CA412" s="49"/>
      <c r="CB412" s="49"/>
      <c r="CC412" s="49"/>
      <c r="CD412" s="49"/>
      <c r="CE412" s="49"/>
      <c r="CF412" s="49"/>
      <c r="CG412" s="49"/>
      <c r="CH412" s="49"/>
      <c r="CI412" s="49"/>
      <c r="CJ412" s="49"/>
      <c r="CK412" s="49"/>
      <c r="CL412" s="49"/>
      <c r="CM412" s="49"/>
      <c r="CN412" s="49"/>
      <c r="CO412" s="49"/>
      <c r="CP412" s="49"/>
      <c r="CQ412" s="49"/>
      <c r="CR412" s="49"/>
      <c r="CS412" s="49"/>
      <c r="CT412" s="49"/>
      <c r="CU412" s="49"/>
      <c r="CV412" s="49"/>
      <c r="CW412" s="49"/>
      <c r="CX412" s="49"/>
      <c r="CY412" s="49"/>
      <c r="CZ412" s="49"/>
      <c r="DA412" s="49"/>
      <c r="DB412" s="49"/>
      <c r="DC412" s="49"/>
      <c r="DD412" s="49"/>
      <c r="DE412" s="49"/>
      <c r="DF412" s="49"/>
      <c r="DG412" s="49"/>
      <c r="DH412" s="49"/>
      <c r="DI412" s="49"/>
      <c r="DJ412" s="49"/>
      <c r="DK412" s="49"/>
      <c r="DL412" s="49"/>
      <c r="DM412" s="49"/>
      <c r="DN412" s="49"/>
      <c r="DO412" s="49"/>
      <c r="DP412" s="49"/>
      <c r="DQ412" s="49"/>
      <c r="DR412" s="49"/>
      <c r="DS412" s="49"/>
      <c r="DT412" s="49"/>
      <c r="DU412" s="49"/>
      <c r="DV412" s="49"/>
      <c r="DW412" s="49"/>
      <c r="DX412" s="49"/>
      <c r="DY412" s="49"/>
      <c r="DZ412" s="49"/>
      <c r="EA412" s="49"/>
      <c r="EB412" s="49"/>
      <c r="EC412" s="49"/>
      <c r="ED412" s="49"/>
      <c r="EE412" s="49"/>
      <c r="EF412" s="49"/>
      <c r="EG412" s="49"/>
      <c r="EH412" s="49"/>
      <c r="EI412" s="49"/>
      <c r="EJ412" s="49"/>
      <c r="EK412" s="49"/>
      <c r="EL412" s="49"/>
      <c r="EM412" s="49"/>
      <c r="EN412" s="49"/>
      <c r="EO412" s="49"/>
      <c r="EP412" s="49"/>
      <c r="EQ412" s="49"/>
      <c r="ER412" s="49"/>
      <c r="ES412" s="49"/>
      <c r="ET412" s="49"/>
      <c r="EU412" s="49"/>
      <c r="EV412" s="49"/>
      <c r="EW412" s="49"/>
      <c r="EX412" s="49"/>
      <c r="EY412" s="49"/>
      <c r="EZ412" s="49"/>
      <c r="FA412" s="49"/>
      <c r="FB412" s="49"/>
      <c r="FC412" s="49"/>
      <c r="FD412" s="49"/>
      <c r="FE412" s="49"/>
      <c r="FF412" s="49"/>
      <c r="FG412" s="49"/>
      <c r="FH412" s="49"/>
      <c r="FI412" s="49"/>
      <c r="FJ412" s="49"/>
      <c r="FK412" s="49"/>
      <c r="FL412" s="49"/>
      <c r="FM412" s="49"/>
      <c r="FN412" s="49"/>
      <c r="FO412" s="49"/>
      <c r="FP412" s="49"/>
      <c r="FQ412" s="49"/>
      <c r="FR412" s="49"/>
      <c r="FS412" s="49"/>
      <c r="FT412" s="49"/>
      <c r="FU412" s="49"/>
      <c r="FV412" s="49"/>
      <c r="FW412" s="49"/>
      <c r="FX412" s="49"/>
      <c r="FY412" s="49"/>
      <c r="FZ412" s="49"/>
      <c r="GA412" s="49"/>
      <c r="GB412" s="49"/>
      <c r="GC412" s="49"/>
      <c r="GD412" s="49"/>
      <c r="GE412" s="49"/>
      <c r="GF412" s="49"/>
      <c r="GG412" s="49"/>
      <c r="GH412" s="49"/>
      <c r="GI412" s="49"/>
      <c r="GJ412" s="49"/>
      <c r="GK412" s="49"/>
      <c r="GL412" s="49"/>
      <c r="GM412" s="49"/>
      <c r="GN412" s="49"/>
      <c r="GO412" s="49"/>
      <c r="GP412" s="49"/>
      <c r="GQ412" s="49"/>
      <c r="GR412" s="49"/>
      <c r="GS412" s="49"/>
      <c r="GT412" s="49"/>
      <c r="GU412" s="49"/>
      <c r="GV412" s="49"/>
      <c r="GW412" s="49"/>
      <c r="GX412" s="49"/>
      <c r="GY412" s="49"/>
      <c r="GZ412" s="49"/>
      <c r="HA412" s="49"/>
      <c r="HB412" s="49"/>
      <c r="HC412" s="49"/>
      <c r="HD412" s="49"/>
      <c r="HE412" s="49"/>
      <c r="HF412" s="49"/>
      <c r="HG412" s="49"/>
      <c r="HH412" s="49"/>
      <c r="HI412" s="49"/>
      <c r="HJ412" s="49"/>
      <c r="HK412" s="49"/>
      <c r="HL412" s="49"/>
      <c r="HM412" s="49"/>
      <c r="HN412" s="49"/>
      <c r="HO412" s="49"/>
      <c r="HP412" s="49"/>
      <c r="HQ412" s="49"/>
    </row>
    <row r="413" spans="1:242" s="47" customFormat="1">
      <c r="A413" s="22" t="s">
        <v>868</v>
      </c>
      <c r="B413" s="36" t="s">
        <v>869</v>
      </c>
      <c r="C413" s="48" t="s">
        <v>15</v>
      </c>
      <c r="D413" s="17">
        <v>361332.36</v>
      </c>
      <c r="E413" s="17">
        <v>473615.1</v>
      </c>
      <c r="F413" s="17">
        <v>317454.26</v>
      </c>
      <c r="G413" s="17">
        <v>331874.37</v>
      </c>
      <c r="H413" s="17">
        <v>398867.29</v>
      </c>
      <c r="I413" s="17">
        <v>344958.27</v>
      </c>
      <c r="J413" s="17">
        <v>300813.34000000003</v>
      </c>
      <c r="K413" s="17">
        <v>376855.01</v>
      </c>
      <c r="L413" s="17"/>
      <c r="M413" s="17"/>
      <c r="N413" s="17"/>
      <c r="O413" s="17"/>
      <c r="P413" s="17">
        <v>4177545.39</v>
      </c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49"/>
      <c r="AS413" s="49"/>
      <c r="AT413" s="49"/>
      <c r="AU413" s="49"/>
      <c r="AV413" s="49"/>
      <c r="AW413" s="49"/>
      <c r="AX413" s="49"/>
      <c r="AY413" s="49"/>
      <c r="AZ413" s="49"/>
      <c r="BA413" s="49"/>
      <c r="BB413" s="49"/>
      <c r="BC413" s="49"/>
      <c r="BD413" s="49"/>
      <c r="BE413" s="49"/>
      <c r="BF413" s="49"/>
      <c r="BG413" s="49"/>
      <c r="BH413" s="49"/>
      <c r="BI413" s="49"/>
      <c r="BJ413" s="49"/>
      <c r="BK413" s="49"/>
      <c r="BL413" s="49"/>
      <c r="BM413" s="49"/>
      <c r="BN413" s="49"/>
      <c r="BO413" s="49"/>
      <c r="BP413" s="49"/>
      <c r="BQ413" s="49"/>
      <c r="BR413" s="49"/>
      <c r="BS413" s="49"/>
      <c r="BT413" s="49"/>
      <c r="BU413" s="49"/>
      <c r="BV413" s="49"/>
      <c r="BW413" s="49"/>
      <c r="BX413" s="49"/>
      <c r="BY413" s="49"/>
      <c r="BZ413" s="49"/>
      <c r="CA413" s="49"/>
      <c r="CB413" s="49"/>
      <c r="CC413" s="49"/>
      <c r="CD413" s="49"/>
      <c r="CE413" s="49"/>
      <c r="CF413" s="49"/>
      <c r="CG413" s="49"/>
      <c r="CH413" s="49"/>
      <c r="CI413" s="49"/>
      <c r="CJ413" s="49"/>
      <c r="CK413" s="49"/>
      <c r="CL413" s="49"/>
      <c r="CM413" s="49"/>
      <c r="CN413" s="49"/>
      <c r="CO413" s="49"/>
      <c r="CP413" s="49"/>
      <c r="CQ413" s="49"/>
      <c r="CR413" s="49"/>
      <c r="CS413" s="49"/>
      <c r="CT413" s="49"/>
      <c r="CU413" s="49"/>
      <c r="CV413" s="49"/>
      <c r="CW413" s="49"/>
      <c r="CX413" s="49"/>
      <c r="CY413" s="49"/>
      <c r="CZ413" s="49"/>
      <c r="DA413" s="49"/>
      <c r="DB413" s="49"/>
      <c r="DC413" s="49"/>
      <c r="DD413" s="49"/>
      <c r="DE413" s="49"/>
      <c r="DF413" s="49"/>
      <c r="DG413" s="49"/>
      <c r="DH413" s="49"/>
      <c r="DI413" s="49"/>
      <c r="DJ413" s="49"/>
      <c r="DK413" s="49"/>
      <c r="DL413" s="49"/>
      <c r="DM413" s="49"/>
      <c r="DN413" s="49"/>
      <c r="DO413" s="49"/>
      <c r="DP413" s="49"/>
      <c r="DQ413" s="49"/>
      <c r="DR413" s="49"/>
      <c r="DS413" s="49"/>
      <c r="DT413" s="49"/>
      <c r="DU413" s="49"/>
      <c r="DV413" s="49"/>
      <c r="DW413" s="49"/>
      <c r="DX413" s="49"/>
      <c r="DY413" s="49"/>
      <c r="DZ413" s="49"/>
      <c r="EA413" s="49"/>
      <c r="EB413" s="49"/>
      <c r="EC413" s="49"/>
      <c r="ED413" s="49"/>
      <c r="EE413" s="49"/>
      <c r="EF413" s="49"/>
      <c r="EG413" s="49"/>
      <c r="EH413" s="49"/>
      <c r="EI413" s="49"/>
      <c r="EJ413" s="49"/>
      <c r="EK413" s="49"/>
      <c r="EL413" s="49"/>
      <c r="EM413" s="49"/>
      <c r="EN413" s="49"/>
      <c r="EO413" s="49"/>
      <c r="EP413" s="49"/>
      <c r="EQ413" s="49"/>
      <c r="ER413" s="49"/>
      <c r="ES413" s="49"/>
      <c r="ET413" s="49"/>
      <c r="EU413" s="49"/>
      <c r="EV413" s="49"/>
      <c r="EW413" s="49"/>
      <c r="EX413" s="49"/>
      <c r="EY413" s="49"/>
      <c r="EZ413" s="49"/>
      <c r="FA413" s="49"/>
      <c r="FB413" s="49"/>
      <c r="FC413" s="49"/>
      <c r="FD413" s="49"/>
      <c r="FE413" s="49"/>
      <c r="FF413" s="49"/>
      <c r="FG413" s="49"/>
      <c r="FH413" s="49"/>
      <c r="FI413" s="49"/>
      <c r="FJ413" s="49"/>
      <c r="FK413" s="49"/>
      <c r="FL413" s="49"/>
      <c r="FM413" s="49"/>
      <c r="FN413" s="49"/>
      <c r="FO413" s="49"/>
      <c r="FP413" s="49"/>
      <c r="FQ413" s="49"/>
      <c r="FR413" s="49"/>
      <c r="FS413" s="49"/>
      <c r="FT413" s="49"/>
      <c r="FU413" s="49"/>
      <c r="FV413" s="49"/>
      <c r="FW413" s="49"/>
      <c r="FX413" s="49"/>
      <c r="FY413" s="49"/>
      <c r="FZ413" s="49"/>
      <c r="GA413" s="49"/>
      <c r="GB413" s="49"/>
      <c r="GC413" s="49"/>
      <c r="GD413" s="49"/>
      <c r="GE413" s="49"/>
      <c r="GF413" s="49"/>
      <c r="GG413" s="49"/>
      <c r="GH413" s="49"/>
      <c r="GI413" s="49"/>
      <c r="GJ413" s="49"/>
      <c r="GK413" s="49"/>
      <c r="GL413" s="49"/>
      <c r="GM413" s="49"/>
      <c r="GN413" s="49"/>
      <c r="GO413" s="49"/>
      <c r="GP413" s="49"/>
      <c r="GQ413" s="49"/>
      <c r="GR413" s="49"/>
      <c r="GS413" s="49"/>
      <c r="GT413" s="49"/>
      <c r="GU413" s="49"/>
      <c r="GV413" s="49"/>
      <c r="GW413" s="49"/>
      <c r="GX413" s="49"/>
      <c r="GY413" s="49"/>
      <c r="GZ413" s="49"/>
      <c r="HA413" s="49"/>
      <c r="HB413" s="49"/>
      <c r="HC413" s="49"/>
      <c r="HD413" s="49"/>
      <c r="HE413" s="49"/>
      <c r="HF413" s="49"/>
      <c r="HG413" s="49"/>
      <c r="HH413" s="49"/>
      <c r="HI413" s="49"/>
      <c r="HJ413" s="49"/>
      <c r="HK413" s="49"/>
      <c r="HL413" s="49"/>
      <c r="HM413" s="49"/>
      <c r="HN413" s="49"/>
      <c r="HO413" s="49"/>
      <c r="HP413" s="49"/>
      <c r="HQ413" s="49"/>
    </row>
    <row r="414" spans="1:242" s="47" customFormat="1">
      <c r="A414" s="22" t="s">
        <v>870</v>
      </c>
      <c r="B414" s="36" t="s">
        <v>871</v>
      </c>
      <c r="C414" s="48" t="s">
        <v>16</v>
      </c>
      <c r="D414" s="17">
        <v>1083997.07</v>
      </c>
      <c r="E414" s="17">
        <v>1420845.31</v>
      </c>
      <c r="F414" s="17">
        <v>952362.76</v>
      </c>
      <c r="G414" s="17">
        <v>995623.1</v>
      </c>
      <c r="H414" s="17">
        <v>1196601.8799999999</v>
      </c>
      <c r="I414" s="17">
        <v>1034874.81</v>
      </c>
      <c r="J414" s="17">
        <v>902440.03</v>
      </c>
      <c r="K414" s="17">
        <v>1130565.04</v>
      </c>
      <c r="L414" s="17"/>
      <c r="M414" s="17"/>
      <c r="N414" s="17"/>
      <c r="O414" s="17"/>
      <c r="P414" s="17">
        <v>12532636.16</v>
      </c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49"/>
      <c r="AS414" s="49"/>
      <c r="AT414" s="49"/>
      <c r="AU414" s="49"/>
      <c r="AV414" s="49"/>
      <c r="AW414" s="49"/>
      <c r="AX414" s="49"/>
      <c r="AY414" s="49"/>
      <c r="AZ414" s="49"/>
      <c r="BA414" s="49"/>
      <c r="BB414" s="49"/>
      <c r="BC414" s="49"/>
      <c r="BD414" s="49"/>
      <c r="BE414" s="49"/>
      <c r="BF414" s="49"/>
      <c r="BG414" s="49"/>
      <c r="BH414" s="49"/>
      <c r="BI414" s="49"/>
      <c r="BJ414" s="49"/>
      <c r="BK414" s="49"/>
      <c r="BL414" s="49"/>
      <c r="BM414" s="49"/>
      <c r="BN414" s="49"/>
      <c r="BO414" s="49"/>
      <c r="BP414" s="49"/>
      <c r="BQ414" s="49"/>
      <c r="BR414" s="49"/>
      <c r="BS414" s="49"/>
      <c r="BT414" s="49"/>
      <c r="BU414" s="49"/>
      <c r="BV414" s="49"/>
      <c r="BW414" s="49"/>
      <c r="BX414" s="49"/>
      <c r="BY414" s="49"/>
      <c r="BZ414" s="49"/>
      <c r="CA414" s="49"/>
      <c r="CB414" s="49"/>
      <c r="CC414" s="49"/>
      <c r="CD414" s="49"/>
      <c r="CE414" s="49"/>
      <c r="CF414" s="49"/>
      <c r="CG414" s="49"/>
      <c r="CH414" s="49"/>
      <c r="CI414" s="49"/>
      <c r="CJ414" s="49"/>
      <c r="CK414" s="49"/>
      <c r="CL414" s="49"/>
      <c r="CM414" s="49"/>
      <c r="CN414" s="49"/>
      <c r="CO414" s="49"/>
      <c r="CP414" s="49"/>
      <c r="CQ414" s="49"/>
      <c r="CR414" s="49"/>
      <c r="CS414" s="49"/>
      <c r="CT414" s="49"/>
      <c r="CU414" s="49"/>
      <c r="CV414" s="49"/>
      <c r="CW414" s="49"/>
      <c r="CX414" s="49"/>
      <c r="CY414" s="49"/>
      <c r="CZ414" s="49"/>
      <c r="DA414" s="49"/>
      <c r="DB414" s="49"/>
      <c r="DC414" s="49"/>
      <c r="DD414" s="49"/>
      <c r="DE414" s="49"/>
      <c r="DF414" s="49"/>
      <c r="DG414" s="49"/>
      <c r="DH414" s="49"/>
      <c r="DI414" s="49"/>
      <c r="DJ414" s="49"/>
      <c r="DK414" s="49"/>
      <c r="DL414" s="49"/>
      <c r="DM414" s="49"/>
      <c r="DN414" s="49"/>
      <c r="DO414" s="49"/>
      <c r="DP414" s="49"/>
      <c r="DQ414" s="49"/>
      <c r="DR414" s="49"/>
      <c r="DS414" s="49"/>
      <c r="DT414" s="49"/>
      <c r="DU414" s="49"/>
      <c r="DV414" s="49"/>
      <c r="DW414" s="49"/>
      <c r="DX414" s="49"/>
      <c r="DY414" s="49"/>
      <c r="DZ414" s="49"/>
      <c r="EA414" s="49"/>
      <c r="EB414" s="49"/>
      <c r="EC414" s="49"/>
      <c r="ED414" s="49"/>
      <c r="EE414" s="49"/>
      <c r="EF414" s="49"/>
      <c r="EG414" s="49"/>
      <c r="EH414" s="49"/>
      <c r="EI414" s="49"/>
      <c r="EJ414" s="49"/>
      <c r="EK414" s="49"/>
      <c r="EL414" s="49"/>
      <c r="EM414" s="49"/>
      <c r="EN414" s="49"/>
      <c r="EO414" s="49"/>
      <c r="EP414" s="49"/>
      <c r="EQ414" s="49"/>
      <c r="ER414" s="49"/>
      <c r="ES414" s="49"/>
      <c r="ET414" s="49"/>
      <c r="EU414" s="49"/>
      <c r="EV414" s="49"/>
      <c r="EW414" s="49"/>
      <c r="EX414" s="49"/>
      <c r="EY414" s="49"/>
      <c r="EZ414" s="49"/>
      <c r="FA414" s="49"/>
      <c r="FB414" s="49"/>
      <c r="FC414" s="49"/>
      <c r="FD414" s="49"/>
      <c r="FE414" s="49"/>
      <c r="FF414" s="49"/>
      <c r="FG414" s="49"/>
      <c r="FH414" s="49"/>
      <c r="FI414" s="49"/>
      <c r="FJ414" s="49"/>
      <c r="FK414" s="49"/>
      <c r="FL414" s="49"/>
      <c r="FM414" s="49"/>
      <c r="FN414" s="49"/>
      <c r="FO414" s="49"/>
      <c r="FP414" s="49"/>
      <c r="FQ414" s="49"/>
      <c r="FR414" s="49"/>
      <c r="FS414" s="49"/>
      <c r="FT414" s="49"/>
      <c r="FU414" s="49"/>
      <c r="FV414" s="49"/>
      <c r="FW414" s="49"/>
      <c r="FX414" s="49"/>
      <c r="FY414" s="49"/>
      <c r="FZ414" s="49"/>
      <c r="GA414" s="49"/>
      <c r="GB414" s="49"/>
      <c r="GC414" s="49"/>
      <c r="GD414" s="49"/>
      <c r="GE414" s="49"/>
      <c r="GF414" s="49"/>
      <c r="GG414" s="49"/>
      <c r="GH414" s="49"/>
      <c r="GI414" s="49"/>
      <c r="GJ414" s="49"/>
      <c r="GK414" s="49"/>
      <c r="GL414" s="49"/>
      <c r="GM414" s="49"/>
      <c r="GN414" s="49"/>
      <c r="GO414" s="49"/>
      <c r="GP414" s="49"/>
      <c r="GQ414" s="49"/>
      <c r="GR414" s="49"/>
      <c r="GS414" s="49"/>
      <c r="GT414" s="49"/>
      <c r="GU414" s="49"/>
      <c r="GV414" s="49"/>
      <c r="GW414" s="49"/>
      <c r="GX414" s="49"/>
      <c r="GY414" s="49"/>
      <c r="GZ414" s="49"/>
      <c r="HA414" s="49"/>
      <c r="HB414" s="49"/>
      <c r="HC414" s="49"/>
      <c r="HD414" s="49"/>
      <c r="HE414" s="49"/>
      <c r="HF414" s="49"/>
      <c r="HG414" s="49"/>
      <c r="HH414" s="49"/>
      <c r="HI414" s="49"/>
      <c r="HJ414" s="49"/>
      <c r="HK414" s="49"/>
      <c r="HL414" s="49"/>
      <c r="HM414" s="49"/>
      <c r="HN414" s="49"/>
      <c r="HO414" s="49"/>
      <c r="HP414" s="49"/>
      <c r="HQ414" s="49"/>
    </row>
    <row r="415" spans="1:242" s="47" customFormat="1">
      <c r="A415" s="22" t="s">
        <v>872</v>
      </c>
      <c r="B415" s="36" t="s">
        <v>873</v>
      </c>
      <c r="C415" s="48" t="s">
        <v>62</v>
      </c>
      <c r="D415" s="17">
        <v>1445329.35</v>
      </c>
      <c r="E415" s="17">
        <v>1894460.37</v>
      </c>
      <c r="F415" s="17">
        <v>1269816.97</v>
      </c>
      <c r="G415" s="17">
        <v>1327497.4099999999</v>
      </c>
      <c r="H415" s="17">
        <v>1595469.12</v>
      </c>
      <c r="I415" s="17">
        <v>1379833.04</v>
      </c>
      <c r="J415" s="17">
        <v>1203253.3400000001</v>
      </c>
      <c r="K415" s="17">
        <v>1507420.02</v>
      </c>
      <c r="L415" s="17"/>
      <c r="M415" s="17"/>
      <c r="N415" s="17"/>
      <c r="O415" s="17"/>
      <c r="P415" s="17">
        <v>16710181.550000001</v>
      </c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49"/>
      <c r="AS415" s="49"/>
      <c r="AT415" s="49"/>
      <c r="AU415" s="49"/>
      <c r="AV415" s="49"/>
      <c r="AW415" s="49"/>
      <c r="AX415" s="49"/>
      <c r="AY415" s="49"/>
      <c r="AZ415" s="49"/>
      <c r="BA415" s="49"/>
      <c r="BB415" s="49"/>
      <c r="BC415" s="49"/>
      <c r="BD415" s="49"/>
      <c r="BE415" s="49"/>
      <c r="BF415" s="49"/>
      <c r="BG415" s="49"/>
      <c r="BH415" s="49"/>
      <c r="BI415" s="49"/>
      <c r="BJ415" s="49"/>
      <c r="BK415" s="49"/>
      <c r="BL415" s="49"/>
      <c r="BM415" s="49"/>
      <c r="BN415" s="49"/>
      <c r="BO415" s="49"/>
      <c r="BP415" s="49"/>
      <c r="BQ415" s="49"/>
      <c r="BR415" s="49"/>
      <c r="BS415" s="49"/>
      <c r="BT415" s="49"/>
      <c r="BU415" s="49"/>
      <c r="BV415" s="49"/>
      <c r="BW415" s="49"/>
      <c r="BX415" s="49"/>
      <c r="BY415" s="49"/>
      <c r="BZ415" s="49"/>
      <c r="CA415" s="49"/>
      <c r="CB415" s="49"/>
      <c r="CC415" s="49"/>
      <c r="CD415" s="49"/>
      <c r="CE415" s="49"/>
      <c r="CF415" s="49"/>
      <c r="CG415" s="49"/>
      <c r="CH415" s="49"/>
      <c r="CI415" s="49"/>
      <c r="CJ415" s="49"/>
      <c r="CK415" s="49"/>
      <c r="CL415" s="49"/>
      <c r="CM415" s="49"/>
      <c r="CN415" s="49"/>
      <c r="CO415" s="49"/>
      <c r="CP415" s="49"/>
      <c r="CQ415" s="49"/>
      <c r="CR415" s="49"/>
      <c r="CS415" s="49"/>
      <c r="CT415" s="49"/>
      <c r="CU415" s="49"/>
      <c r="CV415" s="49"/>
      <c r="CW415" s="49"/>
      <c r="CX415" s="49"/>
      <c r="CY415" s="49"/>
      <c r="CZ415" s="49"/>
      <c r="DA415" s="49"/>
      <c r="DB415" s="49"/>
      <c r="DC415" s="49"/>
      <c r="DD415" s="49"/>
      <c r="DE415" s="49"/>
      <c r="DF415" s="49"/>
      <c r="DG415" s="49"/>
      <c r="DH415" s="49"/>
      <c r="DI415" s="49"/>
      <c r="DJ415" s="49"/>
      <c r="DK415" s="49"/>
      <c r="DL415" s="49"/>
      <c r="DM415" s="49"/>
      <c r="DN415" s="49"/>
      <c r="DO415" s="49"/>
      <c r="DP415" s="49"/>
      <c r="DQ415" s="49"/>
      <c r="DR415" s="49"/>
      <c r="DS415" s="49"/>
      <c r="DT415" s="49"/>
      <c r="DU415" s="49"/>
      <c r="DV415" s="49"/>
      <c r="DW415" s="49"/>
      <c r="DX415" s="49"/>
      <c r="DY415" s="49"/>
      <c r="DZ415" s="49"/>
      <c r="EA415" s="49"/>
      <c r="EB415" s="49"/>
      <c r="EC415" s="49"/>
      <c r="ED415" s="49"/>
      <c r="EE415" s="49"/>
      <c r="EF415" s="49"/>
      <c r="EG415" s="49"/>
      <c r="EH415" s="49"/>
      <c r="EI415" s="49"/>
      <c r="EJ415" s="49"/>
      <c r="EK415" s="49"/>
      <c r="EL415" s="49"/>
      <c r="EM415" s="49"/>
      <c r="EN415" s="49"/>
      <c r="EO415" s="49"/>
      <c r="EP415" s="49"/>
      <c r="EQ415" s="49"/>
      <c r="ER415" s="49"/>
      <c r="ES415" s="49"/>
      <c r="ET415" s="49"/>
      <c r="EU415" s="49"/>
      <c r="EV415" s="49"/>
      <c r="EW415" s="49"/>
      <c r="EX415" s="49"/>
      <c r="EY415" s="49"/>
      <c r="EZ415" s="49"/>
      <c r="FA415" s="49"/>
      <c r="FB415" s="49"/>
      <c r="FC415" s="49"/>
      <c r="FD415" s="49"/>
      <c r="FE415" s="49"/>
      <c r="FF415" s="49"/>
      <c r="FG415" s="49"/>
      <c r="FH415" s="49"/>
      <c r="FI415" s="49"/>
      <c r="FJ415" s="49"/>
      <c r="FK415" s="49"/>
      <c r="FL415" s="49"/>
      <c r="FM415" s="49"/>
      <c r="FN415" s="49"/>
      <c r="FO415" s="49"/>
      <c r="FP415" s="49"/>
      <c r="FQ415" s="49"/>
      <c r="FR415" s="49"/>
      <c r="FS415" s="49"/>
      <c r="FT415" s="49"/>
      <c r="FU415" s="49"/>
      <c r="FV415" s="49"/>
      <c r="FW415" s="49"/>
      <c r="FX415" s="49"/>
      <c r="FY415" s="49"/>
      <c r="FZ415" s="49"/>
      <c r="GA415" s="49"/>
      <c r="GB415" s="49"/>
      <c r="GC415" s="49"/>
      <c r="GD415" s="49"/>
      <c r="GE415" s="49"/>
      <c r="GF415" s="49"/>
      <c r="GG415" s="49"/>
      <c r="GH415" s="49"/>
      <c r="GI415" s="49"/>
      <c r="GJ415" s="49"/>
      <c r="GK415" s="49"/>
      <c r="GL415" s="49"/>
      <c r="GM415" s="49"/>
      <c r="GN415" s="49"/>
      <c r="GO415" s="49"/>
      <c r="GP415" s="49"/>
      <c r="GQ415" s="49"/>
      <c r="GR415" s="49"/>
      <c r="GS415" s="49"/>
      <c r="GT415" s="49"/>
      <c r="GU415" s="49"/>
      <c r="GV415" s="49"/>
      <c r="GW415" s="49"/>
      <c r="GX415" s="49"/>
      <c r="GY415" s="49"/>
      <c r="GZ415" s="49"/>
      <c r="HA415" s="49"/>
      <c r="HB415" s="49"/>
      <c r="HC415" s="49"/>
      <c r="HD415" s="49"/>
      <c r="HE415" s="49"/>
      <c r="HF415" s="49"/>
      <c r="HG415" s="49"/>
      <c r="HH415" s="49"/>
      <c r="HI415" s="49"/>
      <c r="HJ415" s="49"/>
      <c r="HK415" s="49"/>
      <c r="HL415" s="49"/>
      <c r="HM415" s="49"/>
      <c r="HN415" s="49"/>
      <c r="HO415" s="49"/>
      <c r="HP415" s="49"/>
      <c r="HQ415" s="49"/>
    </row>
    <row r="416" spans="1:242" s="49" customFormat="1" ht="25.5" customHeight="1">
      <c r="A416" s="24" t="s">
        <v>874</v>
      </c>
      <c r="B416" s="35" t="s">
        <v>875</v>
      </c>
      <c r="C416" s="48"/>
      <c r="D416" s="16">
        <f t="shared" ref="D416" si="282">D417</f>
        <v>0</v>
      </c>
      <c r="E416" s="16">
        <f>E417</f>
        <v>0</v>
      </c>
      <c r="F416" s="16">
        <f t="shared" ref="F416:P416" si="283">F417</f>
        <v>0</v>
      </c>
      <c r="G416" s="16">
        <f t="shared" si="283"/>
        <v>0</v>
      </c>
      <c r="H416" s="16">
        <f t="shared" si="283"/>
        <v>0</v>
      </c>
      <c r="I416" s="16">
        <f t="shared" si="283"/>
        <v>0</v>
      </c>
      <c r="J416" s="16">
        <f t="shared" si="283"/>
        <v>0</v>
      </c>
      <c r="K416" s="16">
        <f t="shared" si="283"/>
        <v>0</v>
      </c>
      <c r="L416" s="16">
        <f t="shared" si="283"/>
        <v>0</v>
      </c>
      <c r="M416" s="16">
        <f t="shared" si="283"/>
        <v>0</v>
      </c>
      <c r="N416" s="16">
        <f t="shared" si="283"/>
        <v>0</v>
      </c>
      <c r="O416" s="16">
        <f t="shared" si="283"/>
        <v>3500000</v>
      </c>
      <c r="P416" s="16">
        <f t="shared" si="283"/>
        <v>3500000</v>
      </c>
      <c r="HR416" s="47"/>
      <c r="HS416" s="47"/>
      <c r="HT416" s="47"/>
      <c r="HU416" s="47"/>
      <c r="HV416" s="47"/>
      <c r="HW416" s="47"/>
      <c r="HX416" s="47"/>
      <c r="HY416" s="47"/>
      <c r="HZ416" s="47"/>
      <c r="IA416" s="47"/>
      <c r="IB416" s="47"/>
      <c r="IC416" s="47"/>
      <c r="ID416" s="47"/>
      <c r="IE416" s="47"/>
      <c r="IF416" s="47"/>
      <c r="IG416" s="47"/>
      <c r="IH416" s="47"/>
    </row>
    <row r="417" spans="1:242" s="49" customFormat="1" ht="25.5" customHeight="1">
      <c r="A417" s="22" t="s">
        <v>876</v>
      </c>
      <c r="B417" s="36" t="s">
        <v>877</v>
      </c>
      <c r="C417" s="48"/>
      <c r="D417" s="17">
        <f t="shared" ref="D417:J417" si="284">SUM(D418:D420)</f>
        <v>0</v>
      </c>
      <c r="E417" s="17">
        <f t="shared" si="284"/>
        <v>0</v>
      </c>
      <c r="F417" s="17">
        <f t="shared" si="284"/>
        <v>0</v>
      </c>
      <c r="G417" s="17">
        <f t="shared" si="284"/>
        <v>0</v>
      </c>
      <c r="H417" s="17">
        <f t="shared" si="284"/>
        <v>0</v>
      </c>
      <c r="I417" s="17">
        <f t="shared" si="284"/>
        <v>0</v>
      </c>
      <c r="J417" s="17">
        <f t="shared" si="284"/>
        <v>0</v>
      </c>
      <c r="K417" s="17">
        <f t="shared" ref="K417:P417" si="285">SUM(K418:K420)</f>
        <v>0</v>
      </c>
      <c r="L417" s="17">
        <f t="shared" si="285"/>
        <v>0</v>
      </c>
      <c r="M417" s="17">
        <f t="shared" si="285"/>
        <v>0</v>
      </c>
      <c r="N417" s="17">
        <f t="shared" si="285"/>
        <v>0</v>
      </c>
      <c r="O417" s="17">
        <v>3500000</v>
      </c>
      <c r="P417" s="17">
        <f t="shared" si="285"/>
        <v>3500000</v>
      </c>
      <c r="HR417" s="47"/>
      <c r="HS417" s="47"/>
      <c r="HT417" s="47"/>
      <c r="HU417" s="47"/>
      <c r="HV417" s="47"/>
      <c r="HW417" s="47"/>
      <c r="HX417" s="47"/>
      <c r="HY417" s="47"/>
      <c r="HZ417" s="47"/>
      <c r="IA417" s="47"/>
      <c r="IB417" s="47"/>
      <c r="IC417" s="47"/>
      <c r="ID417" s="47"/>
      <c r="IE417" s="47"/>
      <c r="IF417" s="47"/>
      <c r="IG417" s="47"/>
      <c r="IH417" s="47"/>
    </row>
    <row r="418" spans="1:242" s="47" customFormat="1" ht="18">
      <c r="A418" s="22" t="s">
        <v>878</v>
      </c>
      <c r="B418" s="36" t="s">
        <v>879</v>
      </c>
      <c r="C418" s="48" t="s">
        <v>14</v>
      </c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>
        <v>2100000</v>
      </c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  <c r="AR418" s="49"/>
      <c r="AS418" s="49"/>
      <c r="AT418" s="49"/>
      <c r="AU418" s="49"/>
      <c r="AV418" s="49"/>
      <c r="AW418" s="49"/>
      <c r="AX418" s="49"/>
      <c r="AY418" s="49"/>
      <c r="AZ418" s="49"/>
      <c r="BA418" s="49"/>
      <c r="BB418" s="49"/>
      <c r="BC418" s="49"/>
      <c r="BD418" s="49"/>
      <c r="BE418" s="49"/>
      <c r="BF418" s="49"/>
      <c r="BG418" s="49"/>
      <c r="BH418" s="49"/>
      <c r="BI418" s="49"/>
      <c r="BJ418" s="49"/>
      <c r="BK418" s="49"/>
      <c r="BL418" s="49"/>
      <c r="BM418" s="49"/>
      <c r="BN418" s="49"/>
      <c r="BO418" s="49"/>
      <c r="BP418" s="49"/>
      <c r="BQ418" s="49"/>
      <c r="BR418" s="49"/>
      <c r="BS418" s="49"/>
      <c r="BT418" s="49"/>
      <c r="BU418" s="49"/>
      <c r="BV418" s="49"/>
      <c r="BW418" s="49"/>
      <c r="BX418" s="49"/>
      <c r="BY418" s="49"/>
      <c r="BZ418" s="49"/>
      <c r="CA418" s="49"/>
      <c r="CB418" s="49"/>
      <c r="CC418" s="49"/>
      <c r="CD418" s="49"/>
      <c r="CE418" s="49"/>
      <c r="CF418" s="49"/>
      <c r="CG418" s="49"/>
      <c r="CH418" s="49"/>
      <c r="CI418" s="49"/>
      <c r="CJ418" s="49"/>
      <c r="CK418" s="49"/>
      <c r="CL418" s="49"/>
      <c r="CM418" s="49"/>
      <c r="CN418" s="49"/>
      <c r="CO418" s="49"/>
      <c r="CP418" s="49"/>
      <c r="CQ418" s="49"/>
      <c r="CR418" s="49"/>
      <c r="CS418" s="49"/>
      <c r="CT418" s="49"/>
      <c r="CU418" s="49"/>
      <c r="CV418" s="49"/>
      <c r="CW418" s="49"/>
      <c r="CX418" s="49"/>
      <c r="CY418" s="49"/>
      <c r="CZ418" s="49"/>
      <c r="DA418" s="49"/>
      <c r="DB418" s="49"/>
      <c r="DC418" s="49"/>
      <c r="DD418" s="49"/>
      <c r="DE418" s="49"/>
      <c r="DF418" s="49"/>
      <c r="DG418" s="49"/>
      <c r="DH418" s="49"/>
      <c r="DI418" s="49"/>
      <c r="DJ418" s="49"/>
      <c r="DK418" s="49"/>
      <c r="DL418" s="49"/>
      <c r="DM418" s="49"/>
      <c r="DN418" s="49"/>
      <c r="DO418" s="49"/>
      <c r="DP418" s="49"/>
      <c r="DQ418" s="49"/>
      <c r="DR418" s="49"/>
      <c r="DS418" s="49"/>
      <c r="DT418" s="49"/>
      <c r="DU418" s="49"/>
      <c r="DV418" s="49"/>
      <c r="DW418" s="49"/>
      <c r="DX418" s="49"/>
      <c r="DY418" s="49"/>
      <c r="DZ418" s="49"/>
      <c r="EA418" s="49"/>
      <c r="EB418" s="49"/>
      <c r="EC418" s="49"/>
      <c r="ED418" s="49"/>
      <c r="EE418" s="49"/>
      <c r="EF418" s="49"/>
      <c r="EG418" s="49"/>
      <c r="EH418" s="49"/>
      <c r="EI418" s="49"/>
      <c r="EJ418" s="49"/>
      <c r="EK418" s="49"/>
      <c r="EL418" s="49"/>
      <c r="EM418" s="49"/>
      <c r="EN418" s="49"/>
      <c r="EO418" s="49"/>
      <c r="EP418" s="49"/>
      <c r="EQ418" s="49"/>
      <c r="ER418" s="49"/>
      <c r="ES418" s="49"/>
      <c r="ET418" s="49"/>
      <c r="EU418" s="49"/>
      <c r="EV418" s="49"/>
      <c r="EW418" s="49"/>
      <c r="EX418" s="49"/>
      <c r="EY418" s="49"/>
      <c r="EZ418" s="49"/>
      <c r="FA418" s="49"/>
      <c r="FB418" s="49"/>
      <c r="FC418" s="49"/>
      <c r="FD418" s="49"/>
      <c r="FE418" s="49"/>
      <c r="FF418" s="49"/>
      <c r="FG418" s="49"/>
      <c r="FH418" s="49"/>
      <c r="FI418" s="49"/>
      <c r="FJ418" s="49"/>
      <c r="FK418" s="49"/>
      <c r="FL418" s="49"/>
      <c r="FM418" s="49"/>
      <c r="FN418" s="49"/>
      <c r="FO418" s="49"/>
      <c r="FP418" s="49"/>
      <c r="FQ418" s="49"/>
      <c r="FR418" s="49"/>
      <c r="FS418" s="49"/>
      <c r="FT418" s="49"/>
      <c r="FU418" s="49"/>
      <c r="FV418" s="49"/>
      <c r="FW418" s="49"/>
      <c r="FX418" s="49"/>
      <c r="FY418" s="49"/>
      <c r="FZ418" s="49"/>
      <c r="GA418" s="49"/>
      <c r="GB418" s="49"/>
      <c r="GC418" s="49"/>
      <c r="GD418" s="49"/>
      <c r="GE418" s="49"/>
      <c r="GF418" s="49"/>
      <c r="GG418" s="49"/>
      <c r="GH418" s="49"/>
      <c r="GI418" s="49"/>
      <c r="GJ418" s="49"/>
      <c r="GK418" s="49"/>
      <c r="GL418" s="49"/>
      <c r="GM418" s="49"/>
      <c r="GN418" s="49"/>
      <c r="GO418" s="49"/>
      <c r="GP418" s="49"/>
      <c r="GQ418" s="49"/>
      <c r="GR418" s="49"/>
      <c r="GS418" s="49"/>
      <c r="GT418" s="49"/>
      <c r="GU418" s="49"/>
      <c r="GV418" s="49"/>
      <c r="GW418" s="49"/>
      <c r="GX418" s="49"/>
      <c r="GY418" s="49"/>
      <c r="GZ418" s="49"/>
      <c r="HA418" s="49"/>
      <c r="HB418" s="49"/>
      <c r="HC418" s="49"/>
      <c r="HD418" s="49"/>
      <c r="HE418" s="49"/>
      <c r="HF418" s="49"/>
      <c r="HG418" s="49"/>
      <c r="HH418" s="49"/>
      <c r="HI418" s="49"/>
      <c r="HJ418" s="49"/>
      <c r="HK418" s="49"/>
      <c r="HL418" s="49"/>
      <c r="HM418" s="49"/>
      <c r="HN418" s="49"/>
      <c r="HO418" s="49"/>
      <c r="HP418" s="49"/>
      <c r="HQ418" s="49"/>
    </row>
    <row r="419" spans="1:242" s="47" customFormat="1" ht="18">
      <c r="A419" s="22" t="s">
        <v>880</v>
      </c>
      <c r="B419" s="36" t="s">
        <v>881</v>
      </c>
      <c r="C419" s="48" t="s">
        <v>15</v>
      </c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>
        <v>875000</v>
      </c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  <c r="AS419" s="49"/>
      <c r="AT419" s="49"/>
      <c r="AU419" s="49"/>
      <c r="AV419" s="49"/>
      <c r="AW419" s="49"/>
      <c r="AX419" s="49"/>
      <c r="AY419" s="49"/>
      <c r="AZ419" s="49"/>
      <c r="BA419" s="49"/>
      <c r="BB419" s="49"/>
      <c r="BC419" s="49"/>
      <c r="BD419" s="49"/>
      <c r="BE419" s="49"/>
      <c r="BF419" s="49"/>
      <c r="BG419" s="49"/>
      <c r="BH419" s="49"/>
      <c r="BI419" s="49"/>
      <c r="BJ419" s="49"/>
      <c r="BK419" s="49"/>
      <c r="BL419" s="49"/>
      <c r="BM419" s="49"/>
      <c r="BN419" s="49"/>
      <c r="BO419" s="49"/>
      <c r="BP419" s="49"/>
      <c r="BQ419" s="49"/>
      <c r="BR419" s="49"/>
      <c r="BS419" s="49"/>
      <c r="BT419" s="49"/>
      <c r="BU419" s="49"/>
      <c r="BV419" s="49"/>
      <c r="BW419" s="49"/>
      <c r="BX419" s="49"/>
      <c r="BY419" s="49"/>
      <c r="BZ419" s="49"/>
      <c r="CA419" s="49"/>
      <c r="CB419" s="49"/>
      <c r="CC419" s="49"/>
      <c r="CD419" s="49"/>
      <c r="CE419" s="49"/>
      <c r="CF419" s="49"/>
      <c r="CG419" s="49"/>
      <c r="CH419" s="49"/>
      <c r="CI419" s="49"/>
      <c r="CJ419" s="49"/>
      <c r="CK419" s="49"/>
      <c r="CL419" s="49"/>
      <c r="CM419" s="49"/>
      <c r="CN419" s="49"/>
      <c r="CO419" s="49"/>
      <c r="CP419" s="49"/>
      <c r="CQ419" s="49"/>
      <c r="CR419" s="49"/>
      <c r="CS419" s="49"/>
      <c r="CT419" s="49"/>
      <c r="CU419" s="49"/>
      <c r="CV419" s="49"/>
      <c r="CW419" s="49"/>
      <c r="CX419" s="49"/>
      <c r="CY419" s="49"/>
      <c r="CZ419" s="49"/>
      <c r="DA419" s="49"/>
      <c r="DB419" s="49"/>
      <c r="DC419" s="49"/>
      <c r="DD419" s="49"/>
      <c r="DE419" s="49"/>
      <c r="DF419" s="49"/>
      <c r="DG419" s="49"/>
      <c r="DH419" s="49"/>
      <c r="DI419" s="49"/>
      <c r="DJ419" s="49"/>
      <c r="DK419" s="49"/>
      <c r="DL419" s="49"/>
      <c r="DM419" s="49"/>
      <c r="DN419" s="49"/>
      <c r="DO419" s="49"/>
      <c r="DP419" s="49"/>
      <c r="DQ419" s="49"/>
      <c r="DR419" s="49"/>
      <c r="DS419" s="49"/>
      <c r="DT419" s="49"/>
      <c r="DU419" s="49"/>
      <c r="DV419" s="49"/>
      <c r="DW419" s="49"/>
      <c r="DX419" s="49"/>
      <c r="DY419" s="49"/>
      <c r="DZ419" s="49"/>
      <c r="EA419" s="49"/>
      <c r="EB419" s="49"/>
      <c r="EC419" s="49"/>
      <c r="ED419" s="49"/>
      <c r="EE419" s="49"/>
      <c r="EF419" s="49"/>
      <c r="EG419" s="49"/>
      <c r="EH419" s="49"/>
      <c r="EI419" s="49"/>
      <c r="EJ419" s="49"/>
      <c r="EK419" s="49"/>
      <c r="EL419" s="49"/>
      <c r="EM419" s="49"/>
      <c r="EN419" s="49"/>
      <c r="EO419" s="49"/>
      <c r="EP419" s="49"/>
      <c r="EQ419" s="49"/>
      <c r="ER419" s="49"/>
      <c r="ES419" s="49"/>
      <c r="ET419" s="49"/>
      <c r="EU419" s="49"/>
      <c r="EV419" s="49"/>
      <c r="EW419" s="49"/>
      <c r="EX419" s="49"/>
      <c r="EY419" s="49"/>
      <c r="EZ419" s="49"/>
      <c r="FA419" s="49"/>
      <c r="FB419" s="49"/>
      <c r="FC419" s="49"/>
      <c r="FD419" s="49"/>
      <c r="FE419" s="49"/>
      <c r="FF419" s="49"/>
      <c r="FG419" s="49"/>
      <c r="FH419" s="49"/>
      <c r="FI419" s="49"/>
      <c r="FJ419" s="49"/>
      <c r="FK419" s="49"/>
      <c r="FL419" s="49"/>
      <c r="FM419" s="49"/>
      <c r="FN419" s="49"/>
      <c r="FO419" s="49"/>
      <c r="FP419" s="49"/>
      <c r="FQ419" s="49"/>
      <c r="FR419" s="49"/>
      <c r="FS419" s="49"/>
      <c r="FT419" s="49"/>
      <c r="FU419" s="49"/>
      <c r="FV419" s="49"/>
      <c r="FW419" s="49"/>
      <c r="FX419" s="49"/>
      <c r="FY419" s="49"/>
      <c r="FZ419" s="49"/>
      <c r="GA419" s="49"/>
      <c r="GB419" s="49"/>
      <c r="GC419" s="49"/>
      <c r="GD419" s="49"/>
      <c r="GE419" s="49"/>
      <c r="GF419" s="49"/>
      <c r="GG419" s="49"/>
      <c r="GH419" s="49"/>
      <c r="GI419" s="49"/>
      <c r="GJ419" s="49"/>
      <c r="GK419" s="49"/>
      <c r="GL419" s="49"/>
      <c r="GM419" s="49"/>
      <c r="GN419" s="49"/>
      <c r="GO419" s="49"/>
      <c r="GP419" s="49"/>
      <c r="GQ419" s="49"/>
      <c r="GR419" s="49"/>
      <c r="GS419" s="49"/>
      <c r="GT419" s="49"/>
      <c r="GU419" s="49"/>
      <c r="GV419" s="49"/>
      <c r="GW419" s="49"/>
      <c r="GX419" s="49"/>
      <c r="GY419" s="49"/>
      <c r="GZ419" s="49"/>
      <c r="HA419" s="49"/>
      <c r="HB419" s="49"/>
      <c r="HC419" s="49"/>
      <c r="HD419" s="49"/>
      <c r="HE419" s="49"/>
      <c r="HF419" s="49"/>
      <c r="HG419" s="49"/>
      <c r="HH419" s="49"/>
      <c r="HI419" s="49"/>
      <c r="HJ419" s="49"/>
      <c r="HK419" s="49"/>
      <c r="HL419" s="49"/>
      <c r="HM419" s="49"/>
      <c r="HN419" s="49"/>
      <c r="HO419" s="49"/>
      <c r="HP419" s="49"/>
      <c r="HQ419" s="49"/>
    </row>
    <row r="420" spans="1:242" s="47" customFormat="1" ht="18">
      <c r="A420" s="22" t="s">
        <v>882</v>
      </c>
      <c r="B420" s="36" t="s">
        <v>883</v>
      </c>
      <c r="C420" s="48" t="s">
        <v>16</v>
      </c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>
        <v>525000</v>
      </c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  <c r="AR420" s="49"/>
      <c r="AS420" s="49"/>
      <c r="AT420" s="49"/>
      <c r="AU420" s="49"/>
      <c r="AV420" s="49"/>
      <c r="AW420" s="49"/>
      <c r="AX420" s="49"/>
      <c r="AY420" s="49"/>
      <c r="AZ420" s="49"/>
      <c r="BA420" s="49"/>
      <c r="BB420" s="49"/>
      <c r="BC420" s="49"/>
      <c r="BD420" s="49"/>
      <c r="BE420" s="49"/>
      <c r="BF420" s="49"/>
      <c r="BG420" s="49"/>
      <c r="BH420" s="49"/>
      <c r="BI420" s="49"/>
      <c r="BJ420" s="49"/>
      <c r="BK420" s="49"/>
      <c r="BL420" s="49"/>
      <c r="BM420" s="49"/>
      <c r="BN420" s="49"/>
      <c r="BO420" s="49"/>
      <c r="BP420" s="49"/>
      <c r="BQ420" s="49"/>
      <c r="BR420" s="49"/>
      <c r="BS420" s="49"/>
      <c r="BT420" s="49"/>
      <c r="BU420" s="49"/>
      <c r="BV420" s="49"/>
      <c r="BW420" s="49"/>
      <c r="BX420" s="49"/>
      <c r="BY420" s="49"/>
      <c r="BZ420" s="49"/>
      <c r="CA420" s="49"/>
      <c r="CB420" s="49"/>
      <c r="CC420" s="49"/>
      <c r="CD420" s="49"/>
      <c r="CE420" s="49"/>
      <c r="CF420" s="49"/>
      <c r="CG420" s="49"/>
      <c r="CH420" s="49"/>
      <c r="CI420" s="49"/>
      <c r="CJ420" s="49"/>
      <c r="CK420" s="49"/>
      <c r="CL420" s="49"/>
      <c r="CM420" s="49"/>
      <c r="CN420" s="49"/>
      <c r="CO420" s="49"/>
      <c r="CP420" s="49"/>
      <c r="CQ420" s="49"/>
      <c r="CR420" s="49"/>
      <c r="CS420" s="49"/>
      <c r="CT420" s="49"/>
      <c r="CU420" s="49"/>
      <c r="CV420" s="49"/>
      <c r="CW420" s="49"/>
      <c r="CX420" s="49"/>
      <c r="CY420" s="49"/>
      <c r="CZ420" s="49"/>
      <c r="DA420" s="49"/>
      <c r="DB420" s="49"/>
      <c r="DC420" s="49"/>
      <c r="DD420" s="49"/>
      <c r="DE420" s="49"/>
      <c r="DF420" s="49"/>
      <c r="DG420" s="49"/>
      <c r="DH420" s="49"/>
      <c r="DI420" s="49"/>
      <c r="DJ420" s="49"/>
      <c r="DK420" s="49"/>
      <c r="DL420" s="49"/>
      <c r="DM420" s="49"/>
      <c r="DN420" s="49"/>
      <c r="DO420" s="49"/>
      <c r="DP420" s="49"/>
      <c r="DQ420" s="49"/>
      <c r="DR420" s="49"/>
      <c r="DS420" s="49"/>
      <c r="DT420" s="49"/>
      <c r="DU420" s="49"/>
      <c r="DV420" s="49"/>
      <c r="DW420" s="49"/>
      <c r="DX420" s="49"/>
      <c r="DY420" s="49"/>
      <c r="DZ420" s="49"/>
      <c r="EA420" s="49"/>
      <c r="EB420" s="49"/>
      <c r="EC420" s="49"/>
      <c r="ED420" s="49"/>
      <c r="EE420" s="49"/>
      <c r="EF420" s="49"/>
      <c r="EG420" s="49"/>
      <c r="EH420" s="49"/>
      <c r="EI420" s="49"/>
      <c r="EJ420" s="49"/>
      <c r="EK420" s="49"/>
      <c r="EL420" s="49"/>
      <c r="EM420" s="49"/>
      <c r="EN420" s="49"/>
      <c r="EO420" s="49"/>
      <c r="EP420" s="49"/>
      <c r="EQ420" s="49"/>
      <c r="ER420" s="49"/>
      <c r="ES420" s="49"/>
      <c r="ET420" s="49"/>
      <c r="EU420" s="49"/>
      <c r="EV420" s="49"/>
      <c r="EW420" s="49"/>
      <c r="EX420" s="49"/>
      <c r="EY420" s="49"/>
      <c r="EZ420" s="49"/>
      <c r="FA420" s="49"/>
      <c r="FB420" s="49"/>
      <c r="FC420" s="49"/>
      <c r="FD420" s="49"/>
      <c r="FE420" s="49"/>
      <c r="FF420" s="49"/>
      <c r="FG420" s="49"/>
      <c r="FH420" s="49"/>
      <c r="FI420" s="49"/>
      <c r="FJ420" s="49"/>
      <c r="FK420" s="49"/>
      <c r="FL420" s="49"/>
      <c r="FM420" s="49"/>
      <c r="FN420" s="49"/>
      <c r="FO420" s="49"/>
      <c r="FP420" s="49"/>
      <c r="FQ420" s="49"/>
      <c r="FR420" s="49"/>
      <c r="FS420" s="49"/>
      <c r="FT420" s="49"/>
      <c r="FU420" s="49"/>
      <c r="FV420" s="49"/>
      <c r="FW420" s="49"/>
      <c r="FX420" s="49"/>
      <c r="FY420" s="49"/>
      <c r="FZ420" s="49"/>
      <c r="GA420" s="49"/>
      <c r="GB420" s="49"/>
      <c r="GC420" s="49"/>
      <c r="GD420" s="49"/>
      <c r="GE420" s="49"/>
      <c r="GF420" s="49"/>
      <c r="GG420" s="49"/>
      <c r="GH420" s="49"/>
      <c r="GI420" s="49"/>
      <c r="GJ420" s="49"/>
      <c r="GK420" s="49"/>
      <c r="GL420" s="49"/>
      <c r="GM420" s="49"/>
      <c r="GN420" s="49"/>
      <c r="GO420" s="49"/>
      <c r="GP420" s="49"/>
      <c r="GQ420" s="49"/>
      <c r="GR420" s="49"/>
      <c r="GS420" s="49"/>
      <c r="GT420" s="49"/>
      <c r="GU420" s="49"/>
      <c r="GV420" s="49"/>
      <c r="GW420" s="49"/>
      <c r="GX420" s="49"/>
      <c r="GY420" s="49"/>
      <c r="GZ420" s="49"/>
      <c r="HA420" s="49"/>
      <c r="HB420" s="49"/>
      <c r="HC420" s="49"/>
      <c r="HD420" s="49"/>
      <c r="HE420" s="49"/>
      <c r="HF420" s="49"/>
      <c r="HG420" s="49"/>
      <c r="HH420" s="49"/>
      <c r="HI420" s="49"/>
      <c r="HJ420" s="49"/>
      <c r="HK420" s="49"/>
      <c r="HL420" s="49"/>
      <c r="HM420" s="49"/>
      <c r="HN420" s="49"/>
      <c r="HO420" s="49"/>
      <c r="HP420" s="49"/>
      <c r="HQ420" s="49"/>
    </row>
    <row r="421" spans="1:242" s="49" customFormat="1" ht="25.5" customHeight="1">
      <c r="A421" s="24" t="s">
        <v>884</v>
      </c>
      <c r="B421" s="35" t="s">
        <v>885</v>
      </c>
      <c r="C421" s="48"/>
      <c r="D421" s="16">
        <f t="shared" ref="D421:P421" si="286">D422</f>
        <v>0</v>
      </c>
      <c r="E421" s="16">
        <f t="shared" si="286"/>
        <v>0</v>
      </c>
      <c r="F421" s="16">
        <f t="shared" si="286"/>
        <v>0</v>
      </c>
      <c r="G421" s="16">
        <f t="shared" si="286"/>
        <v>0</v>
      </c>
      <c r="H421" s="16">
        <f t="shared" si="286"/>
        <v>0</v>
      </c>
      <c r="I421" s="16">
        <f t="shared" si="286"/>
        <v>0</v>
      </c>
      <c r="J421" s="16">
        <f t="shared" si="286"/>
        <v>3410624.34</v>
      </c>
      <c r="K421" s="16">
        <f t="shared" si="286"/>
        <v>0</v>
      </c>
      <c r="L421" s="16">
        <f t="shared" si="286"/>
        <v>0</v>
      </c>
      <c r="M421" s="16">
        <f t="shared" si="286"/>
        <v>0</v>
      </c>
      <c r="N421" s="16">
        <f t="shared" si="286"/>
        <v>0</v>
      </c>
      <c r="O421" s="16">
        <f t="shared" si="286"/>
        <v>0</v>
      </c>
      <c r="P421" s="16">
        <f t="shared" si="286"/>
        <v>3410624.34</v>
      </c>
      <c r="HR421" s="47"/>
      <c r="HS421" s="47"/>
      <c r="HT421" s="47"/>
      <c r="HU421" s="47"/>
      <c r="HV421" s="47"/>
      <c r="HW421" s="47"/>
      <c r="HX421" s="47"/>
      <c r="HY421" s="47"/>
      <c r="HZ421" s="47"/>
      <c r="IA421" s="47"/>
      <c r="IB421" s="47"/>
      <c r="IC421" s="47"/>
      <c r="ID421" s="47"/>
      <c r="IE421" s="47"/>
      <c r="IF421" s="47"/>
      <c r="IG421" s="47"/>
      <c r="IH421" s="47"/>
    </row>
    <row r="422" spans="1:242" s="47" customFormat="1" ht="18">
      <c r="A422" s="22" t="s">
        <v>886</v>
      </c>
      <c r="B422" s="36" t="s">
        <v>887</v>
      </c>
      <c r="C422" s="48"/>
      <c r="D422" s="17">
        <f t="shared" ref="D422:J422" si="287">SUM(D423:D425)</f>
        <v>0</v>
      </c>
      <c r="E422" s="17">
        <f t="shared" si="287"/>
        <v>0</v>
      </c>
      <c r="F422" s="17">
        <f t="shared" si="287"/>
        <v>0</v>
      </c>
      <c r="G422" s="17">
        <f t="shared" si="287"/>
        <v>0</v>
      </c>
      <c r="H422" s="17">
        <f t="shared" si="287"/>
        <v>0</v>
      </c>
      <c r="I422" s="17">
        <f t="shared" si="287"/>
        <v>0</v>
      </c>
      <c r="J422" s="17">
        <f t="shared" si="287"/>
        <v>3410624.34</v>
      </c>
      <c r="K422" s="17">
        <f t="shared" ref="K422:P422" si="288">SUM(K423:K425)</f>
        <v>0</v>
      </c>
      <c r="L422" s="17">
        <f t="shared" si="288"/>
        <v>0</v>
      </c>
      <c r="M422" s="17">
        <f t="shared" si="288"/>
        <v>0</v>
      </c>
      <c r="N422" s="17">
        <f t="shared" si="288"/>
        <v>0</v>
      </c>
      <c r="O422" s="17">
        <f t="shared" si="288"/>
        <v>0</v>
      </c>
      <c r="P422" s="17">
        <f t="shared" si="288"/>
        <v>3410624.34</v>
      </c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9"/>
      <c r="AM422" s="49"/>
      <c r="AN422" s="49"/>
      <c r="AO422" s="49"/>
      <c r="AP422" s="49"/>
      <c r="AQ422" s="49"/>
      <c r="AR422" s="49"/>
      <c r="AS422" s="49"/>
      <c r="AT422" s="49"/>
      <c r="AU422" s="49"/>
      <c r="AV422" s="49"/>
      <c r="AW422" s="49"/>
      <c r="AX422" s="49"/>
      <c r="AY422" s="49"/>
      <c r="AZ422" s="49"/>
      <c r="BA422" s="49"/>
      <c r="BB422" s="49"/>
      <c r="BC422" s="49"/>
      <c r="BD422" s="49"/>
      <c r="BE422" s="49"/>
      <c r="BF422" s="49"/>
      <c r="BG422" s="49"/>
      <c r="BH422" s="49"/>
      <c r="BI422" s="49"/>
      <c r="BJ422" s="49"/>
      <c r="BK422" s="49"/>
      <c r="BL422" s="49"/>
      <c r="BM422" s="49"/>
      <c r="BN422" s="49"/>
      <c r="BO422" s="49"/>
      <c r="BP422" s="49"/>
      <c r="BQ422" s="49"/>
      <c r="BR422" s="49"/>
      <c r="BS422" s="49"/>
      <c r="BT422" s="49"/>
      <c r="BU422" s="49"/>
      <c r="BV422" s="49"/>
      <c r="BW422" s="49"/>
      <c r="BX422" s="49"/>
      <c r="BY422" s="49"/>
      <c r="BZ422" s="49"/>
      <c r="CA422" s="49"/>
      <c r="CB422" s="49"/>
      <c r="CC422" s="49"/>
      <c r="CD422" s="49"/>
      <c r="CE422" s="49"/>
      <c r="CF422" s="49"/>
      <c r="CG422" s="49"/>
      <c r="CH422" s="49"/>
      <c r="CI422" s="49"/>
      <c r="CJ422" s="49"/>
      <c r="CK422" s="49"/>
      <c r="CL422" s="49"/>
      <c r="CM422" s="49"/>
      <c r="CN422" s="49"/>
      <c r="CO422" s="49"/>
      <c r="CP422" s="49"/>
      <c r="CQ422" s="49"/>
      <c r="CR422" s="49"/>
      <c r="CS422" s="49"/>
      <c r="CT422" s="49"/>
      <c r="CU422" s="49"/>
      <c r="CV422" s="49"/>
      <c r="CW422" s="49"/>
      <c r="CX422" s="49"/>
      <c r="CY422" s="49"/>
      <c r="CZ422" s="49"/>
      <c r="DA422" s="49"/>
      <c r="DB422" s="49"/>
      <c r="DC422" s="49"/>
      <c r="DD422" s="49"/>
      <c r="DE422" s="49"/>
      <c r="DF422" s="49"/>
      <c r="DG422" s="49"/>
      <c r="DH422" s="49"/>
      <c r="DI422" s="49"/>
      <c r="DJ422" s="49"/>
      <c r="DK422" s="49"/>
      <c r="DL422" s="49"/>
      <c r="DM422" s="49"/>
      <c r="DN422" s="49"/>
      <c r="DO422" s="49"/>
      <c r="DP422" s="49"/>
      <c r="DQ422" s="49"/>
      <c r="DR422" s="49"/>
      <c r="DS422" s="49"/>
      <c r="DT422" s="49"/>
      <c r="DU422" s="49"/>
      <c r="DV422" s="49"/>
      <c r="DW422" s="49"/>
      <c r="DX422" s="49"/>
      <c r="DY422" s="49"/>
      <c r="DZ422" s="49"/>
      <c r="EA422" s="49"/>
      <c r="EB422" s="49"/>
      <c r="EC422" s="49"/>
      <c r="ED422" s="49"/>
      <c r="EE422" s="49"/>
      <c r="EF422" s="49"/>
      <c r="EG422" s="49"/>
      <c r="EH422" s="49"/>
      <c r="EI422" s="49"/>
      <c r="EJ422" s="49"/>
      <c r="EK422" s="49"/>
      <c r="EL422" s="49"/>
      <c r="EM422" s="49"/>
      <c r="EN422" s="49"/>
      <c r="EO422" s="49"/>
      <c r="EP422" s="49"/>
      <c r="EQ422" s="49"/>
      <c r="ER422" s="49"/>
      <c r="ES422" s="49"/>
      <c r="ET422" s="49"/>
      <c r="EU422" s="49"/>
      <c r="EV422" s="49"/>
      <c r="EW422" s="49"/>
      <c r="EX422" s="49"/>
      <c r="EY422" s="49"/>
      <c r="EZ422" s="49"/>
      <c r="FA422" s="49"/>
      <c r="FB422" s="49"/>
      <c r="FC422" s="49"/>
      <c r="FD422" s="49"/>
      <c r="FE422" s="49"/>
      <c r="FF422" s="49"/>
      <c r="FG422" s="49"/>
      <c r="FH422" s="49"/>
      <c r="FI422" s="49"/>
      <c r="FJ422" s="49"/>
      <c r="FK422" s="49"/>
      <c r="FL422" s="49"/>
      <c r="FM422" s="49"/>
      <c r="FN422" s="49"/>
      <c r="FO422" s="49"/>
      <c r="FP422" s="49"/>
      <c r="FQ422" s="49"/>
      <c r="FR422" s="49"/>
      <c r="FS422" s="49"/>
      <c r="FT422" s="49"/>
      <c r="FU422" s="49"/>
      <c r="FV422" s="49"/>
      <c r="FW422" s="49"/>
      <c r="FX422" s="49"/>
      <c r="FY422" s="49"/>
      <c r="FZ422" s="49"/>
      <c r="GA422" s="49"/>
      <c r="GB422" s="49"/>
      <c r="GC422" s="49"/>
      <c r="GD422" s="49"/>
      <c r="GE422" s="49"/>
      <c r="GF422" s="49"/>
      <c r="GG422" s="49"/>
      <c r="GH422" s="49"/>
      <c r="GI422" s="49"/>
      <c r="GJ422" s="49"/>
      <c r="GK422" s="49"/>
      <c r="GL422" s="49"/>
      <c r="GM422" s="49"/>
      <c r="GN422" s="49"/>
      <c r="GO422" s="49"/>
      <c r="GP422" s="49"/>
      <c r="GQ422" s="49"/>
      <c r="GR422" s="49"/>
      <c r="GS422" s="49"/>
      <c r="GT422" s="49"/>
      <c r="GU422" s="49"/>
      <c r="GV422" s="49"/>
      <c r="GW422" s="49"/>
      <c r="GX422" s="49"/>
      <c r="GY422" s="49"/>
      <c r="GZ422" s="49"/>
      <c r="HA422" s="49"/>
      <c r="HB422" s="49"/>
      <c r="HC422" s="49"/>
      <c r="HD422" s="49"/>
      <c r="HE422" s="49"/>
      <c r="HF422" s="49"/>
      <c r="HG422" s="49"/>
      <c r="HH422" s="49"/>
      <c r="HI422" s="49"/>
      <c r="HJ422" s="49"/>
      <c r="HK422" s="49"/>
      <c r="HL422" s="49"/>
      <c r="HM422" s="49"/>
      <c r="HN422" s="49"/>
      <c r="HO422" s="49"/>
      <c r="HP422" s="49"/>
      <c r="HQ422" s="49"/>
    </row>
    <row r="423" spans="1:242" s="47" customFormat="1" ht="18">
      <c r="A423" s="22" t="s">
        <v>888</v>
      </c>
      <c r="B423" s="36" t="s">
        <v>889</v>
      </c>
      <c r="C423" s="48" t="s">
        <v>14</v>
      </c>
      <c r="D423" s="17"/>
      <c r="E423" s="17"/>
      <c r="F423" s="17"/>
      <c r="G423" s="17"/>
      <c r="H423" s="17"/>
      <c r="I423" s="17"/>
      <c r="J423" s="17">
        <v>2046374.6</v>
      </c>
      <c r="K423" s="17"/>
      <c r="L423" s="17"/>
      <c r="M423" s="17"/>
      <c r="N423" s="17"/>
      <c r="O423" s="17"/>
      <c r="P423" s="17">
        <f t="shared" ref="P423:P425" si="289">SUM(D423:O423)</f>
        <v>2046374.6</v>
      </c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49"/>
      <c r="AS423" s="49"/>
      <c r="AT423" s="49"/>
      <c r="AU423" s="49"/>
      <c r="AV423" s="49"/>
      <c r="AW423" s="49"/>
      <c r="AX423" s="49"/>
      <c r="AY423" s="49"/>
      <c r="AZ423" s="49"/>
      <c r="BA423" s="49"/>
      <c r="BB423" s="49"/>
      <c r="BC423" s="49"/>
      <c r="BD423" s="49"/>
      <c r="BE423" s="49"/>
      <c r="BF423" s="49"/>
      <c r="BG423" s="49"/>
      <c r="BH423" s="49"/>
      <c r="BI423" s="49"/>
      <c r="BJ423" s="49"/>
      <c r="BK423" s="49"/>
      <c r="BL423" s="49"/>
      <c r="BM423" s="49"/>
      <c r="BN423" s="49"/>
      <c r="BO423" s="49"/>
      <c r="BP423" s="49"/>
      <c r="BQ423" s="49"/>
      <c r="BR423" s="49"/>
      <c r="BS423" s="49"/>
      <c r="BT423" s="49"/>
      <c r="BU423" s="49"/>
      <c r="BV423" s="49"/>
      <c r="BW423" s="49"/>
      <c r="BX423" s="49"/>
      <c r="BY423" s="49"/>
      <c r="BZ423" s="49"/>
      <c r="CA423" s="49"/>
      <c r="CB423" s="49"/>
      <c r="CC423" s="49"/>
      <c r="CD423" s="49"/>
      <c r="CE423" s="49"/>
      <c r="CF423" s="49"/>
      <c r="CG423" s="49"/>
      <c r="CH423" s="49"/>
      <c r="CI423" s="49"/>
      <c r="CJ423" s="49"/>
      <c r="CK423" s="49"/>
      <c r="CL423" s="49"/>
      <c r="CM423" s="49"/>
      <c r="CN423" s="49"/>
      <c r="CO423" s="49"/>
      <c r="CP423" s="49"/>
      <c r="CQ423" s="49"/>
      <c r="CR423" s="49"/>
      <c r="CS423" s="49"/>
      <c r="CT423" s="49"/>
      <c r="CU423" s="49"/>
      <c r="CV423" s="49"/>
      <c r="CW423" s="49"/>
      <c r="CX423" s="49"/>
      <c r="CY423" s="49"/>
      <c r="CZ423" s="49"/>
      <c r="DA423" s="49"/>
      <c r="DB423" s="49"/>
      <c r="DC423" s="49"/>
      <c r="DD423" s="49"/>
      <c r="DE423" s="49"/>
      <c r="DF423" s="49"/>
      <c r="DG423" s="49"/>
      <c r="DH423" s="49"/>
      <c r="DI423" s="49"/>
      <c r="DJ423" s="49"/>
      <c r="DK423" s="49"/>
      <c r="DL423" s="49"/>
      <c r="DM423" s="49"/>
      <c r="DN423" s="49"/>
      <c r="DO423" s="49"/>
      <c r="DP423" s="49"/>
      <c r="DQ423" s="49"/>
      <c r="DR423" s="49"/>
      <c r="DS423" s="49"/>
      <c r="DT423" s="49"/>
      <c r="DU423" s="49"/>
      <c r="DV423" s="49"/>
      <c r="DW423" s="49"/>
      <c r="DX423" s="49"/>
      <c r="DY423" s="49"/>
      <c r="DZ423" s="49"/>
      <c r="EA423" s="49"/>
      <c r="EB423" s="49"/>
      <c r="EC423" s="49"/>
      <c r="ED423" s="49"/>
      <c r="EE423" s="49"/>
      <c r="EF423" s="49"/>
      <c r="EG423" s="49"/>
      <c r="EH423" s="49"/>
      <c r="EI423" s="49"/>
      <c r="EJ423" s="49"/>
      <c r="EK423" s="49"/>
      <c r="EL423" s="49"/>
      <c r="EM423" s="49"/>
      <c r="EN423" s="49"/>
      <c r="EO423" s="49"/>
      <c r="EP423" s="49"/>
      <c r="EQ423" s="49"/>
      <c r="ER423" s="49"/>
      <c r="ES423" s="49"/>
      <c r="ET423" s="49"/>
      <c r="EU423" s="49"/>
      <c r="EV423" s="49"/>
      <c r="EW423" s="49"/>
      <c r="EX423" s="49"/>
      <c r="EY423" s="49"/>
      <c r="EZ423" s="49"/>
      <c r="FA423" s="49"/>
      <c r="FB423" s="49"/>
      <c r="FC423" s="49"/>
      <c r="FD423" s="49"/>
      <c r="FE423" s="49"/>
      <c r="FF423" s="49"/>
      <c r="FG423" s="49"/>
      <c r="FH423" s="49"/>
      <c r="FI423" s="49"/>
      <c r="FJ423" s="49"/>
      <c r="FK423" s="49"/>
      <c r="FL423" s="49"/>
      <c r="FM423" s="49"/>
      <c r="FN423" s="49"/>
      <c r="FO423" s="49"/>
      <c r="FP423" s="49"/>
      <c r="FQ423" s="49"/>
      <c r="FR423" s="49"/>
      <c r="FS423" s="49"/>
      <c r="FT423" s="49"/>
      <c r="FU423" s="49"/>
      <c r="FV423" s="49"/>
      <c r="FW423" s="49"/>
      <c r="FX423" s="49"/>
      <c r="FY423" s="49"/>
      <c r="FZ423" s="49"/>
      <c r="GA423" s="49"/>
      <c r="GB423" s="49"/>
      <c r="GC423" s="49"/>
      <c r="GD423" s="49"/>
      <c r="GE423" s="49"/>
      <c r="GF423" s="49"/>
      <c r="GG423" s="49"/>
      <c r="GH423" s="49"/>
      <c r="GI423" s="49"/>
      <c r="GJ423" s="49"/>
      <c r="GK423" s="49"/>
      <c r="GL423" s="49"/>
      <c r="GM423" s="49"/>
      <c r="GN423" s="49"/>
      <c r="GO423" s="49"/>
      <c r="GP423" s="49"/>
      <c r="GQ423" s="49"/>
      <c r="GR423" s="49"/>
      <c r="GS423" s="49"/>
      <c r="GT423" s="49"/>
      <c r="GU423" s="49"/>
      <c r="GV423" s="49"/>
      <c r="GW423" s="49"/>
      <c r="GX423" s="49"/>
      <c r="GY423" s="49"/>
      <c r="GZ423" s="49"/>
      <c r="HA423" s="49"/>
      <c r="HB423" s="49"/>
      <c r="HC423" s="49"/>
      <c r="HD423" s="49"/>
      <c r="HE423" s="49"/>
      <c r="HF423" s="49"/>
      <c r="HG423" s="49"/>
      <c r="HH423" s="49"/>
      <c r="HI423" s="49"/>
      <c r="HJ423" s="49"/>
      <c r="HK423" s="49"/>
      <c r="HL423" s="49"/>
      <c r="HM423" s="49"/>
      <c r="HN423" s="49"/>
      <c r="HO423" s="49"/>
      <c r="HP423" s="49"/>
      <c r="HQ423" s="49"/>
    </row>
    <row r="424" spans="1:242" s="47" customFormat="1" ht="18">
      <c r="A424" s="22" t="s">
        <v>890</v>
      </c>
      <c r="B424" s="36" t="s">
        <v>891</v>
      </c>
      <c r="C424" s="48" t="s">
        <v>15</v>
      </c>
      <c r="D424" s="17"/>
      <c r="E424" s="17"/>
      <c r="F424" s="17"/>
      <c r="G424" s="17"/>
      <c r="H424" s="17"/>
      <c r="I424" s="17"/>
      <c r="J424" s="17">
        <v>852656.09</v>
      </c>
      <c r="K424" s="17"/>
      <c r="L424" s="17"/>
      <c r="M424" s="17"/>
      <c r="N424" s="17"/>
      <c r="O424" s="17"/>
      <c r="P424" s="17">
        <f t="shared" si="289"/>
        <v>852656.09</v>
      </c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  <c r="AR424" s="49"/>
      <c r="AS424" s="49"/>
      <c r="AT424" s="49"/>
      <c r="AU424" s="49"/>
      <c r="AV424" s="49"/>
      <c r="AW424" s="49"/>
      <c r="AX424" s="49"/>
      <c r="AY424" s="49"/>
      <c r="AZ424" s="49"/>
      <c r="BA424" s="49"/>
      <c r="BB424" s="49"/>
      <c r="BC424" s="49"/>
      <c r="BD424" s="49"/>
      <c r="BE424" s="49"/>
      <c r="BF424" s="49"/>
      <c r="BG424" s="49"/>
      <c r="BH424" s="49"/>
      <c r="BI424" s="49"/>
      <c r="BJ424" s="49"/>
      <c r="BK424" s="49"/>
      <c r="BL424" s="49"/>
      <c r="BM424" s="49"/>
      <c r="BN424" s="49"/>
      <c r="BO424" s="49"/>
      <c r="BP424" s="49"/>
      <c r="BQ424" s="49"/>
      <c r="BR424" s="49"/>
      <c r="BS424" s="49"/>
      <c r="BT424" s="49"/>
      <c r="BU424" s="49"/>
      <c r="BV424" s="49"/>
      <c r="BW424" s="49"/>
      <c r="BX424" s="49"/>
      <c r="BY424" s="49"/>
      <c r="BZ424" s="49"/>
      <c r="CA424" s="49"/>
      <c r="CB424" s="49"/>
      <c r="CC424" s="49"/>
      <c r="CD424" s="49"/>
      <c r="CE424" s="49"/>
      <c r="CF424" s="49"/>
      <c r="CG424" s="49"/>
      <c r="CH424" s="49"/>
      <c r="CI424" s="49"/>
      <c r="CJ424" s="49"/>
      <c r="CK424" s="49"/>
      <c r="CL424" s="49"/>
      <c r="CM424" s="49"/>
      <c r="CN424" s="49"/>
      <c r="CO424" s="49"/>
      <c r="CP424" s="49"/>
      <c r="CQ424" s="49"/>
      <c r="CR424" s="49"/>
      <c r="CS424" s="49"/>
      <c r="CT424" s="49"/>
      <c r="CU424" s="49"/>
      <c r="CV424" s="49"/>
      <c r="CW424" s="49"/>
      <c r="CX424" s="49"/>
      <c r="CY424" s="49"/>
      <c r="CZ424" s="49"/>
      <c r="DA424" s="49"/>
      <c r="DB424" s="49"/>
      <c r="DC424" s="49"/>
      <c r="DD424" s="49"/>
      <c r="DE424" s="49"/>
      <c r="DF424" s="49"/>
      <c r="DG424" s="49"/>
      <c r="DH424" s="49"/>
      <c r="DI424" s="49"/>
      <c r="DJ424" s="49"/>
      <c r="DK424" s="49"/>
      <c r="DL424" s="49"/>
      <c r="DM424" s="49"/>
      <c r="DN424" s="49"/>
      <c r="DO424" s="49"/>
      <c r="DP424" s="49"/>
      <c r="DQ424" s="49"/>
      <c r="DR424" s="49"/>
      <c r="DS424" s="49"/>
      <c r="DT424" s="49"/>
      <c r="DU424" s="49"/>
      <c r="DV424" s="49"/>
      <c r="DW424" s="49"/>
      <c r="DX424" s="49"/>
      <c r="DY424" s="49"/>
      <c r="DZ424" s="49"/>
      <c r="EA424" s="49"/>
      <c r="EB424" s="49"/>
      <c r="EC424" s="49"/>
      <c r="ED424" s="49"/>
      <c r="EE424" s="49"/>
      <c r="EF424" s="49"/>
      <c r="EG424" s="49"/>
      <c r="EH424" s="49"/>
      <c r="EI424" s="49"/>
      <c r="EJ424" s="49"/>
      <c r="EK424" s="49"/>
      <c r="EL424" s="49"/>
      <c r="EM424" s="49"/>
      <c r="EN424" s="49"/>
      <c r="EO424" s="49"/>
      <c r="EP424" s="49"/>
      <c r="EQ424" s="49"/>
      <c r="ER424" s="49"/>
      <c r="ES424" s="49"/>
      <c r="ET424" s="49"/>
      <c r="EU424" s="49"/>
      <c r="EV424" s="49"/>
      <c r="EW424" s="49"/>
      <c r="EX424" s="49"/>
      <c r="EY424" s="49"/>
      <c r="EZ424" s="49"/>
      <c r="FA424" s="49"/>
      <c r="FB424" s="49"/>
      <c r="FC424" s="49"/>
      <c r="FD424" s="49"/>
      <c r="FE424" s="49"/>
      <c r="FF424" s="49"/>
      <c r="FG424" s="49"/>
      <c r="FH424" s="49"/>
      <c r="FI424" s="49"/>
      <c r="FJ424" s="49"/>
      <c r="FK424" s="49"/>
      <c r="FL424" s="49"/>
      <c r="FM424" s="49"/>
      <c r="FN424" s="49"/>
      <c r="FO424" s="49"/>
      <c r="FP424" s="49"/>
      <c r="FQ424" s="49"/>
      <c r="FR424" s="49"/>
      <c r="FS424" s="49"/>
      <c r="FT424" s="49"/>
      <c r="FU424" s="49"/>
      <c r="FV424" s="49"/>
      <c r="FW424" s="49"/>
      <c r="FX424" s="49"/>
      <c r="FY424" s="49"/>
      <c r="FZ424" s="49"/>
      <c r="GA424" s="49"/>
      <c r="GB424" s="49"/>
      <c r="GC424" s="49"/>
      <c r="GD424" s="49"/>
      <c r="GE424" s="49"/>
      <c r="GF424" s="49"/>
      <c r="GG424" s="49"/>
      <c r="GH424" s="49"/>
      <c r="GI424" s="49"/>
      <c r="GJ424" s="49"/>
      <c r="GK424" s="49"/>
      <c r="GL424" s="49"/>
      <c r="GM424" s="49"/>
      <c r="GN424" s="49"/>
      <c r="GO424" s="49"/>
      <c r="GP424" s="49"/>
      <c r="GQ424" s="49"/>
      <c r="GR424" s="49"/>
      <c r="GS424" s="49"/>
      <c r="GT424" s="49"/>
      <c r="GU424" s="49"/>
      <c r="GV424" s="49"/>
      <c r="GW424" s="49"/>
      <c r="GX424" s="49"/>
      <c r="GY424" s="49"/>
      <c r="GZ424" s="49"/>
      <c r="HA424" s="49"/>
      <c r="HB424" s="49"/>
      <c r="HC424" s="49"/>
      <c r="HD424" s="49"/>
      <c r="HE424" s="49"/>
      <c r="HF424" s="49"/>
      <c r="HG424" s="49"/>
      <c r="HH424" s="49"/>
      <c r="HI424" s="49"/>
      <c r="HJ424" s="49"/>
      <c r="HK424" s="49"/>
      <c r="HL424" s="49"/>
      <c r="HM424" s="49"/>
      <c r="HN424" s="49"/>
      <c r="HO424" s="49"/>
      <c r="HP424" s="49"/>
      <c r="HQ424" s="49"/>
    </row>
    <row r="425" spans="1:242" s="47" customFormat="1" ht="18">
      <c r="A425" s="22" t="s">
        <v>892</v>
      </c>
      <c r="B425" s="36" t="s">
        <v>893</v>
      </c>
      <c r="C425" s="48" t="s">
        <v>16</v>
      </c>
      <c r="D425" s="17"/>
      <c r="E425" s="17"/>
      <c r="F425" s="17"/>
      <c r="G425" s="17"/>
      <c r="H425" s="17"/>
      <c r="I425" s="17"/>
      <c r="J425" s="17">
        <v>511593.65</v>
      </c>
      <c r="K425" s="17"/>
      <c r="L425" s="17"/>
      <c r="M425" s="17"/>
      <c r="N425" s="17"/>
      <c r="O425" s="17"/>
      <c r="P425" s="17">
        <f t="shared" si="289"/>
        <v>511593.65</v>
      </c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49"/>
      <c r="AS425" s="49"/>
      <c r="AT425" s="49"/>
      <c r="AU425" s="49"/>
      <c r="AV425" s="49"/>
      <c r="AW425" s="49"/>
      <c r="AX425" s="49"/>
      <c r="AY425" s="49"/>
      <c r="AZ425" s="49"/>
      <c r="BA425" s="49"/>
      <c r="BB425" s="49"/>
      <c r="BC425" s="49"/>
      <c r="BD425" s="49"/>
      <c r="BE425" s="49"/>
      <c r="BF425" s="49"/>
      <c r="BG425" s="49"/>
      <c r="BH425" s="49"/>
      <c r="BI425" s="49"/>
      <c r="BJ425" s="49"/>
      <c r="BK425" s="49"/>
      <c r="BL425" s="49"/>
      <c r="BM425" s="49"/>
      <c r="BN425" s="49"/>
      <c r="BO425" s="49"/>
      <c r="BP425" s="49"/>
      <c r="BQ425" s="49"/>
      <c r="BR425" s="49"/>
      <c r="BS425" s="49"/>
      <c r="BT425" s="49"/>
      <c r="BU425" s="49"/>
      <c r="BV425" s="49"/>
      <c r="BW425" s="49"/>
      <c r="BX425" s="49"/>
      <c r="BY425" s="49"/>
      <c r="BZ425" s="49"/>
      <c r="CA425" s="49"/>
      <c r="CB425" s="49"/>
      <c r="CC425" s="49"/>
      <c r="CD425" s="49"/>
      <c r="CE425" s="49"/>
      <c r="CF425" s="49"/>
      <c r="CG425" s="49"/>
      <c r="CH425" s="49"/>
      <c r="CI425" s="49"/>
      <c r="CJ425" s="49"/>
      <c r="CK425" s="49"/>
      <c r="CL425" s="49"/>
      <c r="CM425" s="49"/>
      <c r="CN425" s="49"/>
      <c r="CO425" s="49"/>
      <c r="CP425" s="49"/>
      <c r="CQ425" s="49"/>
      <c r="CR425" s="49"/>
      <c r="CS425" s="49"/>
      <c r="CT425" s="49"/>
      <c r="CU425" s="49"/>
      <c r="CV425" s="49"/>
      <c r="CW425" s="49"/>
      <c r="CX425" s="49"/>
      <c r="CY425" s="49"/>
      <c r="CZ425" s="49"/>
      <c r="DA425" s="49"/>
      <c r="DB425" s="49"/>
      <c r="DC425" s="49"/>
      <c r="DD425" s="49"/>
      <c r="DE425" s="49"/>
      <c r="DF425" s="49"/>
      <c r="DG425" s="49"/>
      <c r="DH425" s="49"/>
      <c r="DI425" s="49"/>
      <c r="DJ425" s="49"/>
      <c r="DK425" s="49"/>
      <c r="DL425" s="49"/>
      <c r="DM425" s="49"/>
      <c r="DN425" s="49"/>
      <c r="DO425" s="49"/>
      <c r="DP425" s="49"/>
      <c r="DQ425" s="49"/>
      <c r="DR425" s="49"/>
      <c r="DS425" s="49"/>
      <c r="DT425" s="49"/>
      <c r="DU425" s="49"/>
      <c r="DV425" s="49"/>
      <c r="DW425" s="49"/>
      <c r="DX425" s="49"/>
      <c r="DY425" s="49"/>
      <c r="DZ425" s="49"/>
      <c r="EA425" s="49"/>
      <c r="EB425" s="49"/>
      <c r="EC425" s="49"/>
      <c r="ED425" s="49"/>
      <c r="EE425" s="49"/>
      <c r="EF425" s="49"/>
      <c r="EG425" s="49"/>
      <c r="EH425" s="49"/>
      <c r="EI425" s="49"/>
      <c r="EJ425" s="49"/>
      <c r="EK425" s="49"/>
      <c r="EL425" s="49"/>
      <c r="EM425" s="49"/>
      <c r="EN425" s="49"/>
      <c r="EO425" s="49"/>
      <c r="EP425" s="49"/>
      <c r="EQ425" s="49"/>
      <c r="ER425" s="49"/>
      <c r="ES425" s="49"/>
      <c r="ET425" s="49"/>
      <c r="EU425" s="49"/>
      <c r="EV425" s="49"/>
      <c r="EW425" s="49"/>
      <c r="EX425" s="49"/>
      <c r="EY425" s="49"/>
      <c r="EZ425" s="49"/>
      <c r="FA425" s="49"/>
      <c r="FB425" s="49"/>
      <c r="FC425" s="49"/>
      <c r="FD425" s="49"/>
      <c r="FE425" s="49"/>
      <c r="FF425" s="49"/>
      <c r="FG425" s="49"/>
      <c r="FH425" s="49"/>
      <c r="FI425" s="49"/>
      <c r="FJ425" s="49"/>
      <c r="FK425" s="49"/>
      <c r="FL425" s="49"/>
      <c r="FM425" s="49"/>
      <c r="FN425" s="49"/>
      <c r="FO425" s="49"/>
      <c r="FP425" s="49"/>
      <c r="FQ425" s="49"/>
      <c r="FR425" s="49"/>
      <c r="FS425" s="49"/>
      <c r="FT425" s="49"/>
      <c r="FU425" s="49"/>
      <c r="FV425" s="49"/>
      <c r="FW425" s="49"/>
      <c r="FX425" s="49"/>
      <c r="FY425" s="49"/>
      <c r="FZ425" s="49"/>
      <c r="GA425" s="49"/>
      <c r="GB425" s="49"/>
      <c r="GC425" s="49"/>
      <c r="GD425" s="49"/>
      <c r="GE425" s="49"/>
      <c r="GF425" s="49"/>
      <c r="GG425" s="49"/>
      <c r="GH425" s="49"/>
      <c r="GI425" s="49"/>
      <c r="GJ425" s="49"/>
      <c r="GK425" s="49"/>
      <c r="GL425" s="49"/>
      <c r="GM425" s="49"/>
      <c r="GN425" s="49"/>
      <c r="GO425" s="49"/>
      <c r="GP425" s="49"/>
      <c r="GQ425" s="49"/>
      <c r="GR425" s="49"/>
      <c r="GS425" s="49"/>
      <c r="GT425" s="49"/>
      <c r="GU425" s="49"/>
      <c r="GV425" s="49"/>
      <c r="GW425" s="49"/>
      <c r="GX425" s="49"/>
      <c r="GY425" s="49"/>
      <c r="GZ425" s="49"/>
      <c r="HA425" s="49"/>
      <c r="HB425" s="49"/>
      <c r="HC425" s="49"/>
      <c r="HD425" s="49"/>
      <c r="HE425" s="49"/>
      <c r="HF425" s="49"/>
      <c r="HG425" s="49"/>
      <c r="HH425" s="49"/>
      <c r="HI425" s="49"/>
      <c r="HJ425" s="49"/>
      <c r="HK425" s="49"/>
      <c r="HL425" s="49"/>
      <c r="HM425" s="49"/>
      <c r="HN425" s="49"/>
      <c r="HO425" s="49"/>
      <c r="HP425" s="49"/>
      <c r="HQ425" s="49"/>
    </row>
    <row r="426" spans="1:242" s="30" customFormat="1" ht="25.5" customHeight="1">
      <c r="A426" s="24" t="s">
        <v>894</v>
      </c>
      <c r="B426" s="35" t="s">
        <v>895</v>
      </c>
      <c r="C426" s="48"/>
      <c r="D426" s="16">
        <f t="shared" ref="D426:P426" si="290">D427</f>
        <v>48992.950000000004</v>
      </c>
      <c r="E426" s="16">
        <f t="shared" si="290"/>
        <v>1935.28</v>
      </c>
      <c r="F426" s="16">
        <f t="shared" si="290"/>
        <v>3029.3599999999997</v>
      </c>
      <c r="G426" s="16">
        <f t="shared" si="290"/>
        <v>1244.6000000000001</v>
      </c>
      <c r="H426" s="16">
        <f t="shared" si="290"/>
        <v>7349.8899999999994</v>
      </c>
      <c r="I426" s="16">
        <f t="shared" si="290"/>
        <v>11030.64</v>
      </c>
      <c r="J426" s="16">
        <f t="shared" si="290"/>
        <v>3893.42</v>
      </c>
      <c r="K426" s="16">
        <f t="shared" si="290"/>
        <v>9343.16</v>
      </c>
      <c r="L426" s="16">
        <f t="shared" si="290"/>
        <v>174664.02</v>
      </c>
      <c r="M426" s="16">
        <f t="shared" si="290"/>
        <v>685170.31</v>
      </c>
      <c r="N426" s="16">
        <f t="shared" si="290"/>
        <v>81559.360000000001</v>
      </c>
      <c r="O426" s="16">
        <f t="shared" si="290"/>
        <v>71660.679999999993</v>
      </c>
      <c r="P426" s="16">
        <f t="shared" si="290"/>
        <v>1099873.6599999999</v>
      </c>
      <c r="HR426" s="29"/>
      <c r="HS426" s="29"/>
      <c r="HT426" s="29"/>
      <c r="HU426" s="29"/>
      <c r="HV426" s="29"/>
      <c r="HW426" s="29"/>
      <c r="HX426" s="29"/>
      <c r="HY426" s="29"/>
      <c r="HZ426" s="29"/>
      <c r="IA426" s="29"/>
      <c r="IB426" s="29"/>
      <c r="IC426" s="29"/>
      <c r="ID426" s="29"/>
      <c r="IE426" s="29"/>
      <c r="IF426" s="29"/>
      <c r="IG426" s="29"/>
      <c r="IH426" s="29"/>
    </row>
    <row r="427" spans="1:242" s="47" customFormat="1" ht="22.5">
      <c r="A427" s="24" t="s">
        <v>896</v>
      </c>
      <c r="B427" s="35" t="s">
        <v>897</v>
      </c>
      <c r="C427" s="48"/>
      <c r="D427" s="16">
        <f t="shared" ref="D427:J427" si="291">SUM(D428:D431)</f>
        <v>48992.950000000004</v>
      </c>
      <c r="E427" s="16">
        <f t="shared" si="291"/>
        <v>1935.28</v>
      </c>
      <c r="F427" s="16">
        <f t="shared" si="291"/>
        <v>3029.3599999999997</v>
      </c>
      <c r="G427" s="16">
        <f t="shared" si="291"/>
        <v>1244.6000000000001</v>
      </c>
      <c r="H427" s="16">
        <f t="shared" si="291"/>
        <v>7349.8899999999994</v>
      </c>
      <c r="I427" s="16">
        <f t="shared" si="291"/>
        <v>11030.64</v>
      </c>
      <c r="J427" s="16">
        <f t="shared" si="291"/>
        <v>3893.42</v>
      </c>
      <c r="K427" s="16">
        <f t="shared" ref="K427:P427" si="292">SUM(K428:K431)</f>
        <v>9343.16</v>
      </c>
      <c r="L427" s="16">
        <v>174664.02</v>
      </c>
      <c r="M427" s="16">
        <v>685170.31</v>
      </c>
      <c r="N427" s="16">
        <v>81559.360000000001</v>
      </c>
      <c r="O427" s="16">
        <v>71660.679999999993</v>
      </c>
      <c r="P427" s="16">
        <f t="shared" si="292"/>
        <v>1099873.6599999999</v>
      </c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49"/>
      <c r="AS427" s="49"/>
      <c r="AT427" s="49"/>
      <c r="AU427" s="49"/>
      <c r="AV427" s="49"/>
      <c r="AW427" s="49"/>
      <c r="AX427" s="49"/>
      <c r="AY427" s="49"/>
      <c r="AZ427" s="49"/>
      <c r="BA427" s="49"/>
      <c r="BB427" s="49"/>
      <c r="BC427" s="49"/>
      <c r="BD427" s="49"/>
      <c r="BE427" s="49"/>
      <c r="BF427" s="49"/>
      <c r="BG427" s="49"/>
      <c r="BH427" s="49"/>
      <c r="BI427" s="49"/>
      <c r="BJ427" s="49"/>
      <c r="BK427" s="49"/>
      <c r="BL427" s="49"/>
      <c r="BM427" s="49"/>
      <c r="BN427" s="49"/>
      <c r="BO427" s="49"/>
      <c r="BP427" s="49"/>
      <c r="BQ427" s="49"/>
      <c r="BR427" s="49"/>
      <c r="BS427" s="49"/>
      <c r="BT427" s="49"/>
      <c r="BU427" s="49"/>
      <c r="BV427" s="49"/>
      <c r="BW427" s="49"/>
      <c r="BX427" s="49"/>
      <c r="BY427" s="49"/>
      <c r="BZ427" s="49"/>
      <c r="CA427" s="49"/>
      <c r="CB427" s="49"/>
      <c r="CC427" s="49"/>
      <c r="CD427" s="49"/>
      <c r="CE427" s="49"/>
      <c r="CF427" s="49"/>
      <c r="CG427" s="49"/>
      <c r="CH427" s="49"/>
      <c r="CI427" s="49"/>
      <c r="CJ427" s="49"/>
      <c r="CK427" s="49"/>
      <c r="CL427" s="49"/>
      <c r="CM427" s="49"/>
      <c r="CN427" s="49"/>
      <c r="CO427" s="49"/>
      <c r="CP427" s="49"/>
      <c r="CQ427" s="49"/>
      <c r="CR427" s="49"/>
      <c r="CS427" s="49"/>
      <c r="CT427" s="49"/>
      <c r="CU427" s="49"/>
      <c r="CV427" s="49"/>
      <c r="CW427" s="49"/>
      <c r="CX427" s="49"/>
      <c r="CY427" s="49"/>
      <c r="CZ427" s="49"/>
      <c r="DA427" s="49"/>
      <c r="DB427" s="49"/>
      <c r="DC427" s="49"/>
      <c r="DD427" s="49"/>
      <c r="DE427" s="49"/>
      <c r="DF427" s="49"/>
      <c r="DG427" s="49"/>
      <c r="DH427" s="49"/>
      <c r="DI427" s="49"/>
      <c r="DJ427" s="49"/>
      <c r="DK427" s="49"/>
      <c r="DL427" s="49"/>
      <c r="DM427" s="49"/>
      <c r="DN427" s="49"/>
      <c r="DO427" s="49"/>
      <c r="DP427" s="49"/>
      <c r="DQ427" s="49"/>
      <c r="DR427" s="49"/>
      <c r="DS427" s="49"/>
      <c r="DT427" s="49"/>
      <c r="DU427" s="49"/>
      <c r="DV427" s="49"/>
      <c r="DW427" s="49"/>
      <c r="DX427" s="49"/>
      <c r="DY427" s="49"/>
      <c r="DZ427" s="49"/>
      <c r="EA427" s="49"/>
      <c r="EB427" s="49"/>
      <c r="EC427" s="49"/>
      <c r="ED427" s="49"/>
      <c r="EE427" s="49"/>
      <c r="EF427" s="49"/>
      <c r="EG427" s="49"/>
      <c r="EH427" s="49"/>
      <c r="EI427" s="49"/>
      <c r="EJ427" s="49"/>
      <c r="EK427" s="49"/>
      <c r="EL427" s="49"/>
      <c r="EM427" s="49"/>
      <c r="EN427" s="49"/>
      <c r="EO427" s="49"/>
      <c r="EP427" s="49"/>
      <c r="EQ427" s="49"/>
      <c r="ER427" s="49"/>
      <c r="ES427" s="49"/>
      <c r="ET427" s="49"/>
      <c r="EU427" s="49"/>
      <c r="EV427" s="49"/>
      <c r="EW427" s="49"/>
      <c r="EX427" s="49"/>
      <c r="EY427" s="49"/>
      <c r="EZ427" s="49"/>
      <c r="FA427" s="49"/>
      <c r="FB427" s="49"/>
      <c r="FC427" s="49"/>
      <c r="FD427" s="49"/>
      <c r="FE427" s="49"/>
      <c r="FF427" s="49"/>
      <c r="FG427" s="49"/>
      <c r="FH427" s="49"/>
      <c r="FI427" s="49"/>
      <c r="FJ427" s="49"/>
      <c r="FK427" s="49"/>
      <c r="FL427" s="49"/>
      <c r="FM427" s="49"/>
      <c r="FN427" s="49"/>
      <c r="FO427" s="49"/>
      <c r="FP427" s="49"/>
      <c r="FQ427" s="49"/>
      <c r="FR427" s="49"/>
      <c r="FS427" s="49"/>
      <c r="FT427" s="49"/>
      <c r="FU427" s="49"/>
      <c r="FV427" s="49"/>
      <c r="FW427" s="49"/>
      <c r="FX427" s="49"/>
      <c r="FY427" s="49"/>
      <c r="FZ427" s="49"/>
      <c r="GA427" s="49"/>
      <c r="GB427" s="49"/>
      <c r="GC427" s="49"/>
      <c r="GD427" s="49"/>
      <c r="GE427" s="49"/>
      <c r="GF427" s="49"/>
      <c r="GG427" s="49"/>
      <c r="GH427" s="49"/>
      <c r="GI427" s="49"/>
      <c r="GJ427" s="49"/>
      <c r="GK427" s="49"/>
      <c r="GL427" s="49"/>
      <c r="GM427" s="49"/>
      <c r="GN427" s="49"/>
      <c r="GO427" s="49"/>
      <c r="GP427" s="49"/>
      <c r="GQ427" s="49"/>
      <c r="GR427" s="49"/>
      <c r="GS427" s="49"/>
      <c r="GT427" s="49"/>
      <c r="GU427" s="49"/>
      <c r="GV427" s="49"/>
      <c r="GW427" s="49"/>
      <c r="GX427" s="49"/>
      <c r="GY427" s="49"/>
      <c r="GZ427" s="49"/>
      <c r="HA427" s="49"/>
      <c r="HB427" s="49"/>
      <c r="HC427" s="49"/>
      <c r="HD427" s="49"/>
      <c r="HE427" s="49"/>
      <c r="HF427" s="49"/>
      <c r="HG427" s="49"/>
      <c r="HH427" s="49"/>
      <c r="HI427" s="49"/>
      <c r="HJ427" s="49"/>
      <c r="HK427" s="49"/>
      <c r="HL427" s="49"/>
      <c r="HM427" s="49"/>
      <c r="HN427" s="49"/>
      <c r="HO427" s="49"/>
      <c r="HP427" s="49"/>
      <c r="HQ427" s="49"/>
    </row>
    <row r="428" spans="1:242" s="47" customFormat="1">
      <c r="A428" s="22" t="s">
        <v>898</v>
      </c>
      <c r="B428" s="36" t="s">
        <v>899</v>
      </c>
      <c r="C428" s="48" t="s">
        <v>14</v>
      </c>
      <c r="D428" s="17">
        <v>29395.75</v>
      </c>
      <c r="E428" s="17">
        <v>1161.1600000000001</v>
      </c>
      <c r="F428" s="17">
        <v>1817.61</v>
      </c>
      <c r="G428" s="17">
        <v>746.78</v>
      </c>
      <c r="H428" s="17">
        <v>4409.93</v>
      </c>
      <c r="I428" s="17">
        <v>6618.38</v>
      </c>
      <c r="J428" s="17">
        <v>2336.06</v>
      </c>
      <c r="K428" s="17">
        <v>5605.9</v>
      </c>
      <c r="L428" s="17"/>
      <c r="M428" s="17"/>
      <c r="N428" s="17"/>
      <c r="O428" s="17"/>
      <c r="P428" s="17">
        <v>659924.19999999995</v>
      </c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  <c r="AR428" s="49"/>
      <c r="AS428" s="49"/>
      <c r="AT428" s="49"/>
      <c r="AU428" s="49"/>
      <c r="AV428" s="49"/>
      <c r="AW428" s="49"/>
      <c r="AX428" s="49"/>
      <c r="AY428" s="49"/>
      <c r="AZ428" s="49"/>
      <c r="BA428" s="49"/>
      <c r="BB428" s="49"/>
      <c r="BC428" s="49"/>
      <c r="BD428" s="49"/>
      <c r="BE428" s="49"/>
      <c r="BF428" s="49"/>
      <c r="BG428" s="49"/>
      <c r="BH428" s="49"/>
      <c r="BI428" s="49"/>
      <c r="BJ428" s="49"/>
      <c r="BK428" s="49"/>
      <c r="BL428" s="49"/>
      <c r="BM428" s="49"/>
      <c r="BN428" s="49"/>
      <c r="BO428" s="49"/>
      <c r="BP428" s="49"/>
      <c r="BQ428" s="49"/>
      <c r="BR428" s="49"/>
      <c r="BS428" s="49"/>
      <c r="BT428" s="49"/>
      <c r="BU428" s="49"/>
      <c r="BV428" s="49"/>
      <c r="BW428" s="49"/>
      <c r="BX428" s="49"/>
      <c r="BY428" s="49"/>
      <c r="BZ428" s="49"/>
      <c r="CA428" s="49"/>
      <c r="CB428" s="49"/>
      <c r="CC428" s="49"/>
      <c r="CD428" s="49"/>
      <c r="CE428" s="49"/>
      <c r="CF428" s="49"/>
      <c r="CG428" s="49"/>
      <c r="CH428" s="49"/>
      <c r="CI428" s="49"/>
      <c r="CJ428" s="49"/>
      <c r="CK428" s="49"/>
      <c r="CL428" s="49"/>
      <c r="CM428" s="49"/>
      <c r="CN428" s="49"/>
      <c r="CO428" s="49"/>
      <c r="CP428" s="49"/>
      <c r="CQ428" s="49"/>
      <c r="CR428" s="49"/>
      <c r="CS428" s="49"/>
      <c r="CT428" s="49"/>
      <c r="CU428" s="49"/>
      <c r="CV428" s="49"/>
      <c r="CW428" s="49"/>
      <c r="CX428" s="49"/>
      <c r="CY428" s="49"/>
      <c r="CZ428" s="49"/>
      <c r="DA428" s="49"/>
      <c r="DB428" s="49"/>
      <c r="DC428" s="49"/>
      <c r="DD428" s="49"/>
      <c r="DE428" s="49"/>
      <c r="DF428" s="49"/>
      <c r="DG428" s="49"/>
      <c r="DH428" s="49"/>
      <c r="DI428" s="49"/>
      <c r="DJ428" s="49"/>
      <c r="DK428" s="49"/>
      <c r="DL428" s="49"/>
      <c r="DM428" s="49"/>
      <c r="DN428" s="49"/>
      <c r="DO428" s="49"/>
      <c r="DP428" s="49"/>
      <c r="DQ428" s="49"/>
      <c r="DR428" s="49"/>
      <c r="DS428" s="49"/>
      <c r="DT428" s="49"/>
      <c r="DU428" s="49"/>
      <c r="DV428" s="49"/>
      <c r="DW428" s="49"/>
      <c r="DX428" s="49"/>
      <c r="DY428" s="49"/>
      <c r="DZ428" s="49"/>
      <c r="EA428" s="49"/>
      <c r="EB428" s="49"/>
      <c r="EC428" s="49"/>
      <c r="ED428" s="49"/>
      <c r="EE428" s="49"/>
      <c r="EF428" s="49"/>
      <c r="EG428" s="49"/>
      <c r="EH428" s="49"/>
      <c r="EI428" s="49"/>
      <c r="EJ428" s="49"/>
      <c r="EK428" s="49"/>
      <c r="EL428" s="49"/>
      <c r="EM428" s="49"/>
      <c r="EN428" s="49"/>
      <c r="EO428" s="49"/>
      <c r="EP428" s="49"/>
      <c r="EQ428" s="49"/>
      <c r="ER428" s="49"/>
      <c r="ES428" s="49"/>
      <c r="ET428" s="49"/>
      <c r="EU428" s="49"/>
      <c r="EV428" s="49"/>
      <c r="EW428" s="49"/>
      <c r="EX428" s="49"/>
      <c r="EY428" s="49"/>
      <c r="EZ428" s="49"/>
      <c r="FA428" s="49"/>
      <c r="FB428" s="49"/>
      <c r="FC428" s="49"/>
      <c r="FD428" s="49"/>
      <c r="FE428" s="49"/>
      <c r="FF428" s="49"/>
      <c r="FG428" s="49"/>
      <c r="FH428" s="49"/>
      <c r="FI428" s="49"/>
      <c r="FJ428" s="49"/>
      <c r="FK428" s="49"/>
      <c r="FL428" s="49"/>
      <c r="FM428" s="49"/>
      <c r="FN428" s="49"/>
      <c r="FO428" s="49"/>
      <c r="FP428" s="49"/>
      <c r="FQ428" s="49"/>
      <c r="FR428" s="49"/>
      <c r="FS428" s="49"/>
      <c r="FT428" s="49"/>
      <c r="FU428" s="49"/>
      <c r="FV428" s="49"/>
      <c r="FW428" s="49"/>
      <c r="FX428" s="49"/>
      <c r="FY428" s="49"/>
      <c r="FZ428" s="49"/>
      <c r="GA428" s="49"/>
      <c r="GB428" s="49"/>
      <c r="GC428" s="49"/>
      <c r="GD428" s="49"/>
      <c r="GE428" s="49"/>
      <c r="GF428" s="49"/>
      <c r="GG428" s="49"/>
      <c r="GH428" s="49"/>
      <c r="GI428" s="49"/>
      <c r="GJ428" s="49"/>
      <c r="GK428" s="49"/>
      <c r="GL428" s="49"/>
      <c r="GM428" s="49"/>
      <c r="GN428" s="49"/>
      <c r="GO428" s="49"/>
      <c r="GP428" s="49"/>
      <c r="GQ428" s="49"/>
      <c r="GR428" s="49"/>
      <c r="GS428" s="49"/>
      <c r="GT428" s="49"/>
      <c r="GU428" s="49"/>
      <c r="GV428" s="49"/>
      <c r="GW428" s="49"/>
      <c r="GX428" s="49"/>
      <c r="GY428" s="49"/>
      <c r="GZ428" s="49"/>
      <c r="HA428" s="49"/>
      <c r="HB428" s="49"/>
      <c r="HC428" s="49"/>
      <c r="HD428" s="49"/>
      <c r="HE428" s="49"/>
      <c r="HF428" s="49"/>
      <c r="HG428" s="49"/>
      <c r="HH428" s="49"/>
      <c r="HI428" s="49"/>
      <c r="HJ428" s="49"/>
      <c r="HK428" s="49"/>
      <c r="HL428" s="49"/>
      <c r="HM428" s="49"/>
      <c r="HN428" s="49"/>
      <c r="HO428" s="49"/>
      <c r="HP428" s="49"/>
      <c r="HQ428" s="49"/>
    </row>
    <row r="429" spans="1:242" s="47" customFormat="1">
      <c r="A429" s="22" t="s">
        <v>900</v>
      </c>
      <c r="B429" s="36" t="s">
        <v>901</v>
      </c>
      <c r="C429" s="48" t="s">
        <v>15</v>
      </c>
      <c r="D429" s="17">
        <v>2449.66</v>
      </c>
      <c r="E429" s="17">
        <v>96.77</v>
      </c>
      <c r="F429" s="17">
        <v>151.47</v>
      </c>
      <c r="G429" s="17">
        <v>62.23</v>
      </c>
      <c r="H429" s="17">
        <v>367.5</v>
      </c>
      <c r="I429" s="17">
        <v>551.54</v>
      </c>
      <c r="J429" s="17">
        <v>194.68</v>
      </c>
      <c r="K429" s="17">
        <v>467.16</v>
      </c>
      <c r="L429" s="17"/>
      <c r="M429" s="17"/>
      <c r="N429" s="17"/>
      <c r="O429" s="17"/>
      <c r="P429" s="17">
        <v>54993.68</v>
      </c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49"/>
      <c r="AS429" s="49"/>
      <c r="AT429" s="49"/>
      <c r="AU429" s="49"/>
      <c r="AV429" s="49"/>
      <c r="AW429" s="49"/>
      <c r="AX429" s="49"/>
      <c r="AY429" s="49"/>
      <c r="AZ429" s="49"/>
      <c r="BA429" s="49"/>
      <c r="BB429" s="49"/>
      <c r="BC429" s="49"/>
      <c r="BD429" s="49"/>
      <c r="BE429" s="49"/>
      <c r="BF429" s="49"/>
      <c r="BG429" s="49"/>
      <c r="BH429" s="49"/>
      <c r="BI429" s="49"/>
      <c r="BJ429" s="49"/>
      <c r="BK429" s="49"/>
      <c r="BL429" s="49"/>
      <c r="BM429" s="49"/>
      <c r="BN429" s="49"/>
      <c r="BO429" s="49"/>
      <c r="BP429" s="49"/>
      <c r="BQ429" s="49"/>
      <c r="BR429" s="49"/>
      <c r="BS429" s="49"/>
      <c r="BT429" s="49"/>
      <c r="BU429" s="49"/>
      <c r="BV429" s="49"/>
      <c r="BW429" s="49"/>
      <c r="BX429" s="49"/>
      <c r="BY429" s="49"/>
      <c r="BZ429" s="49"/>
      <c r="CA429" s="49"/>
      <c r="CB429" s="49"/>
      <c r="CC429" s="49"/>
      <c r="CD429" s="49"/>
      <c r="CE429" s="49"/>
      <c r="CF429" s="49"/>
      <c r="CG429" s="49"/>
      <c r="CH429" s="49"/>
      <c r="CI429" s="49"/>
      <c r="CJ429" s="49"/>
      <c r="CK429" s="49"/>
      <c r="CL429" s="49"/>
      <c r="CM429" s="49"/>
      <c r="CN429" s="49"/>
      <c r="CO429" s="49"/>
      <c r="CP429" s="49"/>
      <c r="CQ429" s="49"/>
      <c r="CR429" s="49"/>
      <c r="CS429" s="49"/>
      <c r="CT429" s="49"/>
      <c r="CU429" s="49"/>
      <c r="CV429" s="49"/>
      <c r="CW429" s="49"/>
      <c r="CX429" s="49"/>
      <c r="CY429" s="49"/>
      <c r="CZ429" s="49"/>
      <c r="DA429" s="49"/>
      <c r="DB429" s="49"/>
      <c r="DC429" s="49"/>
      <c r="DD429" s="49"/>
      <c r="DE429" s="49"/>
      <c r="DF429" s="49"/>
      <c r="DG429" s="49"/>
      <c r="DH429" s="49"/>
      <c r="DI429" s="49"/>
      <c r="DJ429" s="49"/>
      <c r="DK429" s="49"/>
      <c r="DL429" s="49"/>
      <c r="DM429" s="49"/>
      <c r="DN429" s="49"/>
      <c r="DO429" s="49"/>
      <c r="DP429" s="49"/>
      <c r="DQ429" s="49"/>
      <c r="DR429" s="49"/>
      <c r="DS429" s="49"/>
      <c r="DT429" s="49"/>
      <c r="DU429" s="49"/>
      <c r="DV429" s="49"/>
      <c r="DW429" s="49"/>
      <c r="DX429" s="49"/>
      <c r="DY429" s="49"/>
      <c r="DZ429" s="49"/>
      <c r="EA429" s="49"/>
      <c r="EB429" s="49"/>
      <c r="EC429" s="49"/>
      <c r="ED429" s="49"/>
      <c r="EE429" s="49"/>
      <c r="EF429" s="49"/>
      <c r="EG429" s="49"/>
      <c r="EH429" s="49"/>
      <c r="EI429" s="49"/>
      <c r="EJ429" s="49"/>
      <c r="EK429" s="49"/>
      <c r="EL429" s="49"/>
      <c r="EM429" s="49"/>
      <c r="EN429" s="49"/>
      <c r="EO429" s="49"/>
      <c r="EP429" s="49"/>
      <c r="EQ429" s="49"/>
      <c r="ER429" s="49"/>
      <c r="ES429" s="49"/>
      <c r="ET429" s="49"/>
      <c r="EU429" s="49"/>
      <c r="EV429" s="49"/>
      <c r="EW429" s="49"/>
      <c r="EX429" s="49"/>
      <c r="EY429" s="49"/>
      <c r="EZ429" s="49"/>
      <c r="FA429" s="49"/>
      <c r="FB429" s="49"/>
      <c r="FC429" s="49"/>
      <c r="FD429" s="49"/>
      <c r="FE429" s="49"/>
      <c r="FF429" s="49"/>
      <c r="FG429" s="49"/>
      <c r="FH429" s="49"/>
      <c r="FI429" s="49"/>
      <c r="FJ429" s="49"/>
      <c r="FK429" s="49"/>
      <c r="FL429" s="49"/>
      <c r="FM429" s="49"/>
      <c r="FN429" s="49"/>
      <c r="FO429" s="49"/>
      <c r="FP429" s="49"/>
      <c r="FQ429" s="49"/>
      <c r="FR429" s="49"/>
      <c r="FS429" s="49"/>
      <c r="FT429" s="49"/>
      <c r="FU429" s="49"/>
      <c r="FV429" s="49"/>
      <c r="FW429" s="49"/>
      <c r="FX429" s="49"/>
      <c r="FY429" s="49"/>
      <c r="FZ429" s="49"/>
      <c r="GA429" s="49"/>
      <c r="GB429" s="49"/>
      <c r="GC429" s="49"/>
      <c r="GD429" s="49"/>
      <c r="GE429" s="49"/>
      <c r="GF429" s="49"/>
      <c r="GG429" s="49"/>
      <c r="GH429" s="49"/>
      <c r="GI429" s="49"/>
      <c r="GJ429" s="49"/>
      <c r="GK429" s="49"/>
      <c r="GL429" s="49"/>
      <c r="GM429" s="49"/>
      <c r="GN429" s="49"/>
      <c r="GO429" s="49"/>
      <c r="GP429" s="49"/>
      <c r="GQ429" s="49"/>
      <c r="GR429" s="49"/>
      <c r="GS429" s="49"/>
      <c r="GT429" s="49"/>
      <c r="GU429" s="49"/>
      <c r="GV429" s="49"/>
      <c r="GW429" s="49"/>
      <c r="GX429" s="49"/>
      <c r="GY429" s="49"/>
      <c r="GZ429" s="49"/>
      <c r="HA429" s="49"/>
      <c r="HB429" s="49"/>
      <c r="HC429" s="49"/>
      <c r="HD429" s="49"/>
      <c r="HE429" s="49"/>
      <c r="HF429" s="49"/>
      <c r="HG429" s="49"/>
      <c r="HH429" s="49"/>
      <c r="HI429" s="49"/>
      <c r="HJ429" s="49"/>
      <c r="HK429" s="49"/>
      <c r="HL429" s="49"/>
      <c r="HM429" s="49"/>
      <c r="HN429" s="49"/>
      <c r="HO429" s="49"/>
      <c r="HP429" s="49"/>
      <c r="HQ429" s="49"/>
    </row>
    <row r="430" spans="1:242" s="47" customFormat="1">
      <c r="A430" s="22" t="s">
        <v>902</v>
      </c>
      <c r="B430" s="36" t="s">
        <v>903</v>
      </c>
      <c r="C430" s="48" t="s">
        <v>16</v>
      </c>
      <c r="D430" s="17">
        <v>7348.96</v>
      </c>
      <c r="E430" s="17">
        <v>290.3</v>
      </c>
      <c r="F430" s="17">
        <v>454.41</v>
      </c>
      <c r="G430" s="17">
        <v>186.69</v>
      </c>
      <c r="H430" s="17">
        <v>1102.48</v>
      </c>
      <c r="I430" s="17">
        <v>1654.6</v>
      </c>
      <c r="J430" s="17">
        <v>584.01</v>
      </c>
      <c r="K430" s="17">
        <v>1401.47</v>
      </c>
      <c r="L430" s="17"/>
      <c r="M430" s="17"/>
      <c r="N430" s="17"/>
      <c r="O430" s="17"/>
      <c r="P430" s="17">
        <v>164981.04999999999</v>
      </c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  <c r="AR430" s="49"/>
      <c r="AS430" s="49"/>
      <c r="AT430" s="49"/>
      <c r="AU430" s="49"/>
      <c r="AV430" s="49"/>
      <c r="AW430" s="49"/>
      <c r="AX430" s="49"/>
      <c r="AY430" s="49"/>
      <c r="AZ430" s="49"/>
      <c r="BA430" s="49"/>
      <c r="BB430" s="49"/>
      <c r="BC430" s="49"/>
      <c r="BD430" s="49"/>
      <c r="BE430" s="49"/>
      <c r="BF430" s="49"/>
      <c r="BG430" s="49"/>
      <c r="BH430" s="49"/>
      <c r="BI430" s="49"/>
      <c r="BJ430" s="49"/>
      <c r="BK430" s="49"/>
      <c r="BL430" s="49"/>
      <c r="BM430" s="49"/>
      <c r="BN430" s="49"/>
      <c r="BO430" s="49"/>
      <c r="BP430" s="49"/>
      <c r="BQ430" s="49"/>
      <c r="BR430" s="49"/>
      <c r="BS430" s="49"/>
      <c r="BT430" s="49"/>
      <c r="BU430" s="49"/>
      <c r="BV430" s="49"/>
      <c r="BW430" s="49"/>
      <c r="BX430" s="49"/>
      <c r="BY430" s="49"/>
      <c r="BZ430" s="49"/>
      <c r="CA430" s="49"/>
      <c r="CB430" s="49"/>
      <c r="CC430" s="49"/>
      <c r="CD430" s="49"/>
      <c r="CE430" s="49"/>
      <c r="CF430" s="49"/>
      <c r="CG430" s="49"/>
      <c r="CH430" s="49"/>
      <c r="CI430" s="49"/>
      <c r="CJ430" s="49"/>
      <c r="CK430" s="49"/>
      <c r="CL430" s="49"/>
      <c r="CM430" s="49"/>
      <c r="CN430" s="49"/>
      <c r="CO430" s="49"/>
      <c r="CP430" s="49"/>
      <c r="CQ430" s="49"/>
      <c r="CR430" s="49"/>
      <c r="CS430" s="49"/>
      <c r="CT430" s="49"/>
      <c r="CU430" s="49"/>
      <c r="CV430" s="49"/>
      <c r="CW430" s="49"/>
      <c r="CX430" s="49"/>
      <c r="CY430" s="49"/>
      <c r="CZ430" s="49"/>
      <c r="DA430" s="49"/>
      <c r="DB430" s="49"/>
      <c r="DC430" s="49"/>
      <c r="DD430" s="49"/>
      <c r="DE430" s="49"/>
      <c r="DF430" s="49"/>
      <c r="DG430" s="49"/>
      <c r="DH430" s="49"/>
      <c r="DI430" s="49"/>
      <c r="DJ430" s="49"/>
      <c r="DK430" s="49"/>
      <c r="DL430" s="49"/>
      <c r="DM430" s="49"/>
      <c r="DN430" s="49"/>
      <c r="DO430" s="49"/>
      <c r="DP430" s="49"/>
      <c r="DQ430" s="49"/>
      <c r="DR430" s="49"/>
      <c r="DS430" s="49"/>
      <c r="DT430" s="49"/>
      <c r="DU430" s="49"/>
      <c r="DV430" s="49"/>
      <c r="DW430" s="49"/>
      <c r="DX430" s="49"/>
      <c r="DY430" s="49"/>
      <c r="DZ430" s="49"/>
      <c r="EA430" s="49"/>
      <c r="EB430" s="49"/>
      <c r="EC430" s="49"/>
      <c r="ED430" s="49"/>
      <c r="EE430" s="49"/>
      <c r="EF430" s="49"/>
      <c r="EG430" s="49"/>
      <c r="EH430" s="49"/>
      <c r="EI430" s="49"/>
      <c r="EJ430" s="49"/>
      <c r="EK430" s="49"/>
      <c r="EL430" s="49"/>
      <c r="EM430" s="49"/>
      <c r="EN430" s="49"/>
      <c r="EO430" s="49"/>
      <c r="EP430" s="49"/>
      <c r="EQ430" s="49"/>
      <c r="ER430" s="49"/>
      <c r="ES430" s="49"/>
      <c r="ET430" s="49"/>
      <c r="EU430" s="49"/>
      <c r="EV430" s="49"/>
      <c r="EW430" s="49"/>
      <c r="EX430" s="49"/>
      <c r="EY430" s="49"/>
      <c r="EZ430" s="49"/>
      <c r="FA430" s="49"/>
      <c r="FB430" s="49"/>
      <c r="FC430" s="49"/>
      <c r="FD430" s="49"/>
      <c r="FE430" s="49"/>
      <c r="FF430" s="49"/>
      <c r="FG430" s="49"/>
      <c r="FH430" s="49"/>
      <c r="FI430" s="49"/>
      <c r="FJ430" s="49"/>
      <c r="FK430" s="49"/>
      <c r="FL430" s="49"/>
      <c r="FM430" s="49"/>
      <c r="FN430" s="49"/>
      <c r="FO430" s="49"/>
      <c r="FP430" s="49"/>
      <c r="FQ430" s="49"/>
      <c r="FR430" s="49"/>
      <c r="FS430" s="49"/>
      <c r="FT430" s="49"/>
      <c r="FU430" s="49"/>
      <c r="FV430" s="49"/>
      <c r="FW430" s="49"/>
      <c r="FX430" s="49"/>
      <c r="FY430" s="49"/>
      <c r="FZ430" s="49"/>
      <c r="GA430" s="49"/>
      <c r="GB430" s="49"/>
      <c r="GC430" s="49"/>
      <c r="GD430" s="49"/>
      <c r="GE430" s="49"/>
      <c r="GF430" s="49"/>
      <c r="GG430" s="49"/>
      <c r="GH430" s="49"/>
      <c r="GI430" s="49"/>
      <c r="GJ430" s="49"/>
      <c r="GK430" s="49"/>
      <c r="GL430" s="49"/>
      <c r="GM430" s="49"/>
      <c r="GN430" s="49"/>
      <c r="GO430" s="49"/>
      <c r="GP430" s="49"/>
      <c r="GQ430" s="49"/>
      <c r="GR430" s="49"/>
      <c r="GS430" s="49"/>
      <c r="GT430" s="49"/>
      <c r="GU430" s="49"/>
      <c r="GV430" s="49"/>
      <c r="GW430" s="49"/>
      <c r="GX430" s="49"/>
      <c r="GY430" s="49"/>
      <c r="GZ430" s="49"/>
      <c r="HA430" s="49"/>
      <c r="HB430" s="49"/>
      <c r="HC430" s="49"/>
      <c r="HD430" s="49"/>
      <c r="HE430" s="49"/>
      <c r="HF430" s="49"/>
      <c r="HG430" s="49"/>
      <c r="HH430" s="49"/>
      <c r="HI430" s="49"/>
      <c r="HJ430" s="49"/>
      <c r="HK430" s="49"/>
      <c r="HL430" s="49"/>
      <c r="HM430" s="49"/>
      <c r="HN430" s="49"/>
      <c r="HO430" s="49"/>
      <c r="HP430" s="49"/>
      <c r="HQ430" s="49"/>
    </row>
    <row r="431" spans="1:242" s="47" customFormat="1">
      <c r="A431" s="22" t="s">
        <v>904</v>
      </c>
      <c r="B431" s="36" t="s">
        <v>905</v>
      </c>
      <c r="C431" s="48" t="s">
        <v>62</v>
      </c>
      <c r="D431" s="17">
        <v>9798.58</v>
      </c>
      <c r="E431" s="17">
        <v>387.05</v>
      </c>
      <c r="F431" s="17">
        <v>605.87</v>
      </c>
      <c r="G431" s="17">
        <v>248.9</v>
      </c>
      <c r="H431" s="17">
        <v>1469.98</v>
      </c>
      <c r="I431" s="17">
        <v>2206.12</v>
      </c>
      <c r="J431" s="17">
        <v>778.67</v>
      </c>
      <c r="K431" s="17">
        <v>1868.63</v>
      </c>
      <c r="L431" s="17"/>
      <c r="M431" s="17"/>
      <c r="N431" s="17"/>
      <c r="O431" s="17"/>
      <c r="P431" s="17">
        <v>219974.73</v>
      </c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49"/>
      <c r="AS431" s="49"/>
      <c r="AT431" s="49"/>
      <c r="AU431" s="49"/>
      <c r="AV431" s="49"/>
      <c r="AW431" s="49"/>
      <c r="AX431" s="49"/>
      <c r="AY431" s="49"/>
      <c r="AZ431" s="49"/>
      <c r="BA431" s="49"/>
      <c r="BB431" s="49"/>
      <c r="BC431" s="49"/>
      <c r="BD431" s="49"/>
      <c r="BE431" s="49"/>
      <c r="BF431" s="49"/>
      <c r="BG431" s="49"/>
      <c r="BH431" s="49"/>
      <c r="BI431" s="49"/>
      <c r="BJ431" s="49"/>
      <c r="BK431" s="49"/>
      <c r="BL431" s="49"/>
      <c r="BM431" s="49"/>
      <c r="BN431" s="49"/>
      <c r="BO431" s="49"/>
      <c r="BP431" s="49"/>
      <c r="BQ431" s="49"/>
      <c r="BR431" s="49"/>
      <c r="BS431" s="49"/>
      <c r="BT431" s="49"/>
      <c r="BU431" s="49"/>
      <c r="BV431" s="49"/>
      <c r="BW431" s="49"/>
      <c r="BX431" s="49"/>
      <c r="BY431" s="49"/>
      <c r="BZ431" s="49"/>
      <c r="CA431" s="49"/>
      <c r="CB431" s="49"/>
      <c r="CC431" s="49"/>
      <c r="CD431" s="49"/>
      <c r="CE431" s="49"/>
      <c r="CF431" s="49"/>
      <c r="CG431" s="49"/>
      <c r="CH431" s="49"/>
      <c r="CI431" s="49"/>
      <c r="CJ431" s="49"/>
      <c r="CK431" s="49"/>
      <c r="CL431" s="49"/>
      <c r="CM431" s="49"/>
      <c r="CN431" s="49"/>
      <c r="CO431" s="49"/>
      <c r="CP431" s="49"/>
      <c r="CQ431" s="49"/>
      <c r="CR431" s="49"/>
      <c r="CS431" s="49"/>
      <c r="CT431" s="49"/>
      <c r="CU431" s="49"/>
      <c r="CV431" s="49"/>
      <c r="CW431" s="49"/>
      <c r="CX431" s="49"/>
      <c r="CY431" s="49"/>
      <c r="CZ431" s="49"/>
      <c r="DA431" s="49"/>
      <c r="DB431" s="49"/>
      <c r="DC431" s="49"/>
      <c r="DD431" s="49"/>
      <c r="DE431" s="49"/>
      <c r="DF431" s="49"/>
      <c r="DG431" s="49"/>
      <c r="DH431" s="49"/>
      <c r="DI431" s="49"/>
      <c r="DJ431" s="49"/>
      <c r="DK431" s="49"/>
      <c r="DL431" s="49"/>
      <c r="DM431" s="49"/>
      <c r="DN431" s="49"/>
      <c r="DO431" s="49"/>
      <c r="DP431" s="49"/>
      <c r="DQ431" s="49"/>
      <c r="DR431" s="49"/>
      <c r="DS431" s="49"/>
      <c r="DT431" s="49"/>
      <c r="DU431" s="49"/>
      <c r="DV431" s="49"/>
      <c r="DW431" s="49"/>
      <c r="DX431" s="49"/>
      <c r="DY431" s="49"/>
      <c r="DZ431" s="49"/>
      <c r="EA431" s="49"/>
      <c r="EB431" s="49"/>
      <c r="EC431" s="49"/>
      <c r="ED431" s="49"/>
      <c r="EE431" s="49"/>
      <c r="EF431" s="49"/>
      <c r="EG431" s="49"/>
      <c r="EH431" s="49"/>
      <c r="EI431" s="49"/>
      <c r="EJ431" s="49"/>
      <c r="EK431" s="49"/>
      <c r="EL431" s="49"/>
      <c r="EM431" s="49"/>
      <c r="EN431" s="49"/>
      <c r="EO431" s="49"/>
      <c r="EP431" s="49"/>
      <c r="EQ431" s="49"/>
      <c r="ER431" s="49"/>
      <c r="ES431" s="49"/>
      <c r="ET431" s="49"/>
      <c r="EU431" s="49"/>
      <c r="EV431" s="49"/>
      <c r="EW431" s="49"/>
      <c r="EX431" s="49"/>
      <c r="EY431" s="49"/>
      <c r="EZ431" s="49"/>
      <c r="FA431" s="49"/>
      <c r="FB431" s="49"/>
      <c r="FC431" s="49"/>
      <c r="FD431" s="49"/>
      <c r="FE431" s="49"/>
      <c r="FF431" s="49"/>
      <c r="FG431" s="49"/>
      <c r="FH431" s="49"/>
      <c r="FI431" s="49"/>
      <c r="FJ431" s="49"/>
      <c r="FK431" s="49"/>
      <c r="FL431" s="49"/>
      <c r="FM431" s="49"/>
      <c r="FN431" s="49"/>
      <c r="FO431" s="49"/>
      <c r="FP431" s="49"/>
      <c r="FQ431" s="49"/>
      <c r="FR431" s="49"/>
      <c r="FS431" s="49"/>
      <c r="FT431" s="49"/>
      <c r="FU431" s="49"/>
      <c r="FV431" s="49"/>
      <c r="FW431" s="49"/>
      <c r="FX431" s="49"/>
      <c r="FY431" s="49"/>
      <c r="FZ431" s="49"/>
      <c r="GA431" s="49"/>
      <c r="GB431" s="49"/>
      <c r="GC431" s="49"/>
      <c r="GD431" s="49"/>
      <c r="GE431" s="49"/>
      <c r="GF431" s="49"/>
      <c r="GG431" s="49"/>
      <c r="GH431" s="49"/>
      <c r="GI431" s="49"/>
      <c r="GJ431" s="49"/>
      <c r="GK431" s="49"/>
      <c r="GL431" s="49"/>
      <c r="GM431" s="49"/>
      <c r="GN431" s="49"/>
      <c r="GO431" s="49"/>
      <c r="GP431" s="49"/>
      <c r="GQ431" s="49"/>
      <c r="GR431" s="49"/>
      <c r="GS431" s="49"/>
      <c r="GT431" s="49"/>
      <c r="GU431" s="49"/>
      <c r="GV431" s="49"/>
      <c r="GW431" s="49"/>
      <c r="GX431" s="49"/>
      <c r="GY431" s="49"/>
      <c r="GZ431" s="49"/>
      <c r="HA431" s="49"/>
      <c r="HB431" s="49"/>
      <c r="HC431" s="49"/>
      <c r="HD431" s="49"/>
      <c r="HE431" s="49"/>
      <c r="HF431" s="49"/>
      <c r="HG431" s="49"/>
      <c r="HH431" s="49"/>
      <c r="HI431" s="49"/>
      <c r="HJ431" s="49"/>
      <c r="HK431" s="49"/>
      <c r="HL431" s="49"/>
      <c r="HM431" s="49"/>
      <c r="HN431" s="49"/>
      <c r="HO431" s="49"/>
      <c r="HP431" s="49"/>
      <c r="HQ431" s="49"/>
    </row>
    <row r="432" spans="1:242" s="30" customFormat="1" ht="22.5">
      <c r="A432" s="24" t="s">
        <v>906</v>
      </c>
      <c r="B432" s="35" t="s">
        <v>907</v>
      </c>
      <c r="C432" s="48"/>
      <c r="D432" s="16">
        <f t="shared" ref="D432:P433" si="293">D433</f>
        <v>88787.05</v>
      </c>
      <c r="E432" s="16">
        <f t="shared" si="293"/>
        <v>96941.440000000002</v>
      </c>
      <c r="F432" s="16">
        <f t="shared" si="293"/>
        <v>123900.67</v>
      </c>
      <c r="G432" s="16">
        <f t="shared" si="293"/>
        <v>124974.27</v>
      </c>
      <c r="H432" s="16">
        <f t="shared" si="293"/>
        <v>148802.47</v>
      </c>
      <c r="I432" s="16">
        <f t="shared" si="293"/>
        <v>145357.66</v>
      </c>
      <c r="J432" s="16">
        <f t="shared" si="293"/>
        <v>148338.03</v>
      </c>
      <c r="K432" s="16">
        <f t="shared" si="293"/>
        <v>144967.9</v>
      </c>
      <c r="L432" s="16">
        <f t="shared" si="293"/>
        <v>146221.19666666666</v>
      </c>
      <c r="M432" s="16">
        <f t="shared" si="293"/>
        <v>146509.04222222223</v>
      </c>
      <c r="N432" s="16">
        <f t="shared" si="293"/>
        <v>145899.37962962964</v>
      </c>
      <c r="O432" s="16">
        <f t="shared" si="293"/>
        <v>146209.87283950616</v>
      </c>
      <c r="P432" s="16">
        <f t="shared" si="293"/>
        <v>1606908.981358025</v>
      </c>
      <c r="HR432" s="29"/>
      <c r="HS432" s="29"/>
      <c r="HT432" s="29"/>
      <c r="HU432" s="29"/>
      <c r="HV432" s="29"/>
      <c r="HW432" s="29"/>
      <c r="HX432" s="29"/>
      <c r="HY432" s="29"/>
      <c r="HZ432" s="29"/>
      <c r="IA432" s="29"/>
      <c r="IB432" s="29"/>
      <c r="IC432" s="29"/>
      <c r="ID432" s="29"/>
      <c r="IE432" s="29"/>
      <c r="IF432" s="29"/>
      <c r="IG432" s="29"/>
      <c r="IH432" s="29"/>
    </row>
    <row r="433" spans="1:242" s="30" customFormat="1">
      <c r="A433" s="24" t="s">
        <v>908</v>
      </c>
      <c r="B433" s="35" t="s">
        <v>909</v>
      </c>
      <c r="C433" s="48"/>
      <c r="D433" s="16">
        <f t="shared" si="293"/>
        <v>88787.05</v>
      </c>
      <c r="E433" s="16">
        <f t="shared" si="293"/>
        <v>96941.440000000002</v>
      </c>
      <c r="F433" s="16">
        <f t="shared" si="293"/>
        <v>123900.67</v>
      </c>
      <c r="G433" s="16">
        <f t="shared" si="293"/>
        <v>124974.27</v>
      </c>
      <c r="H433" s="16">
        <f t="shared" si="293"/>
        <v>148802.47</v>
      </c>
      <c r="I433" s="16">
        <f t="shared" si="293"/>
        <v>145357.66</v>
      </c>
      <c r="J433" s="16">
        <f t="shared" si="293"/>
        <v>148338.03</v>
      </c>
      <c r="K433" s="16">
        <f t="shared" si="293"/>
        <v>144967.9</v>
      </c>
      <c r="L433" s="16">
        <f t="shared" si="293"/>
        <v>146221.19666666666</v>
      </c>
      <c r="M433" s="16">
        <f t="shared" si="293"/>
        <v>146509.04222222223</v>
      </c>
      <c r="N433" s="16">
        <f t="shared" si="293"/>
        <v>145899.37962962964</v>
      </c>
      <c r="O433" s="16">
        <f t="shared" si="293"/>
        <v>146209.87283950616</v>
      </c>
      <c r="P433" s="16">
        <f t="shared" si="293"/>
        <v>1606908.981358025</v>
      </c>
      <c r="HR433" s="29"/>
      <c r="HS433" s="29"/>
      <c r="HT433" s="29"/>
      <c r="HU433" s="29"/>
      <c r="HV433" s="29"/>
      <c r="HW433" s="29"/>
      <c r="HX433" s="29"/>
      <c r="HY433" s="29"/>
      <c r="HZ433" s="29"/>
      <c r="IA433" s="29"/>
      <c r="IB433" s="29"/>
      <c r="IC433" s="29"/>
      <c r="ID433" s="29"/>
      <c r="IE433" s="29"/>
      <c r="IF433" s="29"/>
      <c r="IG433" s="29"/>
      <c r="IH433" s="29"/>
    </row>
    <row r="434" spans="1:242" s="49" customFormat="1">
      <c r="A434" s="22" t="s">
        <v>910</v>
      </c>
      <c r="B434" s="36" t="s">
        <v>911</v>
      </c>
      <c r="C434" s="48" t="s">
        <v>14</v>
      </c>
      <c r="D434" s="17">
        <v>88787.05</v>
      </c>
      <c r="E434" s="17">
        <v>96941.440000000002</v>
      </c>
      <c r="F434" s="17">
        <v>123900.67</v>
      </c>
      <c r="G434" s="17">
        <v>124974.27</v>
      </c>
      <c r="H434" s="17">
        <v>148802.47</v>
      </c>
      <c r="I434" s="17">
        <v>145357.66</v>
      </c>
      <c r="J434" s="17">
        <v>148338.03</v>
      </c>
      <c r="K434" s="17">
        <v>144967.9</v>
      </c>
      <c r="L434" s="17">
        <f t="shared" ref="L434" si="294">SUM(I434:K434)/3</f>
        <v>146221.19666666666</v>
      </c>
      <c r="M434" s="17">
        <f t="shared" ref="M434" si="295">SUM(J434:L434)/3</f>
        <v>146509.04222222223</v>
      </c>
      <c r="N434" s="17">
        <f t="shared" ref="N434" si="296">SUM(K434:M434)/3</f>
        <v>145899.37962962964</v>
      </c>
      <c r="O434" s="17">
        <f t="shared" ref="O434" si="297">SUM(L434:N434)/3</f>
        <v>146209.87283950616</v>
      </c>
      <c r="P434" s="17">
        <f>SUM(D434:O434)</f>
        <v>1606908.981358025</v>
      </c>
      <c r="HR434" s="47"/>
      <c r="HS434" s="47"/>
      <c r="HT434" s="47"/>
      <c r="HU434" s="47"/>
      <c r="HV434" s="47"/>
      <c r="HW434" s="47"/>
      <c r="HX434" s="47"/>
      <c r="HY434" s="47"/>
      <c r="HZ434" s="47"/>
      <c r="IA434" s="47"/>
      <c r="IB434" s="47"/>
      <c r="IC434" s="47"/>
      <c r="ID434" s="47"/>
      <c r="IE434" s="47"/>
      <c r="IF434" s="47"/>
      <c r="IG434" s="47"/>
      <c r="IH434" s="47"/>
    </row>
    <row r="435" spans="1:242" s="30" customFormat="1" ht="25.5" customHeight="1">
      <c r="A435" s="24" t="s">
        <v>912</v>
      </c>
      <c r="B435" s="35" t="s">
        <v>913</v>
      </c>
      <c r="C435" s="48"/>
      <c r="D435" s="16">
        <f t="shared" ref="D435:I435" si="298">D436+D462+D456+D446+D465</f>
        <v>2306256.8199999998</v>
      </c>
      <c r="E435" s="16">
        <f t="shared" si="298"/>
        <v>2100449.46</v>
      </c>
      <c r="F435" s="16">
        <f t="shared" si="298"/>
        <v>2332677.1</v>
      </c>
      <c r="G435" s="16">
        <f t="shared" si="298"/>
        <v>2351070.38</v>
      </c>
      <c r="H435" s="16">
        <f t="shared" si="298"/>
        <v>3210552.2600000002</v>
      </c>
      <c r="I435" s="16">
        <f t="shared" si="298"/>
        <v>2261524.8200000003</v>
      </c>
      <c r="J435" s="16">
        <f t="shared" ref="J435" si="299">J436+J462+J456+J446+J465</f>
        <v>2442926.1399999997</v>
      </c>
      <c r="K435" s="16">
        <f t="shared" ref="K435:P435" si="300">K436+K462+K456+K446+K465</f>
        <v>3387813.7</v>
      </c>
      <c r="L435" s="16">
        <f t="shared" si="300"/>
        <v>2271415.2233333332</v>
      </c>
      <c r="M435" s="16">
        <f t="shared" si="300"/>
        <v>2700718.3544444442</v>
      </c>
      <c r="N435" s="16">
        <f t="shared" si="300"/>
        <v>2786649.0925925928</v>
      </c>
      <c r="O435" s="16">
        <f t="shared" si="300"/>
        <v>2586260.8901234567</v>
      </c>
      <c r="P435" s="16">
        <f t="shared" si="300"/>
        <v>29272603.210493825</v>
      </c>
      <c r="HR435" s="29"/>
      <c r="HS435" s="29"/>
      <c r="HT435" s="29"/>
      <c r="HU435" s="29"/>
      <c r="HV435" s="29"/>
      <c r="HW435" s="29"/>
      <c r="HX435" s="29"/>
      <c r="HY435" s="29"/>
      <c r="HZ435" s="29"/>
      <c r="IA435" s="29"/>
      <c r="IB435" s="29"/>
      <c r="IC435" s="29"/>
      <c r="ID435" s="29"/>
      <c r="IE435" s="29"/>
      <c r="IF435" s="29"/>
      <c r="IG435" s="29"/>
      <c r="IH435" s="29"/>
    </row>
    <row r="436" spans="1:242" s="30" customFormat="1">
      <c r="A436" s="24" t="s">
        <v>914</v>
      </c>
      <c r="B436" s="35" t="s">
        <v>2052</v>
      </c>
      <c r="C436" s="48"/>
      <c r="D436" s="16">
        <f t="shared" ref="D436:P438" si="301">D437</f>
        <v>1215294.18</v>
      </c>
      <c r="E436" s="16">
        <f t="shared" si="301"/>
        <v>1049781.3899999999</v>
      </c>
      <c r="F436" s="16">
        <f t="shared" si="301"/>
        <v>1245835.83</v>
      </c>
      <c r="G436" s="16">
        <f t="shared" si="301"/>
        <v>1311827.5</v>
      </c>
      <c r="H436" s="16">
        <f t="shared" si="301"/>
        <v>2098338.5300000003</v>
      </c>
      <c r="I436" s="16">
        <f t="shared" si="301"/>
        <v>1175122.26</v>
      </c>
      <c r="J436" s="16">
        <f t="shared" si="301"/>
        <v>1375468.67</v>
      </c>
      <c r="K436" s="16">
        <f t="shared" si="301"/>
        <v>2330646.4900000002</v>
      </c>
      <c r="L436" s="16">
        <f t="shared" si="301"/>
        <v>1201072.8099999998</v>
      </c>
      <c r="M436" s="16">
        <f t="shared" si="301"/>
        <v>1635729.3233333332</v>
      </c>
      <c r="N436" s="16">
        <f t="shared" si="301"/>
        <v>1722482.8744444444</v>
      </c>
      <c r="O436" s="16">
        <f t="shared" si="301"/>
        <v>1519761.6692592592</v>
      </c>
      <c r="P436" s="16">
        <f t="shared" si="301"/>
        <v>16415650.497037036</v>
      </c>
      <c r="HR436" s="29"/>
      <c r="HS436" s="29"/>
      <c r="HT436" s="29"/>
      <c r="HU436" s="29"/>
      <c r="HV436" s="29"/>
      <c r="HW436" s="29"/>
      <c r="HX436" s="29"/>
      <c r="HY436" s="29"/>
      <c r="HZ436" s="29"/>
      <c r="IA436" s="29"/>
      <c r="IB436" s="29"/>
      <c r="IC436" s="29"/>
      <c r="ID436" s="29"/>
      <c r="IE436" s="29"/>
      <c r="IF436" s="29"/>
      <c r="IG436" s="29"/>
      <c r="IH436" s="29"/>
    </row>
    <row r="437" spans="1:242" s="30" customFormat="1" ht="33.75">
      <c r="A437" s="24" t="s">
        <v>916</v>
      </c>
      <c r="B437" s="35" t="s">
        <v>2050</v>
      </c>
      <c r="C437" s="48"/>
      <c r="D437" s="16">
        <f t="shared" si="301"/>
        <v>1215294.18</v>
      </c>
      <c r="E437" s="16">
        <f t="shared" si="301"/>
        <v>1049781.3899999999</v>
      </c>
      <c r="F437" s="16">
        <f t="shared" si="301"/>
        <v>1245835.83</v>
      </c>
      <c r="G437" s="16">
        <f t="shared" si="301"/>
        <v>1311827.5</v>
      </c>
      <c r="H437" s="16">
        <f t="shared" si="301"/>
        <v>2098338.5300000003</v>
      </c>
      <c r="I437" s="16">
        <f t="shared" si="301"/>
        <v>1175122.26</v>
      </c>
      <c r="J437" s="16">
        <f t="shared" si="301"/>
        <v>1375468.67</v>
      </c>
      <c r="K437" s="16">
        <f t="shared" si="301"/>
        <v>2330646.4900000002</v>
      </c>
      <c r="L437" s="16">
        <f t="shared" si="301"/>
        <v>1201072.8099999998</v>
      </c>
      <c r="M437" s="16">
        <f t="shared" si="301"/>
        <v>1635729.3233333332</v>
      </c>
      <c r="N437" s="16">
        <f t="shared" si="301"/>
        <v>1722482.8744444444</v>
      </c>
      <c r="O437" s="16">
        <f t="shared" si="301"/>
        <v>1519761.6692592592</v>
      </c>
      <c r="P437" s="16">
        <f t="shared" si="301"/>
        <v>16415650.497037036</v>
      </c>
      <c r="HR437" s="29"/>
      <c r="HS437" s="29"/>
      <c r="HT437" s="29"/>
      <c r="HU437" s="29"/>
      <c r="HV437" s="29"/>
      <c r="HW437" s="29"/>
      <c r="HX437" s="29"/>
      <c r="HY437" s="29"/>
      <c r="HZ437" s="29"/>
      <c r="IA437" s="29"/>
      <c r="IB437" s="29"/>
      <c r="IC437" s="29"/>
      <c r="ID437" s="29"/>
      <c r="IE437" s="29"/>
      <c r="IF437" s="29"/>
      <c r="IG437" s="29"/>
      <c r="IH437" s="29"/>
    </row>
    <row r="438" spans="1:242" s="67" customFormat="1" ht="18" customHeight="1">
      <c r="A438" s="24" t="s">
        <v>918</v>
      </c>
      <c r="B438" s="35" t="s">
        <v>2049</v>
      </c>
      <c r="C438" s="48"/>
      <c r="D438" s="17">
        <f t="shared" si="301"/>
        <v>1215294.18</v>
      </c>
      <c r="E438" s="17">
        <f t="shared" si="301"/>
        <v>1049781.3899999999</v>
      </c>
      <c r="F438" s="17">
        <f>SUM(F439:F445)</f>
        <v>1245835.83</v>
      </c>
      <c r="G438" s="17">
        <f t="shared" ref="G438:J438" si="302">SUM(G439:G445)</f>
        <v>1311827.5</v>
      </c>
      <c r="H438" s="17">
        <f t="shared" si="302"/>
        <v>2098338.5300000003</v>
      </c>
      <c r="I438" s="17">
        <f t="shared" si="302"/>
        <v>1175122.26</v>
      </c>
      <c r="J438" s="17">
        <f t="shared" si="302"/>
        <v>1375468.67</v>
      </c>
      <c r="K438" s="17">
        <f t="shared" ref="K438" si="303">SUM(K439:K445)</f>
        <v>2330646.4900000002</v>
      </c>
      <c r="L438" s="17">
        <f t="shared" ref="L438" si="304">SUM(L439:L445)</f>
        <v>1201072.8099999998</v>
      </c>
      <c r="M438" s="17">
        <f t="shared" ref="M438:N438" si="305">SUM(M439:M445)</f>
        <v>1635729.3233333332</v>
      </c>
      <c r="N438" s="17">
        <f t="shared" si="305"/>
        <v>1722482.8744444444</v>
      </c>
      <c r="O438" s="17">
        <f t="shared" ref="O438" si="306">SUM(O439:O445)</f>
        <v>1519761.6692592592</v>
      </c>
      <c r="P438" s="17">
        <f t="shared" ref="P438" si="307">SUM(P439:P445)</f>
        <v>16415650.497037036</v>
      </c>
      <c r="HR438" s="64"/>
      <c r="HS438" s="64"/>
      <c r="HT438" s="64"/>
      <c r="HU438" s="64"/>
      <c r="HV438" s="64"/>
      <c r="HW438" s="64"/>
      <c r="HX438" s="64"/>
      <c r="HY438" s="64"/>
      <c r="HZ438" s="64"/>
      <c r="IA438" s="64"/>
      <c r="IB438" s="64"/>
      <c r="IC438" s="64"/>
      <c r="ID438" s="64"/>
      <c r="IE438" s="64"/>
      <c r="IF438" s="64"/>
      <c r="IG438" s="64"/>
      <c r="IH438" s="64"/>
    </row>
    <row r="439" spans="1:242" s="67" customFormat="1" ht="15" customHeight="1">
      <c r="A439" s="22" t="s">
        <v>919</v>
      </c>
      <c r="B439" s="36" t="s">
        <v>2049</v>
      </c>
      <c r="C439" s="48" t="s">
        <v>614</v>
      </c>
      <c r="D439" s="17">
        <v>1215294.18</v>
      </c>
      <c r="E439" s="17">
        <v>1049781.3899999999</v>
      </c>
      <c r="F439" s="17">
        <v>1065835.83</v>
      </c>
      <c r="G439" s="17">
        <v>1071827.5</v>
      </c>
      <c r="H439" s="17">
        <v>1052627.5</v>
      </c>
      <c r="I439" s="17">
        <v>1175122.26</v>
      </c>
      <c r="J439" s="17">
        <v>1375468.67</v>
      </c>
      <c r="K439" s="17">
        <v>2330646.4900000002</v>
      </c>
      <c r="L439" s="17">
        <f>SUM(H439:J439)/3</f>
        <v>1201072.8099999998</v>
      </c>
      <c r="M439" s="17">
        <f t="shared" ref="M439" si="308">SUM(J439:L439)/3</f>
        <v>1635729.3233333332</v>
      </c>
      <c r="N439" s="17">
        <f t="shared" ref="N439" si="309">SUM(K439:M439)/3</f>
        <v>1722482.8744444444</v>
      </c>
      <c r="O439" s="17">
        <f t="shared" ref="O439" si="310">SUM(L439:N439)/3</f>
        <v>1519761.6692592592</v>
      </c>
      <c r="P439" s="17">
        <f>SUM(D439:O439)</f>
        <v>16415650.497037036</v>
      </c>
      <c r="HR439" s="64"/>
      <c r="HS439" s="64"/>
      <c r="HT439" s="64"/>
      <c r="HU439" s="64"/>
      <c r="HV439" s="64"/>
      <c r="HW439" s="64"/>
      <c r="HX439" s="64"/>
      <c r="HY439" s="64"/>
      <c r="HZ439" s="64"/>
      <c r="IA439" s="64"/>
      <c r="IB439" s="64"/>
      <c r="IC439" s="64"/>
      <c r="ID439" s="64"/>
      <c r="IE439" s="64"/>
      <c r="IF439" s="64"/>
      <c r="IG439" s="64"/>
      <c r="IH439" s="64"/>
    </row>
    <row r="440" spans="1:242" s="67" customFormat="1" ht="15" hidden="1" customHeight="1">
      <c r="A440" s="22" t="s">
        <v>920</v>
      </c>
      <c r="B440" s="36" t="s">
        <v>1532</v>
      </c>
      <c r="C440" s="48" t="s">
        <v>614</v>
      </c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HR440" s="64"/>
      <c r="HS440" s="64"/>
      <c r="HT440" s="64"/>
      <c r="HU440" s="64"/>
      <c r="HV440" s="64"/>
      <c r="HW440" s="64"/>
      <c r="HX440" s="64"/>
      <c r="HY440" s="64"/>
      <c r="HZ440" s="64"/>
      <c r="IA440" s="64"/>
      <c r="IB440" s="64"/>
      <c r="IC440" s="64"/>
      <c r="ID440" s="64"/>
      <c r="IE440" s="64"/>
      <c r="IF440" s="64"/>
      <c r="IG440" s="64"/>
      <c r="IH440" s="64"/>
    </row>
    <row r="441" spans="1:242" s="67" customFormat="1" ht="15" hidden="1" customHeight="1">
      <c r="A441" s="22" t="s">
        <v>921</v>
      </c>
      <c r="B441" s="36" t="s">
        <v>267</v>
      </c>
      <c r="C441" s="48" t="s">
        <v>614</v>
      </c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HR441" s="64"/>
      <c r="HS441" s="64"/>
      <c r="HT441" s="64"/>
      <c r="HU441" s="64"/>
      <c r="HV441" s="64"/>
      <c r="HW441" s="64"/>
      <c r="HX441" s="64"/>
      <c r="HY441" s="64"/>
      <c r="HZ441" s="64"/>
      <c r="IA441" s="64"/>
      <c r="IB441" s="64"/>
      <c r="IC441" s="64"/>
      <c r="ID441" s="64"/>
      <c r="IE441" s="64"/>
      <c r="IF441" s="64"/>
      <c r="IG441" s="64"/>
      <c r="IH441" s="64"/>
    </row>
    <row r="442" spans="1:242" s="67" customFormat="1" ht="15" hidden="1" customHeight="1">
      <c r="A442" s="22" t="s">
        <v>922</v>
      </c>
      <c r="B442" s="36" t="s">
        <v>924</v>
      </c>
      <c r="C442" s="48" t="s">
        <v>614</v>
      </c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HR442" s="64"/>
      <c r="HS442" s="64"/>
      <c r="HT442" s="64"/>
      <c r="HU442" s="64"/>
      <c r="HV442" s="64"/>
      <c r="HW442" s="64"/>
      <c r="HX442" s="64"/>
      <c r="HY442" s="64"/>
      <c r="HZ442" s="64"/>
      <c r="IA442" s="64"/>
      <c r="IB442" s="64"/>
      <c r="IC442" s="64"/>
      <c r="ID442" s="64"/>
      <c r="IE442" s="64"/>
      <c r="IF442" s="64"/>
      <c r="IG442" s="64"/>
      <c r="IH442" s="64"/>
    </row>
    <row r="443" spans="1:242" s="67" customFormat="1" ht="15" hidden="1" customHeight="1">
      <c r="A443" s="22" t="s">
        <v>923</v>
      </c>
      <c r="B443" s="36" t="s">
        <v>1533</v>
      </c>
      <c r="C443" s="48" t="s">
        <v>614</v>
      </c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HR443" s="64"/>
      <c r="HS443" s="64"/>
      <c r="HT443" s="64"/>
      <c r="HU443" s="64"/>
      <c r="HV443" s="64"/>
      <c r="HW443" s="64"/>
      <c r="HX443" s="64"/>
      <c r="HY443" s="64"/>
      <c r="HZ443" s="64"/>
      <c r="IA443" s="64"/>
      <c r="IB443" s="64"/>
      <c r="IC443" s="64"/>
      <c r="ID443" s="64"/>
      <c r="IE443" s="64"/>
      <c r="IF443" s="64"/>
      <c r="IG443" s="64"/>
      <c r="IH443" s="64"/>
    </row>
    <row r="444" spans="1:242" s="67" customFormat="1" ht="15" hidden="1" customHeight="1">
      <c r="A444" s="22" t="s">
        <v>1822</v>
      </c>
      <c r="B444" s="36" t="s">
        <v>1823</v>
      </c>
      <c r="C444" s="48" t="s">
        <v>614</v>
      </c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HR444" s="64"/>
      <c r="HS444" s="64"/>
      <c r="HT444" s="64"/>
      <c r="HU444" s="64"/>
      <c r="HV444" s="64"/>
      <c r="HW444" s="64"/>
      <c r="HX444" s="64"/>
      <c r="HY444" s="64"/>
      <c r="HZ444" s="64"/>
      <c r="IA444" s="64"/>
      <c r="IB444" s="64"/>
      <c r="IC444" s="64"/>
      <c r="ID444" s="64"/>
      <c r="IE444" s="64"/>
      <c r="IF444" s="64"/>
      <c r="IG444" s="64"/>
      <c r="IH444" s="64"/>
    </row>
    <row r="445" spans="1:242" s="67" customFormat="1" ht="15" hidden="1" customHeight="1">
      <c r="A445" s="22" t="s">
        <v>1884</v>
      </c>
      <c r="B445" s="22" t="s">
        <v>1885</v>
      </c>
      <c r="C445" s="23" t="s">
        <v>614</v>
      </c>
      <c r="D445" s="17"/>
      <c r="E445" s="17"/>
      <c r="F445" s="17">
        <v>180000</v>
      </c>
      <c r="G445" s="17">
        <v>240000</v>
      </c>
      <c r="H445" s="17">
        <v>1045711.03</v>
      </c>
      <c r="I445" s="17"/>
      <c r="J445" s="17"/>
      <c r="K445" s="17"/>
      <c r="L445" s="17"/>
      <c r="M445" s="17"/>
      <c r="N445" s="17"/>
      <c r="O445" s="17"/>
      <c r="P445" s="17"/>
      <c r="HR445" s="64"/>
      <c r="HS445" s="64"/>
      <c r="HT445" s="64"/>
      <c r="HU445" s="64"/>
      <c r="HV445" s="64"/>
      <c r="HW445" s="64"/>
      <c r="HX445" s="64"/>
      <c r="HY445" s="64"/>
      <c r="HZ445" s="64"/>
      <c r="IA445" s="64"/>
      <c r="IB445" s="64"/>
      <c r="IC445" s="64"/>
      <c r="ID445" s="64"/>
      <c r="IE445" s="64"/>
      <c r="IF445" s="64"/>
      <c r="IG445" s="64"/>
      <c r="IH445" s="64"/>
    </row>
    <row r="446" spans="1:242" s="87" customFormat="1" ht="22.5">
      <c r="A446" s="24" t="s">
        <v>925</v>
      </c>
      <c r="B446" s="35" t="s">
        <v>2053</v>
      </c>
      <c r="C446" s="23"/>
      <c r="D446" s="16">
        <f t="shared" ref="D446:P448" si="311">D447</f>
        <v>792639.35</v>
      </c>
      <c r="E446" s="16">
        <f t="shared" si="311"/>
        <v>797467.85</v>
      </c>
      <c r="F446" s="16">
        <f t="shared" si="311"/>
        <v>805273.35</v>
      </c>
      <c r="G446" s="16">
        <f t="shared" si="311"/>
        <v>786042.66</v>
      </c>
      <c r="H446" s="16">
        <f t="shared" si="311"/>
        <v>816461.96</v>
      </c>
      <c r="I446" s="16">
        <f t="shared" si="311"/>
        <v>819018.49</v>
      </c>
      <c r="J446" s="16">
        <f t="shared" si="311"/>
        <v>814257.25</v>
      </c>
      <c r="K446" s="16">
        <f t="shared" si="311"/>
        <v>803966.99</v>
      </c>
      <c r="L446" s="16">
        <f t="shared" si="311"/>
        <v>812414.24333333329</v>
      </c>
      <c r="M446" s="16">
        <f t="shared" si="311"/>
        <v>810212.8277777778</v>
      </c>
      <c r="N446" s="16">
        <f t="shared" si="311"/>
        <v>808864.6870370371</v>
      </c>
      <c r="O446" s="16">
        <f t="shared" si="311"/>
        <v>810497.25271604944</v>
      </c>
      <c r="P446" s="16">
        <f t="shared" si="311"/>
        <v>9677116.9108641986</v>
      </c>
      <c r="HR446" s="73"/>
      <c r="HS446" s="73"/>
      <c r="HT446" s="73"/>
      <c r="HU446" s="73"/>
      <c r="HV446" s="73"/>
      <c r="HW446" s="73"/>
      <c r="HX446" s="73"/>
      <c r="HY446" s="73"/>
      <c r="HZ446" s="73"/>
      <c r="IA446" s="73"/>
      <c r="IB446" s="73"/>
      <c r="IC446" s="73"/>
      <c r="ID446" s="73"/>
      <c r="IE446" s="73"/>
      <c r="IF446" s="73"/>
      <c r="IG446" s="73"/>
      <c r="IH446" s="73"/>
    </row>
    <row r="447" spans="1:242" s="87" customFormat="1" ht="22.5">
      <c r="A447" s="24" t="s">
        <v>926</v>
      </c>
      <c r="B447" s="35" t="s">
        <v>2054</v>
      </c>
      <c r="C447" s="23"/>
      <c r="D447" s="16">
        <f>D448</f>
        <v>792639.35</v>
      </c>
      <c r="E447" s="16">
        <f>E448</f>
        <v>797467.85</v>
      </c>
      <c r="F447" s="16">
        <f t="shared" si="311"/>
        <v>805273.35</v>
      </c>
      <c r="G447" s="16">
        <f t="shared" si="311"/>
        <v>786042.66</v>
      </c>
      <c r="H447" s="16">
        <f t="shared" si="311"/>
        <v>816461.96</v>
      </c>
      <c r="I447" s="16">
        <f t="shared" si="311"/>
        <v>819018.49</v>
      </c>
      <c r="J447" s="16">
        <f t="shared" si="311"/>
        <v>814257.25</v>
      </c>
      <c r="K447" s="16">
        <f t="shared" si="311"/>
        <v>803966.99</v>
      </c>
      <c r="L447" s="16">
        <f t="shared" si="311"/>
        <v>812414.24333333329</v>
      </c>
      <c r="M447" s="16">
        <f t="shared" si="311"/>
        <v>810212.8277777778</v>
      </c>
      <c r="N447" s="16">
        <f t="shared" si="311"/>
        <v>808864.6870370371</v>
      </c>
      <c r="O447" s="16">
        <f t="shared" si="311"/>
        <v>810497.25271604944</v>
      </c>
      <c r="P447" s="16">
        <f t="shared" si="311"/>
        <v>9677116.9108641986</v>
      </c>
      <c r="HR447" s="73"/>
      <c r="HS447" s="73"/>
      <c r="HT447" s="73"/>
      <c r="HU447" s="73"/>
      <c r="HV447" s="73"/>
      <c r="HW447" s="73"/>
      <c r="HX447" s="73"/>
      <c r="HY447" s="73"/>
      <c r="HZ447" s="73"/>
      <c r="IA447" s="73"/>
      <c r="IB447" s="73"/>
      <c r="IC447" s="73"/>
      <c r="ID447" s="73"/>
      <c r="IE447" s="73"/>
      <c r="IF447" s="73"/>
      <c r="IG447" s="73"/>
      <c r="IH447" s="73"/>
    </row>
    <row r="448" spans="1:242" s="87" customFormat="1" ht="19.5" customHeight="1">
      <c r="A448" s="24" t="s">
        <v>927</v>
      </c>
      <c r="B448" s="35" t="s">
        <v>2051</v>
      </c>
      <c r="C448" s="23"/>
      <c r="D448" s="16">
        <f>D449</f>
        <v>792639.35</v>
      </c>
      <c r="E448" s="16">
        <f t="shared" ref="E448" si="312">E449</f>
        <v>797467.85</v>
      </c>
      <c r="F448" s="16">
        <f t="shared" si="311"/>
        <v>805273.35</v>
      </c>
      <c r="G448" s="16">
        <f t="shared" si="311"/>
        <v>786042.66</v>
      </c>
      <c r="H448" s="16">
        <f t="shared" si="311"/>
        <v>816461.96</v>
      </c>
      <c r="I448" s="16">
        <f t="shared" si="311"/>
        <v>819018.49</v>
      </c>
      <c r="J448" s="16">
        <f t="shared" si="311"/>
        <v>814257.25</v>
      </c>
      <c r="K448" s="16">
        <f t="shared" si="311"/>
        <v>803966.99</v>
      </c>
      <c r="L448" s="16">
        <f t="shared" si="311"/>
        <v>812414.24333333329</v>
      </c>
      <c r="M448" s="16">
        <f t="shared" si="311"/>
        <v>810212.8277777778</v>
      </c>
      <c r="N448" s="16">
        <f t="shared" si="311"/>
        <v>808864.6870370371</v>
      </c>
      <c r="O448" s="16">
        <f t="shared" si="311"/>
        <v>810497.25271604944</v>
      </c>
      <c r="P448" s="16">
        <f t="shared" si="311"/>
        <v>9677116.9108641986</v>
      </c>
      <c r="HR448" s="73"/>
      <c r="HS448" s="73"/>
      <c r="HT448" s="73"/>
      <c r="HU448" s="73"/>
      <c r="HV448" s="73"/>
      <c r="HW448" s="73"/>
      <c r="HX448" s="73"/>
      <c r="HY448" s="73"/>
      <c r="HZ448" s="73"/>
      <c r="IA448" s="73"/>
      <c r="IB448" s="73"/>
      <c r="IC448" s="73"/>
      <c r="ID448" s="73"/>
      <c r="IE448" s="73"/>
      <c r="IF448" s="73"/>
      <c r="IG448" s="73"/>
      <c r="IH448" s="73"/>
    </row>
    <row r="449" spans="1:242" s="49" customFormat="1">
      <c r="A449" s="22" t="s">
        <v>1534</v>
      </c>
      <c r="B449" s="36" t="s">
        <v>2051</v>
      </c>
      <c r="C449" s="48" t="s">
        <v>619</v>
      </c>
      <c r="D449" s="17">
        <v>792639.35</v>
      </c>
      <c r="E449" s="17">
        <v>797467.85</v>
      </c>
      <c r="F449" s="17">
        <v>805273.35</v>
      </c>
      <c r="G449" s="17">
        <v>786042.66</v>
      </c>
      <c r="H449" s="17">
        <v>816461.96</v>
      </c>
      <c r="I449" s="17">
        <v>819018.49</v>
      </c>
      <c r="J449" s="17">
        <v>814257.25</v>
      </c>
      <c r="K449" s="17">
        <v>803966.99</v>
      </c>
      <c r="L449" s="17">
        <f t="shared" ref="L449" si="313">SUM(I449:K449)/3</f>
        <v>812414.24333333329</v>
      </c>
      <c r="M449" s="17">
        <f t="shared" ref="M449" si="314">SUM(J449:L449)/3</f>
        <v>810212.8277777778</v>
      </c>
      <c r="N449" s="17">
        <f t="shared" ref="N449" si="315">SUM(K449:M449)/3</f>
        <v>808864.6870370371</v>
      </c>
      <c r="O449" s="17">
        <f t="shared" ref="O449" si="316">SUM(L449:N449)/3</f>
        <v>810497.25271604944</v>
      </c>
      <c r="P449" s="17">
        <f>SUM(D449:O449)</f>
        <v>9677116.9108641986</v>
      </c>
      <c r="HR449" s="47"/>
      <c r="HS449" s="47"/>
      <c r="HT449" s="47"/>
      <c r="HU449" s="47"/>
      <c r="HV449" s="47"/>
      <c r="HW449" s="47"/>
      <c r="HX449" s="47"/>
      <c r="HY449" s="47"/>
      <c r="HZ449" s="47"/>
      <c r="IA449" s="47"/>
      <c r="IB449" s="47"/>
      <c r="IC449" s="47"/>
      <c r="ID449" s="47"/>
      <c r="IE449" s="47"/>
      <c r="IF449" s="47"/>
      <c r="IG449" s="47"/>
      <c r="IH449" s="47"/>
    </row>
    <row r="450" spans="1:242" s="49" customFormat="1" hidden="1">
      <c r="A450" s="22" t="s">
        <v>1535</v>
      </c>
      <c r="B450" s="36" t="s">
        <v>166</v>
      </c>
      <c r="C450" s="48" t="s">
        <v>619</v>
      </c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HR450" s="47"/>
      <c r="HS450" s="47"/>
      <c r="HT450" s="47"/>
      <c r="HU450" s="47"/>
      <c r="HV450" s="47"/>
      <c r="HW450" s="47"/>
      <c r="HX450" s="47"/>
      <c r="HY450" s="47"/>
      <c r="HZ450" s="47"/>
      <c r="IA450" s="47"/>
      <c r="IB450" s="47"/>
      <c r="IC450" s="47"/>
      <c r="ID450" s="47"/>
      <c r="IE450" s="47"/>
      <c r="IF450" s="47"/>
      <c r="IG450" s="47"/>
      <c r="IH450" s="47"/>
    </row>
    <row r="451" spans="1:242" s="49" customFormat="1" hidden="1">
      <c r="A451" s="22" t="s">
        <v>1536</v>
      </c>
      <c r="B451" s="36" t="s">
        <v>1539</v>
      </c>
      <c r="C451" s="48" t="s">
        <v>619</v>
      </c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HR451" s="47"/>
      <c r="HS451" s="47"/>
      <c r="HT451" s="47"/>
      <c r="HU451" s="47"/>
      <c r="HV451" s="47"/>
      <c r="HW451" s="47"/>
      <c r="HX451" s="47"/>
      <c r="HY451" s="47"/>
      <c r="HZ451" s="47"/>
      <c r="IA451" s="47"/>
      <c r="IB451" s="47"/>
      <c r="IC451" s="47"/>
      <c r="ID451" s="47"/>
      <c r="IE451" s="47"/>
      <c r="IF451" s="47"/>
      <c r="IG451" s="47"/>
      <c r="IH451" s="47"/>
    </row>
    <row r="452" spans="1:242" s="49" customFormat="1" hidden="1">
      <c r="A452" s="22" t="s">
        <v>1537</v>
      </c>
      <c r="B452" s="36" t="s">
        <v>167</v>
      </c>
      <c r="C452" s="48" t="s">
        <v>619</v>
      </c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HR452" s="47"/>
      <c r="HS452" s="47"/>
      <c r="HT452" s="47"/>
      <c r="HU452" s="47"/>
      <c r="HV452" s="47"/>
      <c r="HW452" s="47"/>
      <c r="HX452" s="47"/>
      <c r="HY452" s="47"/>
      <c r="HZ452" s="47"/>
      <c r="IA452" s="47"/>
      <c r="IB452" s="47"/>
      <c r="IC452" s="47"/>
      <c r="ID452" s="47"/>
      <c r="IE452" s="47"/>
      <c r="IF452" s="47"/>
      <c r="IG452" s="47"/>
      <c r="IH452" s="47"/>
    </row>
    <row r="453" spans="1:242" s="49" customFormat="1" hidden="1">
      <c r="A453" s="22" t="s">
        <v>1538</v>
      </c>
      <c r="B453" s="22" t="s">
        <v>1540</v>
      </c>
      <c r="C453" s="48" t="s">
        <v>619</v>
      </c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HR453" s="47"/>
      <c r="HS453" s="47"/>
      <c r="HT453" s="47"/>
      <c r="HU453" s="47"/>
      <c r="HV453" s="47"/>
      <c r="HW453" s="47"/>
      <c r="HX453" s="47"/>
      <c r="HY453" s="47"/>
      <c r="HZ453" s="47"/>
      <c r="IA453" s="47"/>
      <c r="IB453" s="47"/>
      <c r="IC453" s="47"/>
      <c r="ID453" s="47"/>
      <c r="IE453" s="47"/>
      <c r="IF453" s="47"/>
      <c r="IG453" s="47"/>
      <c r="IH453" s="47"/>
    </row>
    <row r="454" spans="1:242" s="49" customFormat="1" hidden="1">
      <c r="A454" s="22" t="s">
        <v>1541</v>
      </c>
      <c r="B454" s="22" t="s">
        <v>1542</v>
      </c>
      <c r="C454" s="48" t="s">
        <v>619</v>
      </c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HR454" s="47"/>
      <c r="HS454" s="47"/>
      <c r="HT454" s="47"/>
      <c r="HU454" s="47"/>
      <c r="HV454" s="47"/>
      <c r="HW454" s="47"/>
      <c r="HX454" s="47"/>
      <c r="HY454" s="47"/>
      <c r="HZ454" s="47"/>
      <c r="IA454" s="47"/>
      <c r="IB454" s="47"/>
      <c r="IC454" s="47"/>
      <c r="ID454" s="47"/>
      <c r="IE454" s="47"/>
      <c r="IF454" s="47"/>
      <c r="IG454" s="47"/>
      <c r="IH454" s="47"/>
    </row>
    <row r="455" spans="1:242" s="49" customFormat="1" hidden="1">
      <c r="A455" s="22" t="s">
        <v>1869</v>
      </c>
      <c r="B455" s="22" t="s">
        <v>1870</v>
      </c>
      <c r="C455" s="48" t="s">
        <v>619</v>
      </c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HR455" s="47"/>
      <c r="HS455" s="47"/>
      <c r="HT455" s="47"/>
      <c r="HU455" s="47"/>
      <c r="HV455" s="47"/>
      <c r="HW455" s="47"/>
      <c r="HX455" s="47"/>
      <c r="HY455" s="47"/>
      <c r="HZ455" s="47"/>
      <c r="IA455" s="47"/>
      <c r="IB455" s="47"/>
      <c r="IC455" s="47"/>
      <c r="ID455" s="47"/>
      <c r="IE455" s="47"/>
      <c r="IF455" s="47"/>
      <c r="IG455" s="47"/>
      <c r="IH455" s="47"/>
    </row>
    <row r="456" spans="1:242" s="87" customFormat="1" ht="11.25">
      <c r="A456" s="24" t="s">
        <v>928</v>
      </c>
      <c r="B456" s="35" t="s">
        <v>929</v>
      </c>
      <c r="C456" s="23"/>
      <c r="D456" s="16">
        <f t="shared" ref="D456:P457" si="317">D457</f>
        <v>159612.81</v>
      </c>
      <c r="E456" s="16">
        <f t="shared" si="317"/>
        <v>114489.74</v>
      </c>
      <c r="F456" s="16">
        <f t="shared" si="317"/>
        <v>142857.44</v>
      </c>
      <c r="G456" s="16">
        <f t="shared" si="317"/>
        <v>114489.74</v>
      </c>
      <c r="H456" s="16">
        <f t="shared" si="317"/>
        <v>157041.29</v>
      </c>
      <c r="I456" s="16">
        <f t="shared" si="317"/>
        <v>128673.59</v>
      </c>
      <c r="J456" s="16">
        <f t="shared" si="317"/>
        <v>114489.74</v>
      </c>
      <c r="K456" s="16">
        <f t="shared" si="317"/>
        <v>114489.74</v>
      </c>
      <c r="L456" s="16">
        <f t="shared" si="317"/>
        <v>119217.69</v>
      </c>
      <c r="M456" s="16">
        <f t="shared" si="317"/>
        <v>116065.72333333334</v>
      </c>
      <c r="N456" s="16">
        <f t="shared" si="317"/>
        <v>116591.05111111111</v>
      </c>
      <c r="O456" s="16">
        <f t="shared" si="317"/>
        <v>117291.48814814816</v>
      </c>
      <c r="P456" s="16">
        <f t="shared" si="317"/>
        <v>1515310.0425925928</v>
      </c>
      <c r="HR456" s="73"/>
      <c r="HS456" s="73"/>
      <c r="HT456" s="73"/>
      <c r="HU456" s="73"/>
      <c r="HV456" s="73"/>
      <c r="HW456" s="73"/>
      <c r="HX456" s="73"/>
      <c r="HY456" s="73"/>
      <c r="HZ456" s="73"/>
      <c r="IA456" s="73"/>
      <c r="IB456" s="73"/>
      <c r="IC456" s="73"/>
      <c r="ID456" s="73"/>
      <c r="IE456" s="73"/>
      <c r="IF456" s="73"/>
      <c r="IG456" s="73"/>
      <c r="IH456" s="73"/>
    </row>
    <row r="457" spans="1:242" s="87" customFormat="1" ht="22.5">
      <c r="A457" s="24" t="s">
        <v>930</v>
      </c>
      <c r="B457" s="35" t="s">
        <v>931</v>
      </c>
      <c r="C457" s="23"/>
      <c r="D457" s="16">
        <f t="shared" si="317"/>
        <v>159612.81</v>
      </c>
      <c r="E457" s="16">
        <f t="shared" si="317"/>
        <v>114489.74</v>
      </c>
      <c r="F457" s="16">
        <f t="shared" si="317"/>
        <v>142857.44</v>
      </c>
      <c r="G457" s="16">
        <f t="shared" si="317"/>
        <v>114489.74</v>
      </c>
      <c r="H457" s="16">
        <f t="shared" si="317"/>
        <v>157041.29</v>
      </c>
      <c r="I457" s="16">
        <f t="shared" si="317"/>
        <v>128673.59</v>
      </c>
      <c r="J457" s="16">
        <f t="shared" si="317"/>
        <v>114489.74</v>
      </c>
      <c r="K457" s="16">
        <f t="shared" si="317"/>
        <v>114489.74</v>
      </c>
      <c r="L457" s="16">
        <f t="shared" si="317"/>
        <v>119217.69</v>
      </c>
      <c r="M457" s="16">
        <f t="shared" si="317"/>
        <v>116065.72333333334</v>
      </c>
      <c r="N457" s="16">
        <f t="shared" si="317"/>
        <v>116591.05111111111</v>
      </c>
      <c r="O457" s="16">
        <f t="shared" si="317"/>
        <v>117291.48814814816</v>
      </c>
      <c r="P457" s="16">
        <f t="shared" si="317"/>
        <v>1515310.0425925928</v>
      </c>
      <c r="HR457" s="73"/>
      <c r="HS457" s="73"/>
      <c r="HT457" s="73"/>
      <c r="HU457" s="73"/>
      <c r="HV457" s="73"/>
      <c r="HW457" s="73"/>
      <c r="HX457" s="73"/>
      <c r="HY457" s="73"/>
      <c r="HZ457" s="73"/>
      <c r="IA457" s="73"/>
      <c r="IB457" s="73"/>
      <c r="IC457" s="73"/>
      <c r="ID457" s="73"/>
      <c r="IE457" s="73"/>
      <c r="IF457" s="73"/>
      <c r="IG457" s="73"/>
      <c r="IH457" s="73"/>
    </row>
    <row r="458" spans="1:242" s="87" customFormat="1" ht="16.5" customHeight="1">
      <c r="A458" s="24" t="s">
        <v>932</v>
      </c>
      <c r="B458" s="35" t="s">
        <v>933</v>
      </c>
      <c r="C458" s="23"/>
      <c r="D458" s="16">
        <f t="shared" ref="D458:H458" si="318">SUM(D459:D461)</f>
        <v>159612.81</v>
      </c>
      <c r="E458" s="16">
        <f t="shared" si="318"/>
        <v>114489.74</v>
      </c>
      <c r="F458" s="16">
        <f t="shared" si="318"/>
        <v>142857.44</v>
      </c>
      <c r="G458" s="16">
        <f t="shared" si="318"/>
        <v>114489.74</v>
      </c>
      <c r="H458" s="16">
        <f t="shared" si="318"/>
        <v>157041.29</v>
      </c>
      <c r="I458" s="16">
        <f t="shared" ref="I458:J458" si="319">SUM(I459:I461)</f>
        <v>128673.59</v>
      </c>
      <c r="J458" s="16">
        <f t="shared" si="319"/>
        <v>114489.74</v>
      </c>
      <c r="K458" s="16">
        <f t="shared" ref="K458:P458" si="320">SUM(K459:K461)</f>
        <v>114489.74</v>
      </c>
      <c r="L458" s="16">
        <f t="shared" si="320"/>
        <v>119217.69</v>
      </c>
      <c r="M458" s="16">
        <f t="shared" si="320"/>
        <v>116065.72333333334</v>
      </c>
      <c r="N458" s="16">
        <f t="shared" si="320"/>
        <v>116591.05111111111</v>
      </c>
      <c r="O458" s="16">
        <f t="shared" si="320"/>
        <v>117291.48814814816</v>
      </c>
      <c r="P458" s="16">
        <f t="shared" si="320"/>
        <v>1515310.0425925928</v>
      </c>
      <c r="HR458" s="73"/>
      <c r="HS458" s="73"/>
      <c r="HT458" s="73"/>
      <c r="HU458" s="73"/>
      <c r="HV458" s="73"/>
      <c r="HW458" s="73"/>
      <c r="HX458" s="73"/>
      <c r="HY458" s="73"/>
      <c r="HZ458" s="73"/>
      <c r="IA458" s="73"/>
      <c r="IB458" s="73"/>
      <c r="IC458" s="73"/>
      <c r="ID458" s="73"/>
      <c r="IE458" s="73"/>
      <c r="IF458" s="73"/>
      <c r="IG458" s="73"/>
      <c r="IH458" s="73"/>
    </row>
    <row r="459" spans="1:242" s="49" customFormat="1">
      <c r="A459" s="22" t="s">
        <v>1543</v>
      </c>
      <c r="B459" s="22" t="s">
        <v>933</v>
      </c>
      <c r="C459" s="48" t="s">
        <v>622</v>
      </c>
      <c r="D459" s="17">
        <v>159612.81</v>
      </c>
      <c r="E459" s="17">
        <v>114489.74</v>
      </c>
      <c r="F459" s="17">
        <v>142857.44</v>
      </c>
      <c r="G459" s="17">
        <v>114489.74</v>
      </c>
      <c r="H459" s="17">
        <v>157041.29</v>
      </c>
      <c r="I459" s="17">
        <v>128673.59</v>
      </c>
      <c r="J459" s="17">
        <v>114489.74</v>
      </c>
      <c r="K459" s="17">
        <v>114489.74</v>
      </c>
      <c r="L459" s="17">
        <f t="shared" ref="L459" si="321">SUM(I459:K459)/3</f>
        <v>119217.69</v>
      </c>
      <c r="M459" s="17">
        <f t="shared" ref="M459" si="322">SUM(J459:L459)/3</f>
        <v>116065.72333333334</v>
      </c>
      <c r="N459" s="17">
        <f t="shared" ref="N459" si="323">SUM(K459:M459)/3</f>
        <v>116591.05111111111</v>
      </c>
      <c r="O459" s="17">
        <f t="shared" ref="O459" si="324">SUM(L459:N459)/3</f>
        <v>117291.48814814816</v>
      </c>
      <c r="P459" s="17">
        <f>SUM(D459:O459)</f>
        <v>1515310.0425925928</v>
      </c>
      <c r="HR459" s="47"/>
      <c r="HS459" s="47"/>
      <c r="HT459" s="47"/>
      <c r="HU459" s="47"/>
      <c r="HV459" s="47"/>
      <c r="HW459" s="47"/>
      <c r="HX459" s="47"/>
      <c r="HY459" s="47"/>
      <c r="HZ459" s="47"/>
      <c r="IA459" s="47"/>
      <c r="IB459" s="47"/>
      <c r="IC459" s="47"/>
      <c r="ID459" s="47"/>
      <c r="IE459" s="47"/>
      <c r="IF459" s="47"/>
      <c r="IG459" s="47"/>
      <c r="IH459" s="47"/>
    </row>
    <row r="460" spans="1:242" s="49" customFormat="1" hidden="1">
      <c r="A460" s="22" t="s">
        <v>1544</v>
      </c>
      <c r="B460" s="22" t="s">
        <v>933</v>
      </c>
      <c r="C460" s="23" t="s">
        <v>622</v>
      </c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HR460" s="47"/>
      <c r="HS460" s="47"/>
      <c r="HT460" s="47"/>
      <c r="HU460" s="47"/>
      <c r="HV460" s="47"/>
      <c r="HW460" s="47"/>
      <c r="HX460" s="47"/>
      <c r="HY460" s="47"/>
      <c r="HZ460" s="47"/>
      <c r="IA460" s="47"/>
      <c r="IB460" s="47"/>
      <c r="IC460" s="47"/>
      <c r="ID460" s="47"/>
      <c r="IE460" s="47"/>
      <c r="IF460" s="47"/>
      <c r="IG460" s="47"/>
      <c r="IH460" s="47"/>
    </row>
    <row r="461" spans="1:242" s="49" customFormat="1" hidden="1">
      <c r="A461" s="22" t="s">
        <v>1546</v>
      </c>
      <c r="B461" s="36" t="s">
        <v>1545</v>
      </c>
      <c r="C461" s="48" t="s">
        <v>622</v>
      </c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HR461" s="47"/>
      <c r="HS461" s="47"/>
      <c r="HT461" s="47"/>
      <c r="HU461" s="47"/>
      <c r="HV461" s="47"/>
      <c r="HW461" s="47"/>
      <c r="HX461" s="47"/>
      <c r="HY461" s="47"/>
      <c r="HZ461" s="47"/>
      <c r="IA461" s="47"/>
      <c r="IB461" s="47"/>
      <c r="IC461" s="47"/>
      <c r="ID461" s="47"/>
      <c r="IE461" s="47"/>
      <c r="IF461" s="47"/>
      <c r="IG461" s="47"/>
      <c r="IH461" s="47"/>
    </row>
    <row r="462" spans="1:242" s="87" customFormat="1" ht="25.5" customHeight="1">
      <c r="A462" s="24" t="s">
        <v>934</v>
      </c>
      <c r="B462" s="35" t="s">
        <v>935</v>
      </c>
      <c r="C462" s="23"/>
      <c r="D462" s="16">
        <f t="shared" ref="D462:P463" si="325">D463</f>
        <v>138710.48000000001</v>
      </c>
      <c r="E462" s="16">
        <f t="shared" si="325"/>
        <v>138710.48000000001</v>
      </c>
      <c r="F462" s="16">
        <f t="shared" si="325"/>
        <v>138710.48000000001</v>
      </c>
      <c r="G462" s="16">
        <f t="shared" si="325"/>
        <v>138710.48000000001</v>
      </c>
      <c r="H462" s="16">
        <f t="shared" si="325"/>
        <v>138710.48000000001</v>
      </c>
      <c r="I462" s="16">
        <f t="shared" si="325"/>
        <v>138710.48000000001</v>
      </c>
      <c r="J462" s="16">
        <f t="shared" si="325"/>
        <v>138710.48000000001</v>
      </c>
      <c r="K462" s="16">
        <f t="shared" si="325"/>
        <v>138710.48000000001</v>
      </c>
      <c r="L462" s="16">
        <f t="shared" si="325"/>
        <v>138710.48000000001</v>
      </c>
      <c r="M462" s="16">
        <f t="shared" si="325"/>
        <v>138710.48000000001</v>
      </c>
      <c r="N462" s="16">
        <f t="shared" si="325"/>
        <v>138710.48000000001</v>
      </c>
      <c r="O462" s="16">
        <f t="shared" si="325"/>
        <v>138710.48000000001</v>
      </c>
      <c r="P462" s="16">
        <f t="shared" si="325"/>
        <v>1664525.76</v>
      </c>
      <c r="HR462" s="73"/>
      <c r="HS462" s="73"/>
      <c r="HT462" s="73"/>
      <c r="HU462" s="73"/>
      <c r="HV462" s="73"/>
      <c r="HW462" s="73"/>
      <c r="HX462" s="73"/>
      <c r="HY462" s="73"/>
      <c r="HZ462" s="73"/>
      <c r="IA462" s="73"/>
      <c r="IB462" s="73"/>
      <c r="IC462" s="73"/>
      <c r="ID462" s="73"/>
      <c r="IE462" s="73"/>
      <c r="IF462" s="73"/>
      <c r="IG462" s="73"/>
      <c r="IH462" s="73"/>
    </row>
    <row r="463" spans="1:242" s="87" customFormat="1" ht="22.5" customHeight="1">
      <c r="A463" s="24" t="s">
        <v>936</v>
      </c>
      <c r="B463" s="35" t="s">
        <v>937</v>
      </c>
      <c r="C463" s="23"/>
      <c r="D463" s="16">
        <f t="shared" si="325"/>
        <v>138710.48000000001</v>
      </c>
      <c r="E463" s="16">
        <f t="shared" si="325"/>
        <v>138710.48000000001</v>
      </c>
      <c r="F463" s="16">
        <f t="shared" si="325"/>
        <v>138710.48000000001</v>
      </c>
      <c r="G463" s="16">
        <f t="shared" si="325"/>
        <v>138710.48000000001</v>
      </c>
      <c r="H463" s="16">
        <f t="shared" si="325"/>
        <v>138710.48000000001</v>
      </c>
      <c r="I463" s="16">
        <f t="shared" si="325"/>
        <v>138710.48000000001</v>
      </c>
      <c r="J463" s="16">
        <f t="shared" si="325"/>
        <v>138710.48000000001</v>
      </c>
      <c r="K463" s="16">
        <f t="shared" si="325"/>
        <v>138710.48000000001</v>
      </c>
      <c r="L463" s="16">
        <f t="shared" si="325"/>
        <v>138710.48000000001</v>
      </c>
      <c r="M463" s="16">
        <f t="shared" si="325"/>
        <v>138710.48000000001</v>
      </c>
      <c r="N463" s="16">
        <f t="shared" si="325"/>
        <v>138710.48000000001</v>
      </c>
      <c r="O463" s="16">
        <f t="shared" si="325"/>
        <v>138710.48000000001</v>
      </c>
      <c r="P463" s="16">
        <f t="shared" si="325"/>
        <v>1664525.76</v>
      </c>
      <c r="HR463" s="73"/>
      <c r="HS463" s="73"/>
      <c r="HT463" s="73"/>
      <c r="HU463" s="73"/>
      <c r="HV463" s="73"/>
      <c r="HW463" s="73"/>
      <c r="HX463" s="73"/>
      <c r="HY463" s="73"/>
      <c r="HZ463" s="73"/>
      <c r="IA463" s="73"/>
      <c r="IB463" s="73"/>
      <c r="IC463" s="73"/>
      <c r="ID463" s="73"/>
      <c r="IE463" s="73"/>
      <c r="IF463" s="73"/>
      <c r="IG463" s="73"/>
      <c r="IH463" s="73"/>
    </row>
    <row r="464" spans="1:242" s="49" customFormat="1">
      <c r="A464" s="24" t="s">
        <v>938</v>
      </c>
      <c r="B464" s="35" t="s">
        <v>939</v>
      </c>
      <c r="C464" s="23" t="s">
        <v>625</v>
      </c>
      <c r="D464" s="17">
        <v>138710.48000000001</v>
      </c>
      <c r="E464" s="17">
        <v>138710.48000000001</v>
      </c>
      <c r="F464" s="17">
        <v>138710.48000000001</v>
      </c>
      <c r="G464" s="17">
        <v>138710.48000000001</v>
      </c>
      <c r="H464" s="17">
        <v>138710.48000000001</v>
      </c>
      <c r="I464" s="17">
        <v>138710.48000000001</v>
      </c>
      <c r="J464" s="17">
        <f t="shared" ref="J464" si="326">SUM(G464:I464)/3</f>
        <v>138710.48000000001</v>
      </c>
      <c r="K464" s="17">
        <f t="shared" ref="K464" si="327">SUM(H464:J464)/3</f>
        <v>138710.48000000001</v>
      </c>
      <c r="L464" s="17">
        <f t="shared" ref="L464" si="328">SUM(I464:K464)/3</f>
        <v>138710.48000000001</v>
      </c>
      <c r="M464" s="17">
        <f t="shared" ref="M464" si="329">SUM(J464:L464)/3</f>
        <v>138710.48000000001</v>
      </c>
      <c r="N464" s="17">
        <f t="shared" ref="N464" si="330">SUM(K464:M464)/3</f>
        <v>138710.48000000001</v>
      </c>
      <c r="O464" s="17">
        <f t="shared" ref="O464" si="331">SUM(L464:N464)/3</f>
        <v>138710.48000000001</v>
      </c>
      <c r="P464" s="17">
        <f>SUM(D464:O464)</f>
        <v>1664525.76</v>
      </c>
      <c r="HR464" s="47"/>
      <c r="HS464" s="47"/>
      <c r="HT464" s="47"/>
      <c r="HU464" s="47"/>
      <c r="HV464" s="47"/>
      <c r="HW464" s="47"/>
      <c r="HX464" s="47"/>
      <c r="HY464" s="47"/>
      <c r="HZ464" s="47"/>
      <c r="IA464" s="47"/>
      <c r="IB464" s="47"/>
      <c r="IC464" s="47"/>
      <c r="ID464" s="47"/>
      <c r="IE464" s="47"/>
      <c r="IF464" s="47"/>
      <c r="IG464" s="47"/>
      <c r="IH464" s="47"/>
    </row>
    <row r="465" spans="1:242" s="49" customFormat="1" ht="22.5" hidden="1">
      <c r="A465" s="24" t="s">
        <v>2027</v>
      </c>
      <c r="B465" s="35" t="s">
        <v>2028</v>
      </c>
      <c r="C465" s="23"/>
      <c r="D465" s="17"/>
      <c r="E465" s="17"/>
      <c r="F465" s="17">
        <f>F466</f>
        <v>0</v>
      </c>
      <c r="G465" s="17">
        <f t="shared" ref="G465:P466" si="332">G466</f>
        <v>0</v>
      </c>
      <c r="H465" s="17">
        <f t="shared" si="332"/>
        <v>0</v>
      </c>
      <c r="I465" s="17">
        <f t="shared" si="332"/>
        <v>0</v>
      </c>
      <c r="J465" s="17">
        <f t="shared" si="332"/>
        <v>0</v>
      </c>
      <c r="K465" s="17">
        <f t="shared" si="332"/>
        <v>0</v>
      </c>
      <c r="L465" s="17">
        <f t="shared" si="332"/>
        <v>0</v>
      </c>
      <c r="M465" s="17">
        <f t="shared" si="332"/>
        <v>0</v>
      </c>
      <c r="N465" s="17">
        <f t="shared" si="332"/>
        <v>0</v>
      </c>
      <c r="O465" s="17">
        <f t="shared" si="332"/>
        <v>0</v>
      </c>
      <c r="P465" s="17">
        <f t="shared" si="332"/>
        <v>0</v>
      </c>
      <c r="HR465" s="47"/>
      <c r="HS465" s="47"/>
      <c r="HT465" s="47"/>
      <c r="HU465" s="47"/>
      <c r="HV465" s="47"/>
      <c r="HW465" s="47"/>
      <c r="HX465" s="47"/>
      <c r="HY465" s="47"/>
      <c r="HZ465" s="47"/>
      <c r="IA465" s="47"/>
      <c r="IB465" s="47"/>
      <c r="IC465" s="47"/>
      <c r="ID465" s="47"/>
      <c r="IE465" s="47"/>
      <c r="IF465" s="47"/>
      <c r="IG465" s="47"/>
      <c r="IH465" s="47"/>
    </row>
    <row r="466" spans="1:242" s="49" customFormat="1" ht="22.5" hidden="1">
      <c r="A466" s="24" t="s">
        <v>2029</v>
      </c>
      <c r="B466" s="35" t="s">
        <v>2030</v>
      </c>
      <c r="C466" s="23"/>
      <c r="D466" s="17"/>
      <c r="E466" s="17"/>
      <c r="F466" s="17">
        <f>F467</f>
        <v>0</v>
      </c>
      <c r="G466" s="17">
        <f t="shared" si="332"/>
        <v>0</v>
      </c>
      <c r="H466" s="17">
        <f t="shared" si="332"/>
        <v>0</v>
      </c>
      <c r="I466" s="17">
        <f t="shared" si="332"/>
        <v>0</v>
      </c>
      <c r="J466" s="17">
        <f t="shared" si="332"/>
        <v>0</v>
      </c>
      <c r="K466" s="17">
        <f t="shared" si="332"/>
        <v>0</v>
      </c>
      <c r="L466" s="17">
        <f t="shared" si="332"/>
        <v>0</v>
      </c>
      <c r="M466" s="17">
        <f t="shared" si="332"/>
        <v>0</v>
      </c>
      <c r="N466" s="17">
        <f t="shared" si="332"/>
        <v>0</v>
      </c>
      <c r="O466" s="17">
        <f t="shared" si="332"/>
        <v>0</v>
      </c>
      <c r="P466" s="17">
        <f t="shared" si="332"/>
        <v>0</v>
      </c>
      <c r="HR466" s="47"/>
      <c r="HS466" s="47"/>
      <c r="HT466" s="47"/>
      <c r="HU466" s="47"/>
      <c r="HV466" s="47"/>
      <c r="HW466" s="47"/>
      <c r="HX466" s="47"/>
      <c r="HY466" s="47"/>
      <c r="HZ466" s="47"/>
      <c r="IA466" s="47"/>
      <c r="IB466" s="47"/>
      <c r="IC466" s="47"/>
      <c r="ID466" s="47"/>
      <c r="IE466" s="47"/>
      <c r="IF466" s="47"/>
      <c r="IG466" s="47"/>
      <c r="IH466" s="47"/>
    </row>
    <row r="467" spans="1:242" s="49" customFormat="1">
      <c r="A467" s="24" t="s">
        <v>2031</v>
      </c>
      <c r="B467" s="35" t="s">
        <v>2032</v>
      </c>
      <c r="C467" s="23" t="s">
        <v>2033</v>
      </c>
      <c r="D467" s="17"/>
      <c r="E467" s="17"/>
      <c r="F467" s="17"/>
      <c r="G467" s="17"/>
      <c r="H467" s="17"/>
      <c r="I467" s="17"/>
      <c r="J467" s="17"/>
      <c r="P467" s="17">
        <f>SUM(D467:O467)</f>
        <v>0</v>
      </c>
      <c r="HR467" s="47"/>
      <c r="HS467" s="47"/>
      <c r="HT467" s="47"/>
      <c r="HU467" s="47"/>
      <c r="HV467" s="47"/>
      <c r="HW467" s="47"/>
      <c r="HX467" s="47"/>
      <c r="HY467" s="47"/>
      <c r="HZ467" s="47"/>
      <c r="IA467" s="47"/>
      <c r="IB467" s="47"/>
      <c r="IC467" s="47"/>
      <c r="ID467" s="47"/>
      <c r="IE467" s="47"/>
      <c r="IF467" s="47"/>
      <c r="IG467" s="47"/>
      <c r="IH467" s="47"/>
    </row>
    <row r="468" spans="1:242" s="30" customFormat="1" ht="21.75" customHeight="1">
      <c r="A468" s="24" t="s">
        <v>945</v>
      </c>
      <c r="B468" s="35" t="s">
        <v>946</v>
      </c>
      <c r="C468" s="48"/>
      <c r="D468" s="16">
        <f t="shared" ref="D468:J468" si="333">D469+D471+D473+D475+D477</f>
        <v>910396.95</v>
      </c>
      <c r="E468" s="16">
        <f t="shared" si="333"/>
        <v>1136848.6000000001</v>
      </c>
      <c r="F468" s="16">
        <f t="shared" si="333"/>
        <v>910386.91</v>
      </c>
      <c r="G468" s="16">
        <f t="shared" si="333"/>
        <v>848165.6</v>
      </c>
      <c r="H468" s="16">
        <f>H469+H471+H473+H475+H477</f>
        <v>913427.3899999999</v>
      </c>
      <c r="I468" s="16">
        <f t="shared" si="333"/>
        <v>828601.30999999994</v>
      </c>
      <c r="J468" s="16">
        <f t="shared" si="333"/>
        <v>894745.72</v>
      </c>
      <c r="K468" s="16">
        <f t="shared" ref="K468:P468" si="334">K469+K471+K473+K475+K477</f>
        <v>926515.07000000007</v>
      </c>
      <c r="L468" s="16">
        <f t="shared" si="334"/>
        <v>851646.55999999994</v>
      </c>
      <c r="M468" s="16">
        <f t="shared" si="334"/>
        <v>869380.55999999994</v>
      </c>
      <c r="N468" s="16">
        <f t="shared" si="334"/>
        <v>882417.55999999994</v>
      </c>
      <c r="O468" s="16">
        <f t="shared" si="334"/>
        <v>650000</v>
      </c>
      <c r="P468" s="16">
        <f t="shared" si="334"/>
        <v>10622532.23</v>
      </c>
      <c r="HR468" s="29"/>
      <c r="HS468" s="29"/>
      <c r="HT468" s="29"/>
      <c r="HU468" s="29"/>
      <c r="HV468" s="29"/>
      <c r="HW468" s="29"/>
      <c r="HX468" s="29"/>
      <c r="HY468" s="29"/>
      <c r="HZ468" s="29"/>
      <c r="IA468" s="29"/>
      <c r="IB468" s="29"/>
      <c r="IC468" s="29"/>
      <c r="ID468" s="29"/>
      <c r="IE468" s="29"/>
      <c r="IF468" s="29"/>
      <c r="IG468" s="29"/>
      <c r="IH468" s="29"/>
    </row>
    <row r="469" spans="1:242" s="30" customFormat="1" ht="16.5" customHeight="1">
      <c r="A469" s="24" t="s">
        <v>947</v>
      </c>
      <c r="B469" s="35" t="s">
        <v>948</v>
      </c>
      <c r="C469" s="48"/>
      <c r="D469" s="16">
        <f t="shared" ref="D469:P469" si="335">D470</f>
        <v>910396.95</v>
      </c>
      <c r="E469" s="16">
        <f t="shared" si="335"/>
        <v>700591.4</v>
      </c>
      <c r="F469" s="16">
        <f t="shared" si="335"/>
        <v>668010.39</v>
      </c>
      <c r="G469" s="16">
        <f t="shared" si="335"/>
        <v>617913.04</v>
      </c>
      <c r="H469" s="16">
        <f t="shared" si="335"/>
        <v>683174.83</v>
      </c>
      <c r="I469" s="16">
        <f t="shared" si="335"/>
        <v>610472.71</v>
      </c>
      <c r="J469" s="16">
        <f t="shared" si="335"/>
        <v>664493.16</v>
      </c>
      <c r="K469" s="16">
        <f t="shared" si="335"/>
        <v>684138.55</v>
      </c>
      <c r="L469" s="16">
        <f t="shared" si="335"/>
        <v>621394</v>
      </c>
      <c r="M469" s="16">
        <f t="shared" si="335"/>
        <v>639128</v>
      </c>
      <c r="N469" s="16">
        <f t="shared" si="335"/>
        <v>652165</v>
      </c>
      <c r="O469" s="16">
        <f t="shared" si="335"/>
        <v>650000</v>
      </c>
      <c r="P469" s="16">
        <f t="shared" si="335"/>
        <v>8101878.0300000003</v>
      </c>
      <c r="HR469" s="29"/>
      <c r="HS469" s="29"/>
      <c r="HT469" s="29"/>
      <c r="HU469" s="29"/>
      <c r="HV469" s="29"/>
      <c r="HW469" s="29"/>
      <c r="HX469" s="29"/>
      <c r="HY469" s="29"/>
      <c r="HZ469" s="29"/>
      <c r="IA469" s="29"/>
      <c r="IB469" s="29"/>
      <c r="IC469" s="29"/>
      <c r="ID469" s="29"/>
      <c r="IE469" s="29"/>
      <c r="IF469" s="29"/>
      <c r="IG469" s="29"/>
      <c r="IH469" s="29"/>
    </row>
    <row r="470" spans="1:242" s="49" customFormat="1">
      <c r="A470" s="22" t="s">
        <v>949</v>
      </c>
      <c r="B470" s="36" t="s">
        <v>950</v>
      </c>
      <c r="C470" s="48" t="s">
        <v>113</v>
      </c>
      <c r="D470" s="17">
        <v>910396.95</v>
      </c>
      <c r="E470" s="17">
        <v>700591.4</v>
      </c>
      <c r="F470" s="17">
        <v>668010.39</v>
      </c>
      <c r="G470" s="17">
        <v>617913.04</v>
      </c>
      <c r="H470" s="17">
        <v>683174.83</v>
      </c>
      <c r="I470" s="17">
        <v>610472.71</v>
      </c>
      <c r="J470" s="17">
        <v>664493.16</v>
      </c>
      <c r="K470" s="17">
        <v>684138.55</v>
      </c>
      <c r="L470" s="17">
        <v>621394</v>
      </c>
      <c r="M470" s="17">
        <v>639128</v>
      </c>
      <c r="N470" s="17">
        <v>652165</v>
      </c>
      <c r="O470" s="17">
        <v>650000</v>
      </c>
      <c r="P470" s="17">
        <f>SUM(D470:O470)</f>
        <v>8101878.0300000003</v>
      </c>
      <c r="HR470" s="47"/>
      <c r="HS470" s="47"/>
      <c r="HT470" s="47"/>
      <c r="HU470" s="47"/>
      <c r="HV470" s="47"/>
      <c r="HW470" s="47"/>
      <c r="HX470" s="47"/>
      <c r="HY470" s="47"/>
      <c r="HZ470" s="47"/>
      <c r="IA470" s="47"/>
      <c r="IB470" s="47"/>
      <c r="IC470" s="47"/>
      <c r="ID470" s="47"/>
      <c r="IE470" s="47"/>
      <c r="IF470" s="47"/>
      <c r="IG470" s="47"/>
      <c r="IH470" s="47"/>
    </row>
    <row r="471" spans="1:242" s="30" customFormat="1" ht="20.25" customHeight="1">
      <c r="A471" s="24" t="s">
        <v>951</v>
      </c>
      <c r="B471" s="35" t="s">
        <v>952</v>
      </c>
      <c r="C471" s="48"/>
      <c r="D471" s="16">
        <f t="shared" ref="D471:P471" si="336">D472</f>
        <v>0</v>
      </c>
      <c r="E471" s="16">
        <f t="shared" si="336"/>
        <v>0</v>
      </c>
      <c r="F471" s="16">
        <f t="shared" si="336"/>
        <v>0</v>
      </c>
      <c r="G471" s="16">
        <f t="shared" si="336"/>
        <v>0</v>
      </c>
      <c r="H471" s="16">
        <f t="shared" si="336"/>
        <v>0</v>
      </c>
      <c r="I471" s="16">
        <f t="shared" si="336"/>
        <v>0</v>
      </c>
      <c r="J471" s="16">
        <f t="shared" si="336"/>
        <v>0</v>
      </c>
      <c r="K471" s="16">
        <f t="shared" si="336"/>
        <v>0</v>
      </c>
      <c r="L471" s="16">
        <f t="shared" si="336"/>
        <v>0</v>
      </c>
      <c r="M471" s="16">
        <f t="shared" si="336"/>
        <v>0</v>
      </c>
      <c r="N471" s="16">
        <f t="shared" si="336"/>
        <v>0</v>
      </c>
      <c r="O471" s="16">
        <f t="shared" si="336"/>
        <v>0</v>
      </c>
      <c r="P471" s="16">
        <f t="shared" si="336"/>
        <v>0</v>
      </c>
      <c r="HR471" s="29"/>
      <c r="HS471" s="29"/>
      <c r="HT471" s="29"/>
      <c r="HU471" s="29"/>
      <c r="HV471" s="29"/>
      <c r="HW471" s="29"/>
      <c r="HX471" s="29"/>
      <c r="HY471" s="29"/>
      <c r="HZ471" s="29"/>
      <c r="IA471" s="29"/>
      <c r="IB471" s="29"/>
      <c r="IC471" s="29"/>
      <c r="ID471" s="29"/>
      <c r="IE471" s="29"/>
      <c r="IF471" s="29"/>
      <c r="IG471" s="29"/>
      <c r="IH471" s="29"/>
    </row>
    <row r="472" spans="1:242" s="49" customFormat="1" ht="20.25" customHeight="1">
      <c r="A472" s="22" t="s">
        <v>953</v>
      </c>
      <c r="B472" s="36" t="s">
        <v>954</v>
      </c>
      <c r="C472" s="48" t="s">
        <v>121</v>
      </c>
      <c r="D472" s="17"/>
      <c r="E472" s="17">
        <v>0</v>
      </c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>
        <f>SUM(D472:O472)</f>
        <v>0</v>
      </c>
      <c r="HR472" s="47"/>
      <c r="HS472" s="47"/>
      <c r="HT472" s="47"/>
      <c r="HU472" s="47"/>
      <c r="HV472" s="47"/>
      <c r="HW472" s="47"/>
      <c r="HX472" s="47"/>
      <c r="HY472" s="47"/>
      <c r="HZ472" s="47"/>
      <c r="IA472" s="47"/>
      <c r="IB472" s="47"/>
      <c r="IC472" s="47"/>
      <c r="ID472" s="47"/>
      <c r="IE472" s="47"/>
      <c r="IF472" s="47"/>
      <c r="IG472" s="47"/>
      <c r="IH472" s="47"/>
    </row>
    <row r="473" spans="1:242" s="30" customFormat="1" ht="23.25" customHeight="1">
      <c r="A473" s="24" t="s">
        <v>955</v>
      </c>
      <c r="B473" s="35" t="s">
        <v>956</v>
      </c>
      <c r="C473" s="48"/>
      <c r="D473" s="16">
        <f t="shared" ref="D473:P473" si="337">D474</f>
        <v>0</v>
      </c>
      <c r="E473" s="16">
        <f t="shared" si="337"/>
        <v>436257.2</v>
      </c>
      <c r="F473" s="16">
        <f t="shared" si="337"/>
        <v>218128.6</v>
      </c>
      <c r="G473" s="16">
        <f t="shared" si="337"/>
        <v>218128.6</v>
      </c>
      <c r="H473" s="16">
        <f t="shared" si="337"/>
        <v>218128.6</v>
      </c>
      <c r="I473" s="16">
        <f t="shared" si="337"/>
        <v>218128.6</v>
      </c>
      <c r="J473" s="16">
        <f t="shared" si="337"/>
        <v>218128.6</v>
      </c>
      <c r="K473" s="16">
        <f t="shared" si="337"/>
        <v>218128.6</v>
      </c>
      <c r="L473" s="16">
        <f t="shared" si="337"/>
        <v>218128.6</v>
      </c>
      <c r="M473" s="16">
        <f t="shared" si="337"/>
        <v>218128.6</v>
      </c>
      <c r="N473" s="16">
        <f t="shared" si="337"/>
        <v>218128.6</v>
      </c>
      <c r="O473" s="16">
        <f t="shared" si="337"/>
        <v>0</v>
      </c>
      <c r="P473" s="16">
        <f t="shared" si="337"/>
        <v>2399414.6000000006</v>
      </c>
      <c r="HR473" s="29"/>
      <c r="HS473" s="29"/>
      <c r="HT473" s="29"/>
      <c r="HU473" s="29"/>
      <c r="HV473" s="29"/>
      <c r="HW473" s="29"/>
      <c r="HX473" s="29"/>
      <c r="HY473" s="29"/>
      <c r="HZ473" s="29"/>
      <c r="IA473" s="29"/>
      <c r="IB473" s="29"/>
      <c r="IC473" s="29"/>
      <c r="ID473" s="29"/>
      <c r="IE473" s="29"/>
      <c r="IF473" s="29"/>
      <c r="IG473" s="29"/>
      <c r="IH473" s="29"/>
    </row>
    <row r="474" spans="1:242" s="49" customFormat="1" ht="22.5" customHeight="1">
      <c r="A474" s="22" t="s">
        <v>957</v>
      </c>
      <c r="B474" s="36" t="s">
        <v>958</v>
      </c>
      <c r="C474" s="48" t="s">
        <v>115</v>
      </c>
      <c r="D474" s="17"/>
      <c r="E474" s="17">
        <v>436257.2</v>
      </c>
      <c r="F474" s="17">
        <v>218128.6</v>
      </c>
      <c r="G474" s="17">
        <v>218128.6</v>
      </c>
      <c r="H474" s="17">
        <v>218128.6</v>
      </c>
      <c r="I474" s="17">
        <v>218128.6</v>
      </c>
      <c r="J474" s="17">
        <f t="shared" ref="J474:M474" si="338">I474</f>
        <v>218128.6</v>
      </c>
      <c r="K474" s="17">
        <f t="shared" si="338"/>
        <v>218128.6</v>
      </c>
      <c r="L474" s="17">
        <f t="shared" si="338"/>
        <v>218128.6</v>
      </c>
      <c r="M474" s="17">
        <f t="shared" si="338"/>
        <v>218128.6</v>
      </c>
      <c r="N474" s="17">
        <f>M474</f>
        <v>218128.6</v>
      </c>
      <c r="O474" s="17"/>
      <c r="P474" s="17">
        <f>SUM(D474:O474)</f>
        <v>2399414.6000000006</v>
      </c>
      <c r="HR474" s="47"/>
      <c r="HS474" s="47"/>
      <c r="HT474" s="47"/>
      <c r="HU474" s="47"/>
      <c r="HV474" s="47"/>
      <c r="HW474" s="47"/>
      <c r="HX474" s="47"/>
      <c r="HY474" s="47"/>
      <c r="HZ474" s="47"/>
      <c r="IA474" s="47"/>
      <c r="IB474" s="47"/>
      <c r="IC474" s="47"/>
      <c r="ID474" s="47"/>
      <c r="IE474" s="47"/>
      <c r="IF474" s="47"/>
      <c r="IG474" s="47"/>
      <c r="IH474" s="47"/>
    </row>
    <row r="475" spans="1:242" s="30" customFormat="1" ht="23.25" customHeight="1">
      <c r="A475" s="24" t="s">
        <v>959</v>
      </c>
      <c r="B475" s="35" t="s">
        <v>960</v>
      </c>
      <c r="C475" s="48"/>
      <c r="D475" s="16">
        <f t="shared" ref="D475:P475" si="339">D476</f>
        <v>0</v>
      </c>
      <c r="E475" s="16">
        <f t="shared" si="339"/>
        <v>0</v>
      </c>
      <c r="F475" s="16">
        <f t="shared" si="339"/>
        <v>24247.919999999998</v>
      </c>
      <c r="G475" s="16">
        <f t="shared" si="339"/>
        <v>12123.96</v>
      </c>
      <c r="H475" s="16">
        <f t="shared" si="339"/>
        <v>12123.96</v>
      </c>
      <c r="I475" s="16">
        <f t="shared" si="339"/>
        <v>0</v>
      </c>
      <c r="J475" s="16">
        <f t="shared" si="339"/>
        <v>12123.96</v>
      </c>
      <c r="K475" s="16">
        <f t="shared" si="339"/>
        <v>24247.919999999998</v>
      </c>
      <c r="L475" s="16">
        <f t="shared" si="339"/>
        <v>12123.96</v>
      </c>
      <c r="M475" s="16">
        <f t="shared" si="339"/>
        <v>12123.96</v>
      </c>
      <c r="N475" s="16">
        <f t="shared" si="339"/>
        <v>12123.96</v>
      </c>
      <c r="O475" s="16">
        <f t="shared" si="339"/>
        <v>0</v>
      </c>
      <c r="P475" s="16">
        <f t="shared" si="339"/>
        <v>121239.59999999998</v>
      </c>
      <c r="HR475" s="29"/>
      <c r="HS475" s="29"/>
      <c r="HT475" s="29"/>
      <c r="HU475" s="29"/>
      <c r="HV475" s="29"/>
      <c r="HW475" s="29"/>
      <c r="HX475" s="29"/>
      <c r="HY475" s="29"/>
      <c r="HZ475" s="29"/>
      <c r="IA475" s="29"/>
      <c r="IB475" s="29"/>
      <c r="IC475" s="29"/>
      <c r="ID475" s="29"/>
      <c r="IE475" s="29"/>
      <c r="IF475" s="29"/>
      <c r="IG475" s="29"/>
      <c r="IH475" s="29"/>
    </row>
    <row r="476" spans="1:242" s="49" customFormat="1" ht="22.5" customHeight="1">
      <c r="A476" s="22" t="s">
        <v>961</v>
      </c>
      <c r="B476" s="36" t="s">
        <v>962</v>
      </c>
      <c r="C476" s="48" t="s">
        <v>117</v>
      </c>
      <c r="D476" s="17"/>
      <c r="E476" s="17">
        <v>0</v>
      </c>
      <c r="F476" s="17">
        <v>24247.919999999998</v>
      </c>
      <c r="G476" s="17">
        <v>12123.96</v>
      </c>
      <c r="H476" s="17">
        <v>12123.96</v>
      </c>
      <c r="I476" s="17">
        <v>0</v>
      </c>
      <c r="J476" s="17">
        <v>12123.96</v>
      </c>
      <c r="K476" s="17">
        <v>24247.919999999998</v>
      </c>
      <c r="L476" s="17">
        <f>J476</f>
        <v>12123.96</v>
      </c>
      <c r="M476" s="17">
        <f t="shared" ref="M476:N476" si="340">L476</f>
        <v>12123.96</v>
      </c>
      <c r="N476" s="17">
        <f t="shared" si="340"/>
        <v>12123.96</v>
      </c>
      <c r="O476" s="17">
        <v>0</v>
      </c>
      <c r="P476" s="17">
        <f>SUM(D476:O476)</f>
        <v>121239.59999999998</v>
      </c>
      <c r="HR476" s="47"/>
      <c r="HS476" s="47"/>
      <c r="HT476" s="47"/>
      <c r="HU476" s="47"/>
      <c r="HV476" s="47"/>
      <c r="HW476" s="47"/>
      <c r="HX476" s="47"/>
      <c r="HY476" s="47"/>
      <c r="HZ476" s="47"/>
      <c r="IA476" s="47"/>
      <c r="IB476" s="47"/>
      <c r="IC476" s="47"/>
      <c r="ID476" s="47"/>
      <c r="IE476" s="47"/>
      <c r="IF476" s="47"/>
      <c r="IG476" s="47"/>
      <c r="IH476" s="47"/>
    </row>
    <row r="477" spans="1:242" s="30" customFormat="1" ht="23.25" hidden="1" customHeight="1">
      <c r="A477" s="24" t="s">
        <v>963</v>
      </c>
      <c r="B477" s="35" t="s">
        <v>964</v>
      </c>
      <c r="C477" s="48"/>
      <c r="D477" s="16">
        <f t="shared" ref="D477:P477" si="341">D478</f>
        <v>0</v>
      </c>
      <c r="E477" s="16">
        <f t="shared" si="341"/>
        <v>0</v>
      </c>
      <c r="F477" s="16">
        <f t="shared" si="341"/>
        <v>0</v>
      </c>
      <c r="G477" s="16">
        <f t="shared" si="341"/>
        <v>0</v>
      </c>
      <c r="H477" s="16">
        <f t="shared" si="341"/>
        <v>0</v>
      </c>
      <c r="I477" s="16">
        <f t="shared" si="341"/>
        <v>0</v>
      </c>
      <c r="J477" s="16">
        <f t="shared" si="341"/>
        <v>0</v>
      </c>
      <c r="K477" s="16">
        <f t="shared" si="341"/>
        <v>0</v>
      </c>
      <c r="L477" s="16">
        <f t="shared" si="341"/>
        <v>0</v>
      </c>
      <c r="M477" s="16">
        <f t="shared" si="341"/>
        <v>0</v>
      </c>
      <c r="N477" s="16">
        <f t="shared" si="341"/>
        <v>0</v>
      </c>
      <c r="O477" s="16">
        <f t="shared" si="341"/>
        <v>0</v>
      </c>
      <c r="P477" s="16">
        <f t="shared" si="341"/>
        <v>0</v>
      </c>
      <c r="HR477" s="29"/>
      <c r="HS477" s="29"/>
      <c r="HT477" s="29"/>
      <c r="HU477" s="29"/>
      <c r="HV477" s="29"/>
      <c r="HW477" s="29"/>
      <c r="HX477" s="29"/>
      <c r="HY477" s="29"/>
      <c r="HZ477" s="29"/>
      <c r="IA477" s="29"/>
      <c r="IB477" s="29"/>
      <c r="IC477" s="29"/>
      <c r="ID477" s="29"/>
      <c r="IE477" s="29"/>
      <c r="IF477" s="29"/>
      <c r="IG477" s="29"/>
      <c r="IH477" s="29"/>
    </row>
    <row r="478" spans="1:242" s="30" customFormat="1" ht="23.25" hidden="1" customHeight="1">
      <c r="A478" s="24" t="s">
        <v>965</v>
      </c>
      <c r="B478" s="35" t="s">
        <v>966</v>
      </c>
      <c r="C478" s="48"/>
      <c r="D478" s="16">
        <f>SUM(D479:D483)</f>
        <v>0</v>
      </c>
      <c r="E478" s="16">
        <f t="shared" ref="E478:J478" si="342">SUM(E479:E484)</f>
        <v>0</v>
      </c>
      <c r="F478" s="16">
        <f t="shared" si="342"/>
        <v>0</v>
      </c>
      <c r="G478" s="16">
        <f t="shared" si="342"/>
        <v>0</v>
      </c>
      <c r="H478" s="16">
        <f t="shared" si="342"/>
        <v>0</v>
      </c>
      <c r="I478" s="16">
        <f t="shared" si="342"/>
        <v>0</v>
      </c>
      <c r="J478" s="16">
        <f t="shared" si="342"/>
        <v>0</v>
      </c>
      <c r="K478" s="16">
        <f t="shared" ref="K478:P478" si="343">SUM(K479:K484)</f>
        <v>0</v>
      </c>
      <c r="L478" s="16">
        <f t="shared" si="343"/>
        <v>0</v>
      </c>
      <c r="M478" s="16">
        <f t="shared" si="343"/>
        <v>0</v>
      </c>
      <c r="N478" s="16">
        <f t="shared" si="343"/>
        <v>0</v>
      </c>
      <c r="O478" s="16">
        <f t="shared" si="343"/>
        <v>0</v>
      </c>
      <c r="P478" s="16">
        <f t="shared" si="343"/>
        <v>0</v>
      </c>
      <c r="HR478" s="29"/>
      <c r="HS478" s="29"/>
      <c r="HT478" s="29"/>
      <c r="HU478" s="29"/>
      <c r="HV478" s="29"/>
      <c r="HW478" s="29"/>
      <c r="HX478" s="29"/>
      <c r="HY478" s="29"/>
      <c r="HZ478" s="29"/>
      <c r="IA478" s="29"/>
      <c r="IB478" s="29"/>
      <c r="IC478" s="29"/>
      <c r="ID478" s="29"/>
      <c r="IE478" s="29"/>
      <c r="IF478" s="29"/>
      <c r="IG478" s="29"/>
      <c r="IH478" s="29"/>
    </row>
    <row r="479" spans="1:242" ht="12.75" hidden="1" customHeight="1">
      <c r="A479" s="22" t="s">
        <v>967</v>
      </c>
      <c r="B479" s="36" t="s">
        <v>269</v>
      </c>
      <c r="C479" s="48" t="s">
        <v>111</v>
      </c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>
        <f>SUM(D479:O479)</f>
        <v>0</v>
      </c>
    </row>
    <row r="480" spans="1:242" hidden="1">
      <c r="A480" s="22" t="s">
        <v>968</v>
      </c>
      <c r="B480" s="36" t="s">
        <v>174</v>
      </c>
      <c r="C480" s="48" t="s">
        <v>123</v>
      </c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>
        <f t="shared" ref="P480:P483" si="344">SUM(D480:O480)</f>
        <v>0</v>
      </c>
    </row>
    <row r="481" spans="1:242" ht="13.5" hidden="1" customHeight="1">
      <c r="A481" s="22" t="s">
        <v>969</v>
      </c>
      <c r="B481" s="36" t="s">
        <v>270</v>
      </c>
      <c r="C481" s="23" t="s">
        <v>119</v>
      </c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>
        <f t="shared" si="344"/>
        <v>0</v>
      </c>
    </row>
    <row r="482" spans="1:242" ht="13.5" hidden="1" customHeight="1">
      <c r="A482" s="22" t="s">
        <v>970</v>
      </c>
      <c r="B482" s="36" t="s">
        <v>971</v>
      </c>
      <c r="C482" s="23" t="s">
        <v>708</v>
      </c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>
        <f t="shared" si="344"/>
        <v>0</v>
      </c>
    </row>
    <row r="483" spans="1:242" ht="13.5" hidden="1" customHeight="1">
      <c r="A483" s="22" t="s">
        <v>972</v>
      </c>
      <c r="B483" s="36" t="s">
        <v>973</v>
      </c>
      <c r="C483" s="23" t="s">
        <v>711</v>
      </c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>
        <f t="shared" si="344"/>
        <v>0</v>
      </c>
    </row>
    <row r="484" spans="1:242" ht="13.5" hidden="1" customHeight="1">
      <c r="A484" s="22" t="s">
        <v>1629</v>
      </c>
      <c r="B484" s="36" t="s">
        <v>1630</v>
      </c>
      <c r="C484" s="23" t="s">
        <v>1623</v>
      </c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</row>
    <row r="485" spans="1:242" s="30" customFormat="1" ht="25.5" hidden="1" customHeight="1">
      <c r="A485" s="24" t="s">
        <v>974</v>
      </c>
      <c r="B485" s="35" t="s">
        <v>975</v>
      </c>
      <c r="C485" s="48"/>
      <c r="D485" s="16">
        <f t="shared" ref="D485:P486" si="345">D486</f>
        <v>0</v>
      </c>
      <c r="E485" s="16">
        <f t="shared" si="345"/>
        <v>0</v>
      </c>
      <c r="F485" s="16">
        <f t="shared" si="345"/>
        <v>0</v>
      </c>
      <c r="G485" s="16">
        <f t="shared" si="345"/>
        <v>0</v>
      </c>
      <c r="H485" s="16">
        <f t="shared" si="345"/>
        <v>0</v>
      </c>
      <c r="I485" s="16">
        <f t="shared" si="345"/>
        <v>0</v>
      </c>
      <c r="J485" s="16">
        <f t="shared" si="345"/>
        <v>0</v>
      </c>
      <c r="K485" s="16">
        <f t="shared" si="345"/>
        <v>0</v>
      </c>
      <c r="L485" s="16">
        <f t="shared" si="345"/>
        <v>0</v>
      </c>
      <c r="M485" s="16">
        <f t="shared" si="345"/>
        <v>0</v>
      </c>
      <c r="N485" s="16">
        <f t="shared" si="345"/>
        <v>0</v>
      </c>
      <c r="O485" s="16">
        <f t="shared" si="345"/>
        <v>0</v>
      </c>
      <c r="P485" s="16">
        <f t="shared" si="345"/>
        <v>0</v>
      </c>
      <c r="HR485" s="29"/>
      <c r="HS485" s="29"/>
      <c r="HT485" s="29"/>
      <c r="HU485" s="29"/>
      <c r="HV485" s="29"/>
      <c r="HW485" s="29"/>
      <c r="HX485" s="29"/>
      <c r="HY485" s="29"/>
      <c r="HZ485" s="29"/>
      <c r="IA485" s="29"/>
      <c r="IB485" s="29"/>
      <c r="IC485" s="29"/>
      <c r="ID485" s="29"/>
      <c r="IE485" s="29"/>
      <c r="IF485" s="29"/>
      <c r="IG485" s="29"/>
      <c r="IH485" s="29"/>
    </row>
    <row r="486" spans="1:242" s="30" customFormat="1" ht="23.25" hidden="1" customHeight="1">
      <c r="A486" s="24" t="s">
        <v>976</v>
      </c>
      <c r="B486" s="35" t="s">
        <v>975</v>
      </c>
      <c r="C486" s="48"/>
      <c r="D486" s="16">
        <f t="shared" si="345"/>
        <v>0</v>
      </c>
      <c r="E486" s="16">
        <f t="shared" si="345"/>
        <v>0</v>
      </c>
      <c r="F486" s="16">
        <f t="shared" si="345"/>
        <v>0</v>
      </c>
      <c r="G486" s="16">
        <f t="shared" si="345"/>
        <v>0</v>
      </c>
      <c r="H486" s="16">
        <f t="shared" si="345"/>
        <v>0</v>
      </c>
      <c r="I486" s="16">
        <f t="shared" si="345"/>
        <v>0</v>
      </c>
      <c r="J486" s="16">
        <f t="shared" si="345"/>
        <v>0</v>
      </c>
      <c r="K486" s="16">
        <f t="shared" si="345"/>
        <v>0</v>
      </c>
      <c r="L486" s="16">
        <f t="shared" si="345"/>
        <v>0</v>
      </c>
      <c r="M486" s="16">
        <f t="shared" si="345"/>
        <v>0</v>
      </c>
      <c r="N486" s="16">
        <f t="shared" si="345"/>
        <v>0</v>
      </c>
      <c r="O486" s="16">
        <f t="shared" si="345"/>
        <v>0</v>
      </c>
      <c r="P486" s="16">
        <f t="shared" si="345"/>
        <v>0</v>
      </c>
      <c r="HR486" s="29"/>
      <c r="HS486" s="29"/>
      <c r="HT486" s="29"/>
      <c r="HU486" s="29"/>
      <c r="HV486" s="29"/>
      <c r="HW486" s="29"/>
      <c r="HX486" s="29"/>
      <c r="HY486" s="29"/>
      <c r="HZ486" s="29"/>
      <c r="IA486" s="29"/>
      <c r="IB486" s="29"/>
      <c r="IC486" s="29"/>
      <c r="ID486" s="29"/>
      <c r="IE486" s="29"/>
      <c r="IF486" s="29"/>
      <c r="IG486" s="29"/>
      <c r="IH486" s="29"/>
    </row>
    <row r="487" spans="1:242" s="49" customFormat="1" ht="24" hidden="1" customHeight="1">
      <c r="A487" s="24" t="s">
        <v>977</v>
      </c>
      <c r="B487" s="35" t="s">
        <v>978</v>
      </c>
      <c r="C487" s="48"/>
      <c r="D487" s="16">
        <f t="shared" ref="D487:J487" si="346">SUM(D488:D491)</f>
        <v>0</v>
      </c>
      <c r="E487" s="16">
        <f t="shared" si="346"/>
        <v>0</v>
      </c>
      <c r="F487" s="16">
        <f t="shared" si="346"/>
        <v>0</v>
      </c>
      <c r="G487" s="16">
        <f t="shared" si="346"/>
        <v>0</v>
      </c>
      <c r="H487" s="16">
        <f t="shared" si="346"/>
        <v>0</v>
      </c>
      <c r="I487" s="16">
        <f t="shared" si="346"/>
        <v>0</v>
      </c>
      <c r="J487" s="16">
        <f t="shared" si="346"/>
        <v>0</v>
      </c>
      <c r="K487" s="16">
        <f t="shared" ref="K487:P487" si="347">SUM(K488:K491)</f>
        <v>0</v>
      </c>
      <c r="L487" s="16">
        <f t="shared" si="347"/>
        <v>0</v>
      </c>
      <c r="M487" s="16">
        <f t="shared" si="347"/>
        <v>0</v>
      </c>
      <c r="N487" s="16">
        <f t="shared" si="347"/>
        <v>0</v>
      </c>
      <c r="O487" s="16">
        <f t="shared" si="347"/>
        <v>0</v>
      </c>
      <c r="P487" s="16">
        <f t="shared" si="347"/>
        <v>0</v>
      </c>
      <c r="HR487" s="47"/>
      <c r="HS487" s="47"/>
      <c r="HT487" s="47"/>
      <c r="HU487" s="47"/>
      <c r="HV487" s="47"/>
      <c r="HW487" s="47"/>
      <c r="HX487" s="47"/>
      <c r="HY487" s="47"/>
      <c r="HZ487" s="47"/>
      <c r="IA487" s="47"/>
      <c r="IB487" s="47"/>
      <c r="IC487" s="47"/>
      <c r="ID487" s="47"/>
      <c r="IE487" s="47"/>
      <c r="IF487" s="47"/>
      <c r="IG487" s="47"/>
      <c r="IH487" s="47"/>
    </row>
    <row r="488" spans="1:242" s="47" customFormat="1" ht="17.25" hidden="1" customHeight="1">
      <c r="A488" s="22" t="s">
        <v>979</v>
      </c>
      <c r="B488" s="36" t="s">
        <v>980</v>
      </c>
      <c r="C488" s="48" t="s">
        <v>14</v>
      </c>
      <c r="D488" s="17"/>
      <c r="E488" s="17">
        <v>0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7">
        <v>0</v>
      </c>
      <c r="N488" s="17">
        <v>0</v>
      </c>
      <c r="O488" s="17">
        <v>0</v>
      </c>
      <c r="P488" s="17">
        <v>0</v>
      </c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49"/>
      <c r="AS488" s="49"/>
      <c r="AT488" s="49"/>
      <c r="AU488" s="49"/>
      <c r="AV488" s="49"/>
      <c r="AW488" s="49"/>
      <c r="AX488" s="49"/>
      <c r="AY488" s="49"/>
      <c r="AZ488" s="49"/>
      <c r="BA488" s="49"/>
      <c r="BB488" s="49"/>
      <c r="BC488" s="49"/>
      <c r="BD488" s="49"/>
      <c r="BE488" s="49"/>
      <c r="BF488" s="49"/>
      <c r="BG488" s="49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9"/>
      <c r="BS488" s="49"/>
      <c r="BT488" s="49"/>
      <c r="BU488" s="49"/>
      <c r="BV488" s="49"/>
      <c r="BW488" s="49"/>
      <c r="BX488" s="49"/>
      <c r="BY488" s="49"/>
      <c r="BZ488" s="49"/>
      <c r="CA488" s="49"/>
      <c r="CB488" s="49"/>
      <c r="CC488" s="49"/>
      <c r="CD488" s="49"/>
      <c r="CE488" s="49"/>
      <c r="CF488" s="49"/>
      <c r="CG488" s="49"/>
      <c r="CH488" s="49"/>
      <c r="CI488" s="49"/>
      <c r="CJ488" s="49"/>
      <c r="CK488" s="49"/>
      <c r="CL488" s="49"/>
      <c r="CM488" s="49"/>
      <c r="CN488" s="49"/>
      <c r="CO488" s="49"/>
      <c r="CP488" s="49"/>
      <c r="CQ488" s="49"/>
      <c r="CR488" s="49"/>
      <c r="CS488" s="49"/>
      <c r="CT488" s="49"/>
      <c r="CU488" s="49"/>
      <c r="CV488" s="49"/>
      <c r="CW488" s="49"/>
      <c r="CX488" s="49"/>
      <c r="CY488" s="49"/>
      <c r="CZ488" s="49"/>
      <c r="DA488" s="49"/>
      <c r="DB488" s="49"/>
      <c r="DC488" s="49"/>
      <c r="DD488" s="49"/>
      <c r="DE488" s="49"/>
      <c r="DF488" s="49"/>
      <c r="DG488" s="49"/>
      <c r="DH488" s="49"/>
      <c r="DI488" s="49"/>
      <c r="DJ488" s="49"/>
      <c r="DK488" s="49"/>
      <c r="DL488" s="49"/>
      <c r="DM488" s="49"/>
      <c r="DN488" s="49"/>
      <c r="DO488" s="49"/>
      <c r="DP488" s="49"/>
      <c r="DQ488" s="49"/>
      <c r="DR488" s="49"/>
      <c r="DS488" s="49"/>
      <c r="DT488" s="49"/>
      <c r="DU488" s="49"/>
      <c r="DV488" s="49"/>
      <c r="DW488" s="49"/>
      <c r="DX488" s="49"/>
      <c r="DY488" s="49"/>
      <c r="DZ488" s="49"/>
      <c r="EA488" s="49"/>
      <c r="EB488" s="49"/>
      <c r="EC488" s="49"/>
      <c r="ED488" s="49"/>
      <c r="EE488" s="49"/>
      <c r="EF488" s="49"/>
      <c r="EG488" s="49"/>
      <c r="EH488" s="49"/>
      <c r="EI488" s="49"/>
      <c r="EJ488" s="49"/>
      <c r="EK488" s="49"/>
      <c r="EL488" s="49"/>
      <c r="EM488" s="49"/>
      <c r="EN488" s="49"/>
      <c r="EO488" s="49"/>
      <c r="EP488" s="49"/>
      <c r="EQ488" s="49"/>
      <c r="ER488" s="49"/>
      <c r="ES488" s="49"/>
      <c r="ET488" s="49"/>
      <c r="EU488" s="49"/>
      <c r="EV488" s="49"/>
      <c r="EW488" s="49"/>
      <c r="EX488" s="49"/>
      <c r="EY488" s="49"/>
      <c r="EZ488" s="49"/>
      <c r="FA488" s="49"/>
      <c r="FB488" s="49"/>
      <c r="FC488" s="49"/>
      <c r="FD488" s="49"/>
      <c r="FE488" s="49"/>
      <c r="FF488" s="49"/>
      <c r="FG488" s="49"/>
      <c r="FH488" s="49"/>
      <c r="FI488" s="49"/>
      <c r="FJ488" s="49"/>
      <c r="FK488" s="49"/>
      <c r="FL488" s="49"/>
      <c r="FM488" s="49"/>
      <c r="FN488" s="49"/>
      <c r="FO488" s="49"/>
      <c r="FP488" s="49"/>
      <c r="FQ488" s="49"/>
      <c r="FR488" s="49"/>
      <c r="FS488" s="49"/>
      <c r="FT488" s="49"/>
      <c r="FU488" s="49"/>
      <c r="FV488" s="49"/>
      <c r="FW488" s="49"/>
      <c r="FX488" s="49"/>
      <c r="FY488" s="49"/>
      <c r="FZ488" s="49"/>
      <c r="GA488" s="49"/>
      <c r="GB488" s="49"/>
      <c r="GC488" s="49"/>
      <c r="GD488" s="49"/>
      <c r="GE488" s="49"/>
      <c r="GF488" s="49"/>
      <c r="GG488" s="49"/>
      <c r="GH488" s="49"/>
      <c r="GI488" s="49"/>
      <c r="GJ488" s="49"/>
      <c r="GK488" s="49"/>
      <c r="GL488" s="49"/>
      <c r="GM488" s="49"/>
      <c r="GN488" s="49"/>
      <c r="GO488" s="49"/>
      <c r="GP488" s="49"/>
      <c r="GQ488" s="49"/>
      <c r="GR488" s="49"/>
      <c r="GS488" s="49"/>
      <c r="GT488" s="49"/>
      <c r="GU488" s="49"/>
      <c r="GV488" s="49"/>
      <c r="GW488" s="49"/>
      <c r="GX488" s="49"/>
      <c r="GY488" s="49"/>
      <c r="GZ488" s="49"/>
      <c r="HA488" s="49"/>
      <c r="HB488" s="49"/>
      <c r="HC488" s="49"/>
      <c r="HD488" s="49"/>
      <c r="HE488" s="49"/>
      <c r="HF488" s="49"/>
      <c r="HG488" s="49"/>
      <c r="HH488" s="49"/>
      <c r="HI488" s="49"/>
      <c r="HJ488" s="49"/>
      <c r="HK488" s="49"/>
      <c r="HL488" s="49"/>
      <c r="HM488" s="49"/>
      <c r="HN488" s="49"/>
      <c r="HO488" s="49"/>
      <c r="HP488" s="49"/>
      <c r="HQ488" s="49"/>
    </row>
    <row r="489" spans="1:242" s="47" customFormat="1" ht="18" hidden="1" customHeight="1">
      <c r="A489" s="22" t="s">
        <v>981</v>
      </c>
      <c r="B489" s="36" t="s">
        <v>982</v>
      </c>
      <c r="C489" s="48" t="s">
        <v>15</v>
      </c>
      <c r="D489" s="17"/>
      <c r="E489" s="17">
        <v>0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7">
        <v>0</v>
      </c>
      <c r="N489" s="17">
        <v>0</v>
      </c>
      <c r="O489" s="17">
        <v>0</v>
      </c>
      <c r="P489" s="17">
        <v>0</v>
      </c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49"/>
      <c r="AS489" s="49"/>
      <c r="AT489" s="49"/>
      <c r="AU489" s="49"/>
      <c r="AV489" s="49"/>
      <c r="AW489" s="49"/>
      <c r="AX489" s="49"/>
      <c r="AY489" s="49"/>
      <c r="AZ489" s="49"/>
      <c r="BA489" s="49"/>
      <c r="BB489" s="49"/>
      <c r="BC489" s="49"/>
      <c r="BD489" s="49"/>
      <c r="BE489" s="49"/>
      <c r="BF489" s="49"/>
      <c r="BG489" s="49"/>
      <c r="BH489" s="49"/>
      <c r="BI489" s="49"/>
      <c r="BJ489" s="49"/>
      <c r="BK489" s="49"/>
      <c r="BL489" s="49"/>
      <c r="BM489" s="49"/>
      <c r="BN489" s="49"/>
      <c r="BO489" s="49"/>
      <c r="BP489" s="49"/>
      <c r="BQ489" s="49"/>
      <c r="BR489" s="49"/>
      <c r="BS489" s="49"/>
      <c r="BT489" s="49"/>
      <c r="BU489" s="49"/>
      <c r="BV489" s="49"/>
      <c r="BW489" s="49"/>
      <c r="BX489" s="49"/>
      <c r="BY489" s="49"/>
      <c r="BZ489" s="49"/>
      <c r="CA489" s="49"/>
      <c r="CB489" s="49"/>
      <c r="CC489" s="49"/>
      <c r="CD489" s="49"/>
      <c r="CE489" s="49"/>
      <c r="CF489" s="49"/>
      <c r="CG489" s="49"/>
      <c r="CH489" s="49"/>
      <c r="CI489" s="49"/>
      <c r="CJ489" s="49"/>
      <c r="CK489" s="49"/>
      <c r="CL489" s="49"/>
      <c r="CM489" s="49"/>
      <c r="CN489" s="49"/>
      <c r="CO489" s="49"/>
      <c r="CP489" s="49"/>
      <c r="CQ489" s="49"/>
      <c r="CR489" s="49"/>
      <c r="CS489" s="49"/>
      <c r="CT489" s="49"/>
      <c r="CU489" s="49"/>
      <c r="CV489" s="49"/>
      <c r="CW489" s="49"/>
      <c r="CX489" s="49"/>
      <c r="CY489" s="49"/>
      <c r="CZ489" s="49"/>
      <c r="DA489" s="49"/>
      <c r="DB489" s="49"/>
      <c r="DC489" s="49"/>
      <c r="DD489" s="49"/>
      <c r="DE489" s="49"/>
      <c r="DF489" s="49"/>
      <c r="DG489" s="49"/>
      <c r="DH489" s="49"/>
      <c r="DI489" s="49"/>
      <c r="DJ489" s="49"/>
      <c r="DK489" s="49"/>
      <c r="DL489" s="49"/>
      <c r="DM489" s="49"/>
      <c r="DN489" s="49"/>
      <c r="DO489" s="49"/>
      <c r="DP489" s="49"/>
      <c r="DQ489" s="49"/>
      <c r="DR489" s="49"/>
      <c r="DS489" s="49"/>
      <c r="DT489" s="49"/>
      <c r="DU489" s="49"/>
      <c r="DV489" s="49"/>
      <c r="DW489" s="49"/>
      <c r="DX489" s="49"/>
      <c r="DY489" s="49"/>
      <c r="DZ489" s="49"/>
      <c r="EA489" s="49"/>
      <c r="EB489" s="49"/>
      <c r="EC489" s="49"/>
      <c r="ED489" s="49"/>
      <c r="EE489" s="49"/>
      <c r="EF489" s="49"/>
      <c r="EG489" s="49"/>
      <c r="EH489" s="49"/>
      <c r="EI489" s="49"/>
      <c r="EJ489" s="49"/>
      <c r="EK489" s="49"/>
      <c r="EL489" s="49"/>
      <c r="EM489" s="49"/>
      <c r="EN489" s="49"/>
      <c r="EO489" s="49"/>
      <c r="EP489" s="49"/>
      <c r="EQ489" s="49"/>
      <c r="ER489" s="49"/>
      <c r="ES489" s="49"/>
      <c r="ET489" s="49"/>
      <c r="EU489" s="49"/>
      <c r="EV489" s="49"/>
      <c r="EW489" s="49"/>
      <c r="EX489" s="49"/>
      <c r="EY489" s="49"/>
      <c r="EZ489" s="49"/>
      <c r="FA489" s="49"/>
      <c r="FB489" s="49"/>
      <c r="FC489" s="49"/>
      <c r="FD489" s="49"/>
      <c r="FE489" s="49"/>
      <c r="FF489" s="49"/>
      <c r="FG489" s="49"/>
      <c r="FH489" s="49"/>
      <c r="FI489" s="49"/>
      <c r="FJ489" s="49"/>
      <c r="FK489" s="49"/>
      <c r="FL489" s="49"/>
      <c r="FM489" s="49"/>
      <c r="FN489" s="49"/>
      <c r="FO489" s="49"/>
      <c r="FP489" s="49"/>
      <c r="FQ489" s="49"/>
      <c r="FR489" s="49"/>
      <c r="FS489" s="49"/>
      <c r="FT489" s="49"/>
      <c r="FU489" s="49"/>
      <c r="FV489" s="49"/>
      <c r="FW489" s="49"/>
      <c r="FX489" s="49"/>
      <c r="FY489" s="49"/>
      <c r="FZ489" s="49"/>
      <c r="GA489" s="49"/>
      <c r="GB489" s="49"/>
      <c r="GC489" s="49"/>
      <c r="GD489" s="49"/>
      <c r="GE489" s="49"/>
      <c r="GF489" s="49"/>
      <c r="GG489" s="49"/>
      <c r="GH489" s="49"/>
      <c r="GI489" s="49"/>
      <c r="GJ489" s="49"/>
      <c r="GK489" s="49"/>
      <c r="GL489" s="49"/>
      <c r="GM489" s="49"/>
      <c r="GN489" s="49"/>
      <c r="GO489" s="49"/>
      <c r="GP489" s="49"/>
      <c r="GQ489" s="49"/>
      <c r="GR489" s="49"/>
      <c r="GS489" s="49"/>
      <c r="GT489" s="49"/>
      <c r="GU489" s="49"/>
      <c r="GV489" s="49"/>
      <c r="GW489" s="49"/>
      <c r="GX489" s="49"/>
      <c r="GY489" s="49"/>
      <c r="GZ489" s="49"/>
      <c r="HA489" s="49"/>
      <c r="HB489" s="49"/>
      <c r="HC489" s="49"/>
      <c r="HD489" s="49"/>
      <c r="HE489" s="49"/>
      <c r="HF489" s="49"/>
      <c r="HG489" s="49"/>
      <c r="HH489" s="49"/>
      <c r="HI489" s="49"/>
      <c r="HJ489" s="49"/>
      <c r="HK489" s="49"/>
      <c r="HL489" s="49"/>
      <c r="HM489" s="49"/>
      <c r="HN489" s="49"/>
      <c r="HO489" s="49"/>
      <c r="HP489" s="49"/>
      <c r="HQ489" s="49"/>
    </row>
    <row r="490" spans="1:242" s="47" customFormat="1" ht="18" hidden="1">
      <c r="A490" s="22" t="s">
        <v>983</v>
      </c>
      <c r="B490" s="36" t="s">
        <v>984</v>
      </c>
      <c r="C490" s="23" t="s">
        <v>16</v>
      </c>
      <c r="D490" s="17"/>
      <c r="E490" s="17">
        <v>0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0</v>
      </c>
      <c r="P490" s="17">
        <v>0</v>
      </c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49"/>
      <c r="AS490" s="49"/>
      <c r="AT490" s="49"/>
      <c r="AU490" s="49"/>
      <c r="AV490" s="49"/>
      <c r="AW490" s="49"/>
      <c r="AX490" s="49"/>
      <c r="AY490" s="49"/>
      <c r="AZ490" s="49"/>
      <c r="BA490" s="49"/>
      <c r="BB490" s="49"/>
      <c r="BC490" s="49"/>
      <c r="BD490" s="49"/>
      <c r="BE490" s="49"/>
      <c r="BF490" s="49"/>
      <c r="BG490" s="49"/>
      <c r="BH490" s="49"/>
      <c r="BI490" s="49"/>
      <c r="BJ490" s="49"/>
      <c r="BK490" s="49"/>
      <c r="BL490" s="49"/>
      <c r="BM490" s="49"/>
      <c r="BN490" s="49"/>
      <c r="BO490" s="49"/>
      <c r="BP490" s="49"/>
      <c r="BQ490" s="49"/>
      <c r="BR490" s="49"/>
      <c r="BS490" s="49"/>
      <c r="BT490" s="49"/>
      <c r="BU490" s="49"/>
      <c r="BV490" s="49"/>
      <c r="BW490" s="49"/>
      <c r="BX490" s="49"/>
      <c r="BY490" s="49"/>
      <c r="BZ490" s="49"/>
      <c r="CA490" s="49"/>
      <c r="CB490" s="49"/>
      <c r="CC490" s="49"/>
      <c r="CD490" s="49"/>
      <c r="CE490" s="49"/>
      <c r="CF490" s="49"/>
      <c r="CG490" s="49"/>
      <c r="CH490" s="49"/>
      <c r="CI490" s="49"/>
      <c r="CJ490" s="49"/>
      <c r="CK490" s="49"/>
      <c r="CL490" s="49"/>
      <c r="CM490" s="49"/>
      <c r="CN490" s="49"/>
      <c r="CO490" s="49"/>
      <c r="CP490" s="49"/>
      <c r="CQ490" s="49"/>
      <c r="CR490" s="49"/>
      <c r="CS490" s="49"/>
      <c r="CT490" s="49"/>
      <c r="CU490" s="49"/>
      <c r="CV490" s="49"/>
      <c r="CW490" s="49"/>
      <c r="CX490" s="49"/>
      <c r="CY490" s="49"/>
      <c r="CZ490" s="49"/>
      <c r="DA490" s="49"/>
      <c r="DB490" s="49"/>
      <c r="DC490" s="49"/>
      <c r="DD490" s="49"/>
      <c r="DE490" s="49"/>
      <c r="DF490" s="49"/>
      <c r="DG490" s="49"/>
      <c r="DH490" s="49"/>
      <c r="DI490" s="49"/>
      <c r="DJ490" s="49"/>
      <c r="DK490" s="49"/>
      <c r="DL490" s="49"/>
      <c r="DM490" s="49"/>
      <c r="DN490" s="49"/>
      <c r="DO490" s="49"/>
      <c r="DP490" s="49"/>
      <c r="DQ490" s="49"/>
      <c r="DR490" s="49"/>
      <c r="DS490" s="49"/>
      <c r="DT490" s="49"/>
      <c r="DU490" s="49"/>
      <c r="DV490" s="49"/>
      <c r="DW490" s="49"/>
      <c r="DX490" s="49"/>
      <c r="DY490" s="49"/>
      <c r="DZ490" s="49"/>
      <c r="EA490" s="49"/>
      <c r="EB490" s="49"/>
      <c r="EC490" s="49"/>
      <c r="ED490" s="49"/>
      <c r="EE490" s="49"/>
      <c r="EF490" s="49"/>
      <c r="EG490" s="49"/>
      <c r="EH490" s="49"/>
      <c r="EI490" s="49"/>
      <c r="EJ490" s="49"/>
      <c r="EK490" s="49"/>
      <c r="EL490" s="49"/>
      <c r="EM490" s="49"/>
      <c r="EN490" s="49"/>
      <c r="EO490" s="49"/>
      <c r="EP490" s="49"/>
      <c r="EQ490" s="49"/>
      <c r="ER490" s="49"/>
      <c r="ES490" s="49"/>
      <c r="ET490" s="49"/>
      <c r="EU490" s="49"/>
      <c r="EV490" s="49"/>
      <c r="EW490" s="49"/>
      <c r="EX490" s="49"/>
      <c r="EY490" s="49"/>
      <c r="EZ490" s="49"/>
      <c r="FA490" s="49"/>
      <c r="FB490" s="49"/>
      <c r="FC490" s="49"/>
      <c r="FD490" s="49"/>
      <c r="FE490" s="49"/>
      <c r="FF490" s="49"/>
      <c r="FG490" s="49"/>
      <c r="FH490" s="49"/>
      <c r="FI490" s="49"/>
      <c r="FJ490" s="49"/>
      <c r="FK490" s="49"/>
      <c r="FL490" s="49"/>
      <c r="FM490" s="49"/>
      <c r="FN490" s="49"/>
      <c r="FO490" s="49"/>
      <c r="FP490" s="49"/>
      <c r="FQ490" s="49"/>
      <c r="FR490" s="49"/>
      <c r="FS490" s="49"/>
      <c r="FT490" s="49"/>
      <c r="FU490" s="49"/>
      <c r="FV490" s="49"/>
      <c r="FW490" s="49"/>
      <c r="FX490" s="49"/>
      <c r="FY490" s="49"/>
      <c r="FZ490" s="49"/>
      <c r="GA490" s="49"/>
      <c r="GB490" s="49"/>
      <c r="GC490" s="49"/>
      <c r="GD490" s="49"/>
      <c r="GE490" s="49"/>
      <c r="GF490" s="49"/>
      <c r="GG490" s="49"/>
      <c r="GH490" s="49"/>
      <c r="GI490" s="49"/>
      <c r="GJ490" s="49"/>
      <c r="GK490" s="49"/>
      <c r="GL490" s="49"/>
      <c r="GM490" s="49"/>
      <c r="GN490" s="49"/>
      <c r="GO490" s="49"/>
      <c r="GP490" s="49"/>
      <c r="GQ490" s="49"/>
      <c r="GR490" s="49"/>
      <c r="GS490" s="49"/>
      <c r="GT490" s="49"/>
      <c r="GU490" s="49"/>
      <c r="GV490" s="49"/>
      <c r="GW490" s="49"/>
      <c r="GX490" s="49"/>
      <c r="GY490" s="49"/>
      <c r="GZ490" s="49"/>
      <c r="HA490" s="49"/>
      <c r="HB490" s="49"/>
      <c r="HC490" s="49"/>
      <c r="HD490" s="49"/>
      <c r="HE490" s="49"/>
      <c r="HF490" s="49"/>
      <c r="HG490" s="49"/>
      <c r="HH490" s="49"/>
      <c r="HI490" s="49"/>
      <c r="HJ490" s="49"/>
      <c r="HK490" s="49"/>
      <c r="HL490" s="49"/>
      <c r="HM490" s="49"/>
      <c r="HN490" s="49"/>
      <c r="HO490" s="49"/>
      <c r="HP490" s="49"/>
      <c r="HQ490" s="49"/>
    </row>
    <row r="491" spans="1:242" s="47" customFormat="1" ht="18" hidden="1">
      <c r="A491" s="22" t="s">
        <v>985</v>
      </c>
      <c r="B491" s="36" t="s">
        <v>986</v>
      </c>
      <c r="C491" s="23" t="s">
        <v>62</v>
      </c>
      <c r="D491" s="17"/>
      <c r="E491" s="17">
        <v>0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  <c r="O491" s="17">
        <v>0</v>
      </c>
      <c r="P491" s="17">
        <v>0</v>
      </c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/>
      <c r="AM491" s="49"/>
      <c r="AN491" s="49"/>
      <c r="AO491" s="49"/>
      <c r="AP491" s="49"/>
      <c r="AQ491" s="49"/>
      <c r="AR491" s="49"/>
      <c r="AS491" s="49"/>
      <c r="AT491" s="49"/>
      <c r="AU491" s="49"/>
      <c r="AV491" s="49"/>
      <c r="AW491" s="49"/>
      <c r="AX491" s="49"/>
      <c r="AY491" s="49"/>
      <c r="AZ491" s="49"/>
      <c r="BA491" s="49"/>
      <c r="BB491" s="49"/>
      <c r="BC491" s="49"/>
      <c r="BD491" s="49"/>
      <c r="BE491" s="49"/>
      <c r="BF491" s="49"/>
      <c r="BG491" s="49"/>
      <c r="BH491" s="49"/>
      <c r="BI491" s="49"/>
      <c r="BJ491" s="49"/>
      <c r="BK491" s="49"/>
      <c r="BL491" s="49"/>
      <c r="BM491" s="49"/>
      <c r="BN491" s="49"/>
      <c r="BO491" s="49"/>
      <c r="BP491" s="49"/>
      <c r="BQ491" s="49"/>
      <c r="BR491" s="49"/>
      <c r="BS491" s="49"/>
      <c r="BT491" s="49"/>
      <c r="BU491" s="49"/>
      <c r="BV491" s="49"/>
      <c r="BW491" s="49"/>
      <c r="BX491" s="49"/>
      <c r="BY491" s="49"/>
      <c r="BZ491" s="49"/>
      <c r="CA491" s="49"/>
      <c r="CB491" s="49"/>
      <c r="CC491" s="49"/>
      <c r="CD491" s="49"/>
      <c r="CE491" s="49"/>
      <c r="CF491" s="49"/>
      <c r="CG491" s="49"/>
      <c r="CH491" s="49"/>
      <c r="CI491" s="49"/>
      <c r="CJ491" s="49"/>
      <c r="CK491" s="49"/>
      <c r="CL491" s="49"/>
      <c r="CM491" s="49"/>
      <c r="CN491" s="49"/>
      <c r="CO491" s="49"/>
      <c r="CP491" s="49"/>
      <c r="CQ491" s="49"/>
      <c r="CR491" s="49"/>
      <c r="CS491" s="49"/>
      <c r="CT491" s="49"/>
      <c r="CU491" s="49"/>
      <c r="CV491" s="49"/>
      <c r="CW491" s="49"/>
      <c r="CX491" s="49"/>
      <c r="CY491" s="49"/>
      <c r="CZ491" s="49"/>
      <c r="DA491" s="49"/>
      <c r="DB491" s="49"/>
      <c r="DC491" s="49"/>
      <c r="DD491" s="49"/>
      <c r="DE491" s="49"/>
      <c r="DF491" s="49"/>
      <c r="DG491" s="49"/>
      <c r="DH491" s="49"/>
      <c r="DI491" s="49"/>
      <c r="DJ491" s="49"/>
      <c r="DK491" s="49"/>
      <c r="DL491" s="49"/>
      <c r="DM491" s="49"/>
      <c r="DN491" s="49"/>
      <c r="DO491" s="49"/>
      <c r="DP491" s="49"/>
      <c r="DQ491" s="49"/>
      <c r="DR491" s="49"/>
      <c r="DS491" s="49"/>
      <c r="DT491" s="49"/>
      <c r="DU491" s="49"/>
      <c r="DV491" s="49"/>
      <c r="DW491" s="49"/>
      <c r="DX491" s="49"/>
      <c r="DY491" s="49"/>
      <c r="DZ491" s="49"/>
      <c r="EA491" s="49"/>
      <c r="EB491" s="49"/>
      <c r="EC491" s="49"/>
      <c r="ED491" s="49"/>
      <c r="EE491" s="49"/>
      <c r="EF491" s="49"/>
      <c r="EG491" s="49"/>
      <c r="EH491" s="49"/>
      <c r="EI491" s="49"/>
      <c r="EJ491" s="49"/>
      <c r="EK491" s="49"/>
      <c r="EL491" s="49"/>
      <c r="EM491" s="49"/>
      <c r="EN491" s="49"/>
      <c r="EO491" s="49"/>
      <c r="EP491" s="49"/>
      <c r="EQ491" s="49"/>
      <c r="ER491" s="49"/>
      <c r="ES491" s="49"/>
      <c r="ET491" s="49"/>
      <c r="EU491" s="49"/>
      <c r="EV491" s="49"/>
      <c r="EW491" s="49"/>
      <c r="EX491" s="49"/>
      <c r="EY491" s="49"/>
      <c r="EZ491" s="49"/>
      <c r="FA491" s="49"/>
      <c r="FB491" s="49"/>
      <c r="FC491" s="49"/>
      <c r="FD491" s="49"/>
      <c r="FE491" s="49"/>
      <c r="FF491" s="49"/>
      <c r="FG491" s="49"/>
      <c r="FH491" s="49"/>
      <c r="FI491" s="49"/>
      <c r="FJ491" s="49"/>
      <c r="FK491" s="49"/>
      <c r="FL491" s="49"/>
      <c r="FM491" s="49"/>
      <c r="FN491" s="49"/>
      <c r="FO491" s="49"/>
      <c r="FP491" s="49"/>
      <c r="FQ491" s="49"/>
      <c r="FR491" s="49"/>
      <c r="FS491" s="49"/>
      <c r="FT491" s="49"/>
      <c r="FU491" s="49"/>
      <c r="FV491" s="49"/>
      <c r="FW491" s="49"/>
      <c r="FX491" s="49"/>
      <c r="FY491" s="49"/>
      <c r="FZ491" s="49"/>
      <c r="GA491" s="49"/>
      <c r="GB491" s="49"/>
      <c r="GC491" s="49"/>
      <c r="GD491" s="49"/>
      <c r="GE491" s="49"/>
      <c r="GF491" s="49"/>
      <c r="GG491" s="49"/>
      <c r="GH491" s="49"/>
      <c r="GI491" s="49"/>
      <c r="GJ491" s="49"/>
      <c r="GK491" s="49"/>
      <c r="GL491" s="49"/>
      <c r="GM491" s="49"/>
      <c r="GN491" s="49"/>
      <c r="GO491" s="49"/>
      <c r="GP491" s="49"/>
      <c r="GQ491" s="49"/>
      <c r="GR491" s="49"/>
      <c r="GS491" s="49"/>
      <c r="GT491" s="49"/>
      <c r="GU491" s="49"/>
      <c r="GV491" s="49"/>
      <c r="GW491" s="49"/>
      <c r="GX491" s="49"/>
      <c r="GY491" s="49"/>
      <c r="GZ491" s="49"/>
      <c r="HA491" s="49"/>
      <c r="HB491" s="49"/>
      <c r="HC491" s="49"/>
      <c r="HD491" s="49"/>
      <c r="HE491" s="49"/>
      <c r="HF491" s="49"/>
      <c r="HG491" s="49"/>
      <c r="HH491" s="49"/>
      <c r="HI491" s="49"/>
      <c r="HJ491" s="49"/>
      <c r="HK491" s="49"/>
      <c r="HL491" s="49"/>
      <c r="HM491" s="49"/>
      <c r="HN491" s="49"/>
      <c r="HO491" s="49"/>
      <c r="HP491" s="49"/>
      <c r="HQ491" s="49"/>
    </row>
    <row r="492" spans="1:242" s="30" customFormat="1" ht="25.5" customHeight="1">
      <c r="A492" s="24" t="s">
        <v>987</v>
      </c>
      <c r="B492" s="35" t="s">
        <v>940</v>
      </c>
      <c r="C492" s="48"/>
      <c r="D492" s="16">
        <f t="shared" ref="D492:P493" si="348">D493</f>
        <v>0</v>
      </c>
      <c r="E492" s="16">
        <f t="shared" si="348"/>
        <v>32473.98</v>
      </c>
      <c r="F492" s="16">
        <f t="shared" si="348"/>
        <v>155531.57</v>
      </c>
      <c r="G492" s="16">
        <f t="shared" si="348"/>
        <v>29226.58</v>
      </c>
      <c r="H492" s="16">
        <f t="shared" si="348"/>
        <v>128733.93</v>
      </c>
      <c r="I492" s="16">
        <f t="shared" si="348"/>
        <v>376604.82</v>
      </c>
      <c r="J492" s="16">
        <f t="shared" si="348"/>
        <v>128354.88</v>
      </c>
      <c r="K492" s="16">
        <f t="shared" si="348"/>
        <v>92616.62</v>
      </c>
      <c r="L492" s="16">
        <f t="shared" si="348"/>
        <v>92616.62</v>
      </c>
      <c r="M492" s="16">
        <f t="shared" si="348"/>
        <v>92616.62</v>
      </c>
      <c r="N492" s="16">
        <f t="shared" si="348"/>
        <v>92616.62</v>
      </c>
      <c r="O492" s="16">
        <f t="shared" si="348"/>
        <v>92616.62</v>
      </c>
      <c r="P492" s="16">
        <f t="shared" si="348"/>
        <v>1314008.8600000001</v>
      </c>
      <c r="HR492" s="29"/>
      <c r="HS492" s="29"/>
      <c r="HT492" s="29"/>
      <c r="HU492" s="29"/>
      <c r="HV492" s="29"/>
      <c r="HW492" s="29"/>
      <c r="HX492" s="29"/>
      <c r="HY492" s="29"/>
      <c r="HZ492" s="29"/>
      <c r="IA492" s="29"/>
      <c r="IB492" s="29"/>
      <c r="IC492" s="29"/>
      <c r="ID492" s="29"/>
      <c r="IE492" s="29"/>
      <c r="IF492" s="29"/>
      <c r="IG492" s="29"/>
      <c r="IH492" s="29"/>
    </row>
    <row r="493" spans="1:242" s="30" customFormat="1" ht="22.5">
      <c r="A493" s="24" t="s">
        <v>988</v>
      </c>
      <c r="B493" s="35" t="s">
        <v>940</v>
      </c>
      <c r="C493" s="48"/>
      <c r="D493" s="16">
        <f t="shared" si="348"/>
        <v>0</v>
      </c>
      <c r="E493" s="16">
        <f t="shared" si="348"/>
        <v>32473.98</v>
      </c>
      <c r="F493" s="16">
        <f t="shared" si="348"/>
        <v>155531.57</v>
      </c>
      <c r="G493" s="16">
        <f t="shared" si="348"/>
        <v>29226.58</v>
      </c>
      <c r="H493" s="16">
        <f t="shared" si="348"/>
        <v>128733.93</v>
      </c>
      <c r="I493" s="16">
        <f t="shared" si="348"/>
        <v>376604.82</v>
      </c>
      <c r="J493" s="16">
        <f t="shared" si="348"/>
        <v>128354.88</v>
      </c>
      <c r="K493" s="16">
        <f t="shared" si="348"/>
        <v>92616.62</v>
      </c>
      <c r="L493" s="16">
        <f t="shared" si="348"/>
        <v>92616.62</v>
      </c>
      <c r="M493" s="16">
        <f t="shared" si="348"/>
        <v>92616.62</v>
      </c>
      <c r="N493" s="16">
        <f t="shared" si="348"/>
        <v>92616.62</v>
      </c>
      <c r="O493" s="16">
        <f t="shared" si="348"/>
        <v>92616.62</v>
      </c>
      <c r="P493" s="16">
        <f t="shared" si="348"/>
        <v>1314008.8600000001</v>
      </c>
      <c r="HR493" s="29"/>
      <c r="HS493" s="29"/>
      <c r="HT493" s="29"/>
      <c r="HU493" s="29"/>
      <c r="HV493" s="29"/>
      <c r="HW493" s="29"/>
      <c r="HX493" s="29"/>
      <c r="HY493" s="29"/>
      <c r="HZ493" s="29"/>
      <c r="IA493" s="29"/>
      <c r="IB493" s="29"/>
      <c r="IC493" s="29"/>
      <c r="ID493" s="29"/>
      <c r="IE493" s="29"/>
      <c r="IF493" s="29"/>
      <c r="IG493" s="29"/>
      <c r="IH493" s="29"/>
    </row>
    <row r="494" spans="1:242" s="49" customFormat="1" ht="22.5">
      <c r="A494" s="24" t="s">
        <v>989</v>
      </c>
      <c r="B494" s="35" t="s">
        <v>941</v>
      </c>
      <c r="C494" s="48"/>
      <c r="D494" s="16">
        <f t="shared" ref="D494:J494" si="349">SUM(D495:D502)</f>
        <v>0</v>
      </c>
      <c r="E494" s="16">
        <f t="shared" si="349"/>
        <v>32473.98</v>
      </c>
      <c r="F494" s="16">
        <f>SUM(F495:F505)</f>
        <v>155531.57</v>
      </c>
      <c r="G494" s="16">
        <f t="shared" si="349"/>
        <v>29226.58</v>
      </c>
      <c r="H494" s="16">
        <f>SUM(H495:H502)</f>
        <v>128733.93</v>
      </c>
      <c r="I494" s="16">
        <f>SUM(I495:I506)</f>
        <v>376604.82</v>
      </c>
      <c r="J494" s="16">
        <f t="shared" si="349"/>
        <v>128354.88</v>
      </c>
      <c r="K494" s="16">
        <f t="shared" ref="K494:O494" si="350">SUM(K495:K502)</f>
        <v>92616.62</v>
      </c>
      <c r="L494" s="16">
        <f t="shared" si="350"/>
        <v>92616.62</v>
      </c>
      <c r="M494" s="16">
        <f t="shared" si="350"/>
        <v>92616.62</v>
      </c>
      <c r="N494" s="16">
        <f t="shared" si="350"/>
        <v>92616.62</v>
      </c>
      <c r="O494" s="16">
        <f t="shared" si="350"/>
        <v>92616.62</v>
      </c>
      <c r="P494" s="16">
        <f>SUM(P495:P506)</f>
        <v>1314008.8600000001</v>
      </c>
      <c r="HR494" s="47"/>
      <c r="HS494" s="47"/>
      <c r="HT494" s="47"/>
      <c r="HU494" s="47"/>
      <c r="HV494" s="47"/>
      <c r="HW494" s="47"/>
      <c r="HX494" s="47"/>
      <c r="HY494" s="47"/>
      <c r="HZ494" s="47"/>
      <c r="IA494" s="47"/>
      <c r="IB494" s="47"/>
      <c r="IC494" s="47"/>
      <c r="ID494" s="47"/>
      <c r="IE494" s="47"/>
      <c r="IF494" s="47"/>
      <c r="IG494" s="47"/>
      <c r="IH494" s="47"/>
    </row>
    <row r="495" spans="1:242" s="49" customFormat="1">
      <c r="A495" s="22" t="s">
        <v>942</v>
      </c>
      <c r="B495" s="36" t="s">
        <v>168</v>
      </c>
      <c r="C495" s="48" t="s">
        <v>96</v>
      </c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>
        <f>SUM(D495:O495)</f>
        <v>0</v>
      </c>
      <c r="HR495" s="47"/>
      <c r="HS495" s="47"/>
      <c r="HT495" s="47"/>
      <c r="HU495" s="47"/>
      <c r="HV495" s="47"/>
      <c r="HW495" s="47"/>
      <c r="HX495" s="47"/>
      <c r="HY495" s="47"/>
      <c r="HZ495" s="47"/>
      <c r="IA495" s="47"/>
      <c r="IB495" s="47"/>
      <c r="IC495" s="47"/>
      <c r="ID495" s="47"/>
      <c r="IE495" s="47"/>
      <c r="IF495" s="47"/>
      <c r="IG495" s="47"/>
      <c r="IH495" s="47"/>
    </row>
    <row r="496" spans="1:242" s="49" customFormat="1">
      <c r="A496" s="22" t="s">
        <v>990</v>
      </c>
      <c r="B496" s="36" t="s">
        <v>169</v>
      </c>
      <c r="C496" s="48" t="s">
        <v>94</v>
      </c>
      <c r="D496" s="17"/>
      <c r="E496" s="17"/>
      <c r="F496" s="17">
        <v>46237.279999999999</v>
      </c>
      <c r="G496" s="17"/>
      <c r="H496" s="17">
        <v>25892.7</v>
      </c>
      <c r="I496" s="17">
        <v>50836.959999999999</v>
      </c>
      <c r="J496" s="17">
        <v>25464.13</v>
      </c>
      <c r="K496" s="17">
        <v>25450.35</v>
      </c>
      <c r="L496" s="17">
        <f t="shared" ref="L496:O496" si="351">K496</f>
        <v>25450.35</v>
      </c>
      <c r="M496" s="17">
        <f t="shared" si="351"/>
        <v>25450.35</v>
      </c>
      <c r="N496" s="17">
        <f t="shared" si="351"/>
        <v>25450.35</v>
      </c>
      <c r="O496" s="17">
        <f t="shared" si="351"/>
        <v>25450.35</v>
      </c>
      <c r="P496" s="17">
        <f>SUM(D496:O496)</f>
        <v>275682.82</v>
      </c>
      <c r="HR496" s="47"/>
      <c r="HS496" s="47"/>
      <c r="HT496" s="47"/>
      <c r="HU496" s="47"/>
      <c r="HV496" s="47"/>
      <c r="HW496" s="47"/>
      <c r="HX496" s="47"/>
      <c r="HY496" s="47"/>
      <c r="HZ496" s="47"/>
      <c r="IA496" s="47"/>
      <c r="IB496" s="47"/>
      <c r="IC496" s="47"/>
      <c r="ID496" s="47"/>
      <c r="IE496" s="47"/>
      <c r="IF496" s="47"/>
      <c r="IG496" s="47"/>
      <c r="IH496" s="47"/>
    </row>
    <row r="497" spans="1:242" s="49" customFormat="1">
      <c r="A497" s="22" t="s">
        <v>943</v>
      </c>
      <c r="B497" s="36" t="s">
        <v>170</v>
      </c>
      <c r="C497" s="48" t="s">
        <v>98</v>
      </c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>
        <f t="shared" ref="P497:P506" si="352">SUM(D497:O497)</f>
        <v>0</v>
      </c>
      <c r="HR497" s="47"/>
      <c r="HS497" s="47"/>
      <c r="HT497" s="47"/>
      <c r="HU497" s="47"/>
      <c r="HV497" s="47"/>
      <c r="HW497" s="47"/>
      <c r="HX497" s="47"/>
      <c r="HY497" s="47"/>
      <c r="HZ497" s="47"/>
      <c r="IA497" s="47"/>
      <c r="IB497" s="47"/>
      <c r="IC497" s="47"/>
      <c r="ID497" s="47"/>
      <c r="IE497" s="47"/>
      <c r="IF497" s="47"/>
      <c r="IG497" s="47"/>
      <c r="IH497" s="47"/>
    </row>
    <row r="498" spans="1:242" s="49" customFormat="1">
      <c r="A498" s="22" t="s">
        <v>991</v>
      </c>
      <c r="B498" s="36" t="s">
        <v>171</v>
      </c>
      <c r="C498" s="48" t="s">
        <v>102</v>
      </c>
      <c r="D498" s="17"/>
      <c r="E498" s="17">
        <v>32473.98</v>
      </c>
      <c r="F498" s="17">
        <v>32473.98</v>
      </c>
      <c r="G498" s="17">
        <v>29226.58</v>
      </c>
      <c r="H498" s="17">
        <v>64947.96</v>
      </c>
      <c r="I498" s="17">
        <v>0</v>
      </c>
      <c r="J498" s="17">
        <v>64947.96</v>
      </c>
      <c r="K498" s="17">
        <v>29226.58</v>
      </c>
      <c r="L498" s="17">
        <f t="shared" ref="L498:O498" si="353">K498</f>
        <v>29226.58</v>
      </c>
      <c r="M498" s="17">
        <f t="shared" si="353"/>
        <v>29226.58</v>
      </c>
      <c r="N498" s="17">
        <f t="shared" si="353"/>
        <v>29226.58</v>
      </c>
      <c r="O498" s="17">
        <f t="shared" si="353"/>
        <v>29226.58</v>
      </c>
      <c r="P498" s="17">
        <f t="shared" si="352"/>
        <v>370203.36000000004</v>
      </c>
      <c r="HR498" s="47"/>
      <c r="HS498" s="47"/>
      <c r="HT498" s="47"/>
      <c r="HU498" s="47"/>
      <c r="HV498" s="47"/>
      <c r="HW498" s="47"/>
      <c r="HX498" s="47"/>
      <c r="HY498" s="47"/>
      <c r="HZ498" s="47"/>
      <c r="IA498" s="47"/>
      <c r="IB498" s="47"/>
      <c r="IC498" s="47"/>
      <c r="ID498" s="47"/>
      <c r="IE498" s="47"/>
      <c r="IF498" s="47"/>
      <c r="IG498" s="47"/>
      <c r="IH498" s="47"/>
    </row>
    <row r="499" spans="1:242" s="49" customFormat="1">
      <c r="A499" s="22" t="s">
        <v>992</v>
      </c>
      <c r="B499" s="36" t="s">
        <v>172</v>
      </c>
      <c r="C499" s="48" t="s">
        <v>103</v>
      </c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>
        <f t="shared" si="352"/>
        <v>0</v>
      </c>
      <c r="HR499" s="47"/>
      <c r="HS499" s="47"/>
      <c r="HT499" s="47"/>
      <c r="HU499" s="47"/>
      <c r="HV499" s="47"/>
      <c r="HW499" s="47"/>
      <c r="HX499" s="47"/>
      <c r="HY499" s="47"/>
      <c r="HZ499" s="47"/>
      <c r="IA499" s="47"/>
      <c r="IB499" s="47"/>
      <c r="IC499" s="47"/>
      <c r="ID499" s="47"/>
      <c r="IE499" s="47"/>
      <c r="IF499" s="47"/>
      <c r="IG499" s="47"/>
      <c r="IH499" s="47"/>
    </row>
    <row r="500" spans="1:242" s="49" customFormat="1">
      <c r="A500" s="22" t="s">
        <v>993</v>
      </c>
      <c r="B500" s="22" t="s">
        <v>173</v>
      </c>
      <c r="C500" s="23" t="s">
        <v>109</v>
      </c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>
        <f t="shared" si="352"/>
        <v>0</v>
      </c>
      <c r="HR500" s="47"/>
      <c r="HS500" s="47"/>
      <c r="HT500" s="47"/>
      <c r="HU500" s="47"/>
      <c r="HV500" s="47"/>
      <c r="HW500" s="47"/>
      <c r="HX500" s="47"/>
      <c r="HY500" s="47"/>
      <c r="HZ500" s="47"/>
      <c r="IA500" s="47"/>
      <c r="IB500" s="47"/>
      <c r="IC500" s="47"/>
      <c r="ID500" s="47"/>
      <c r="IE500" s="47"/>
      <c r="IF500" s="47"/>
      <c r="IG500" s="47"/>
      <c r="IH500" s="47"/>
    </row>
    <row r="501" spans="1:242" s="47" customFormat="1">
      <c r="A501" s="22" t="s">
        <v>994</v>
      </c>
      <c r="B501" s="36" t="s">
        <v>268</v>
      </c>
      <c r="C501" s="48" t="s">
        <v>100</v>
      </c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>
        <f t="shared" si="352"/>
        <v>0</v>
      </c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49"/>
      <c r="AS501" s="49"/>
      <c r="AT501" s="49"/>
      <c r="AU501" s="49"/>
      <c r="AV501" s="49"/>
      <c r="AW501" s="49"/>
      <c r="AX501" s="49"/>
      <c r="AY501" s="49"/>
      <c r="AZ501" s="49"/>
      <c r="BA501" s="49"/>
      <c r="BB501" s="49"/>
      <c r="BC501" s="49"/>
      <c r="BD501" s="49"/>
      <c r="BE501" s="49"/>
      <c r="BF501" s="49"/>
      <c r="BG501" s="49"/>
      <c r="BH501" s="49"/>
      <c r="BI501" s="49"/>
      <c r="BJ501" s="49"/>
      <c r="BK501" s="49"/>
      <c r="BL501" s="49"/>
      <c r="BM501" s="49"/>
      <c r="BN501" s="49"/>
      <c r="BO501" s="49"/>
      <c r="BP501" s="49"/>
      <c r="BQ501" s="49"/>
      <c r="BR501" s="49"/>
      <c r="BS501" s="49"/>
      <c r="BT501" s="49"/>
      <c r="BU501" s="49"/>
      <c r="BV501" s="49"/>
      <c r="BW501" s="49"/>
      <c r="BX501" s="49"/>
      <c r="BY501" s="49"/>
      <c r="BZ501" s="49"/>
      <c r="CA501" s="49"/>
      <c r="CB501" s="49"/>
      <c r="CC501" s="49"/>
      <c r="CD501" s="49"/>
      <c r="CE501" s="49"/>
      <c r="CF501" s="49"/>
      <c r="CG501" s="49"/>
      <c r="CH501" s="49"/>
      <c r="CI501" s="49"/>
      <c r="CJ501" s="49"/>
      <c r="CK501" s="49"/>
      <c r="CL501" s="49"/>
      <c r="CM501" s="49"/>
      <c r="CN501" s="49"/>
      <c r="CO501" s="49"/>
      <c r="CP501" s="49"/>
      <c r="CQ501" s="49"/>
      <c r="CR501" s="49"/>
      <c r="CS501" s="49"/>
      <c r="CT501" s="49"/>
      <c r="CU501" s="49"/>
      <c r="CV501" s="49"/>
      <c r="CW501" s="49"/>
      <c r="CX501" s="49"/>
      <c r="CY501" s="49"/>
      <c r="CZ501" s="49"/>
      <c r="DA501" s="49"/>
      <c r="DB501" s="49"/>
      <c r="DC501" s="49"/>
      <c r="DD501" s="49"/>
      <c r="DE501" s="49"/>
      <c r="DF501" s="49"/>
      <c r="DG501" s="49"/>
      <c r="DH501" s="49"/>
      <c r="DI501" s="49"/>
      <c r="DJ501" s="49"/>
      <c r="DK501" s="49"/>
      <c r="DL501" s="49"/>
      <c r="DM501" s="49"/>
      <c r="DN501" s="49"/>
      <c r="DO501" s="49"/>
      <c r="DP501" s="49"/>
      <c r="DQ501" s="49"/>
      <c r="DR501" s="49"/>
      <c r="DS501" s="49"/>
      <c r="DT501" s="49"/>
      <c r="DU501" s="49"/>
      <c r="DV501" s="49"/>
      <c r="DW501" s="49"/>
      <c r="DX501" s="49"/>
      <c r="DY501" s="49"/>
      <c r="DZ501" s="49"/>
      <c r="EA501" s="49"/>
      <c r="EB501" s="49"/>
      <c r="EC501" s="49"/>
      <c r="ED501" s="49"/>
      <c r="EE501" s="49"/>
      <c r="EF501" s="49"/>
      <c r="EG501" s="49"/>
      <c r="EH501" s="49"/>
      <c r="EI501" s="49"/>
      <c r="EJ501" s="49"/>
      <c r="EK501" s="49"/>
      <c r="EL501" s="49"/>
      <c r="EM501" s="49"/>
      <c r="EN501" s="49"/>
      <c r="EO501" s="49"/>
      <c r="EP501" s="49"/>
      <c r="EQ501" s="49"/>
      <c r="ER501" s="49"/>
      <c r="ES501" s="49"/>
      <c r="ET501" s="49"/>
      <c r="EU501" s="49"/>
      <c r="EV501" s="49"/>
      <c r="EW501" s="49"/>
      <c r="EX501" s="49"/>
      <c r="EY501" s="49"/>
      <c r="EZ501" s="49"/>
      <c r="FA501" s="49"/>
      <c r="FB501" s="49"/>
      <c r="FC501" s="49"/>
      <c r="FD501" s="49"/>
      <c r="FE501" s="49"/>
      <c r="FF501" s="49"/>
      <c r="FG501" s="49"/>
      <c r="FH501" s="49"/>
      <c r="FI501" s="49"/>
      <c r="FJ501" s="49"/>
      <c r="FK501" s="49"/>
      <c r="FL501" s="49"/>
      <c r="FM501" s="49"/>
      <c r="FN501" s="49"/>
      <c r="FO501" s="49"/>
      <c r="FP501" s="49"/>
      <c r="FQ501" s="49"/>
      <c r="FR501" s="49"/>
      <c r="FS501" s="49"/>
      <c r="FT501" s="49"/>
      <c r="FU501" s="49"/>
      <c r="FV501" s="49"/>
      <c r="FW501" s="49"/>
      <c r="FX501" s="49"/>
      <c r="FY501" s="49"/>
      <c r="FZ501" s="49"/>
      <c r="GA501" s="49"/>
      <c r="GB501" s="49"/>
      <c r="GC501" s="49"/>
      <c r="GD501" s="49"/>
      <c r="GE501" s="49"/>
      <c r="GF501" s="49"/>
      <c r="GG501" s="49"/>
      <c r="GH501" s="49"/>
      <c r="GI501" s="49"/>
      <c r="GJ501" s="49"/>
      <c r="GK501" s="49"/>
      <c r="GL501" s="49"/>
      <c r="GM501" s="49"/>
      <c r="GN501" s="49"/>
      <c r="GO501" s="49"/>
      <c r="GP501" s="49"/>
      <c r="GQ501" s="49"/>
      <c r="GR501" s="49"/>
      <c r="GS501" s="49"/>
      <c r="GT501" s="49"/>
      <c r="GU501" s="49"/>
      <c r="GV501" s="49"/>
      <c r="GW501" s="49"/>
      <c r="GX501" s="49"/>
      <c r="GY501" s="49"/>
      <c r="GZ501" s="49"/>
      <c r="HA501" s="49"/>
      <c r="HB501" s="49"/>
      <c r="HC501" s="49"/>
      <c r="HD501" s="49"/>
      <c r="HE501" s="49"/>
      <c r="HF501" s="49"/>
      <c r="HG501" s="49"/>
      <c r="HH501" s="49"/>
      <c r="HI501" s="49"/>
      <c r="HJ501" s="49"/>
      <c r="HK501" s="49"/>
      <c r="HL501" s="49"/>
      <c r="HM501" s="49"/>
      <c r="HN501" s="49"/>
      <c r="HO501" s="49"/>
      <c r="HP501" s="49"/>
      <c r="HQ501" s="49"/>
    </row>
    <row r="502" spans="1:242" s="47" customFormat="1">
      <c r="A502" s="22" t="s">
        <v>995</v>
      </c>
      <c r="B502" s="36" t="s">
        <v>944</v>
      </c>
      <c r="C502" s="48" t="s">
        <v>675</v>
      </c>
      <c r="D502" s="17"/>
      <c r="E502" s="17"/>
      <c r="F502" s="17">
        <v>76820.31</v>
      </c>
      <c r="G502" s="17"/>
      <c r="H502" s="17">
        <v>37893.269999999997</v>
      </c>
      <c r="I502" s="17">
        <v>75767.86</v>
      </c>
      <c r="J502" s="17">
        <v>37942.79</v>
      </c>
      <c r="K502" s="17">
        <v>37939.69</v>
      </c>
      <c r="L502" s="17">
        <f t="shared" ref="L502:O502" si="354">K502</f>
        <v>37939.69</v>
      </c>
      <c r="M502" s="17">
        <f t="shared" si="354"/>
        <v>37939.69</v>
      </c>
      <c r="N502" s="17">
        <f t="shared" si="354"/>
        <v>37939.69</v>
      </c>
      <c r="O502" s="17">
        <f t="shared" si="354"/>
        <v>37939.69</v>
      </c>
      <c r="P502" s="17">
        <f t="shared" si="352"/>
        <v>418122.68000000005</v>
      </c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49"/>
      <c r="AS502" s="49"/>
      <c r="AT502" s="49"/>
      <c r="AU502" s="49"/>
      <c r="AV502" s="49"/>
      <c r="AW502" s="49"/>
      <c r="AX502" s="49"/>
      <c r="AY502" s="49"/>
      <c r="AZ502" s="49"/>
      <c r="BA502" s="49"/>
      <c r="BB502" s="49"/>
      <c r="BC502" s="49"/>
      <c r="BD502" s="49"/>
      <c r="BE502" s="49"/>
      <c r="BF502" s="49"/>
      <c r="BG502" s="49"/>
      <c r="BH502" s="49"/>
      <c r="BI502" s="49"/>
      <c r="BJ502" s="49"/>
      <c r="BK502" s="49"/>
      <c r="BL502" s="49"/>
      <c r="BM502" s="49"/>
      <c r="BN502" s="49"/>
      <c r="BO502" s="49"/>
      <c r="BP502" s="49"/>
      <c r="BQ502" s="49"/>
      <c r="BR502" s="49"/>
      <c r="BS502" s="49"/>
      <c r="BT502" s="49"/>
      <c r="BU502" s="49"/>
      <c r="BV502" s="49"/>
      <c r="BW502" s="49"/>
      <c r="BX502" s="49"/>
      <c r="BY502" s="49"/>
      <c r="BZ502" s="49"/>
      <c r="CA502" s="49"/>
      <c r="CB502" s="49"/>
      <c r="CC502" s="49"/>
      <c r="CD502" s="49"/>
      <c r="CE502" s="49"/>
      <c r="CF502" s="49"/>
      <c r="CG502" s="49"/>
      <c r="CH502" s="49"/>
      <c r="CI502" s="49"/>
      <c r="CJ502" s="49"/>
      <c r="CK502" s="49"/>
      <c r="CL502" s="49"/>
      <c r="CM502" s="49"/>
      <c r="CN502" s="49"/>
      <c r="CO502" s="49"/>
      <c r="CP502" s="49"/>
      <c r="CQ502" s="49"/>
      <c r="CR502" s="49"/>
      <c r="CS502" s="49"/>
      <c r="CT502" s="49"/>
      <c r="CU502" s="49"/>
      <c r="CV502" s="49"/>
      <c r="CW502" s="49"/>
      <c r="CX502" s="49"/>
      <c r="CY502" s="49"/>
      <c r="CZ502" s="49"/>
      <c r="DA502" s="49"/>
      <c r="DB502" s="49"/>
      <c r="DC502" s="49"/>
      <c r="DD502" s="49"/>
      <c r="DE502" s="49"/>
      <c r="DF502" s="49"/>
      <c r="DG502" s="49"/>
      <c r="DH502" s="49"/>
      <c r="DI502" s="49"/>
      <c r="DJ502" s="49"/>
      <c r="DK502" s="49"/>
      <c r="DL502" s="49"/>
      <c r="DM502" s="49"/>
      <c r="DN502" s="49"/>
      <c r="DO502" s="49"/>
      <c r="DP502" s="49"/>
      <c r="DQ502" s="49"/>
      <c r="DR502" s="49"/>
      <c r="DS502" s="49"/>
      <c r="DT502" s="49"/>
      <c r="DU502" s="49"/>
      <c r="DV502" s="49"/>
      <c r="DW502" s="49"/>
      <c r="DX502" s="49"/>
      <c r="DY502" s="49"/>
      <c r="DZ502" s="49"/>
      <c r="EA502" s="49"/>
      <c r="EB502" s="49"/>
      <c r="EC502" s="49"/>
      <c r="ED502" s="49"/>
      <c r="EE502" s="49"/>
      <c r="EF502" s="49"/>
      <c r="EG502" s="49"/>
      <c r="EH502" s="49"/>
      <c r="EI502" s="49"/>
      <c r="EJ502" s="49"/>
      <c r="EK502" s="49"/>
      <c r="EL502" s="49"/>
      <c r="EM502" s="49"/>
      <c r="EN502" s="49"/>
      <c r="EO502" s="49"/>
      <c r="EP502" s="49"/>
      <c r="EQ502" s="49"/>
      <c r="ER502" s="49"/>
      <c r="ES502" s="49"/>
      <c r="ET502" s="49"/>
      <c r="EU502" s="49"/>
      <c r="EV502" s="49"/>
      <c r="EW502" s="49"/>
      <c r="EX502" s="49"/>
      <c r="EY502" s="49"/>
      <c r="EZ502" s="49"/>
      <c r="FA502" s="49"/>
      <c r="FB502" s="49"/>
      <c r="FC502" s="49"/>
      <c r="FD502" s="49"/>
      <c r="FE502" s="49"/>
      <c r="FF502" s="49"/>
      <c r="FG502" s="49"/>
      <c r="FH502" s="49"/>
      <c r="FI502" s="49"/>
      <c r="FJ502" s="49"/>
      <c r="FK502" s="49"/>
      <c r="FL502" s="49"/>
      <c r="FM502" s="49"/>
      <c r="FN502" s="49"/>
      <c r="FO502" s="49"/>
      <c r="FP502" s="49"/>
      <c r="FQ502" s="49"/>
      <c r="FR502" s="49"/>
      <c r="FS502" s="49"/>
      <c r="FT502" s="49"/>
      <c r="FU502" s="49"/>
      <c r="FV502" s="49"/>
      <c r="FW502" s="49"/>
      <c r="FX502" s="49"/>
      <c r="FY502" s="49"/>
      <c r="FZ502" s="49"/>
      <c r="GA502" s="49"/>
      <c r="GB502" s="49"/>
      <c r="GC502" s="49"/>
      <c r="GD502" s="49"/>
      <c r="GE502" s="49"/>
      <c r="GF502" s="49"/>
      <c r="GG502" s="49"/>
      <c r="GH502" s="49"/>
      <c r="GI502" s="49"/>
      <c r="GJ502" s="49"/>
      <c r="GK502" s="49"/>
      <c r="GL502" s="49"/>
      <c r="GM502" s="49"/>
      <c r="GN502" s="49"/>
      <c r="GO502" s="49"/>
      <c r="GP502" s="49"/>
      <c r="GQ502" s="49"/>
      <c r="GR502" s="49"/>
      <c r="GS502" s="49"/>
      <c r="GT502" s="49"/>
      <c r="GU502" s="49"/>
      <c r="GV502" s="49"/>
      <c r="GW502" s="49"/>
      <c r="GX502" s="49"/>
      <c r="GY502" s="49"/>
      <c r="GZ502" s="49"/>
      <c r="HA502" s="49"/>
      <c r="HB502" s="49"/>
      <c r="HC502" s="49"/>
      <c r="HD502" s="49"/>
      <c r="HE502" s="49"/>
      <c r="HF502" s="49"/>
      <c r="HG502" s="49"/>
      <c r="HH502" s="49"/>
      <c r="HI502" s="49"/>
      <c r="HJ502" s="49"/>
      <c r="HK502" s="49"/>
      <c r="HL502" s="49"/>
      <c r="HM502" s="49"/>
      <c r="HN502" s="49"/>
      <c r="HO502" s="49"/>
      <c r="HP502" s="49"/>
      <c r="HQ502" s="49"/>
    </row>
    <row r="503" spans="1:242" s="47" customFormat="1">
      <c r="A503" s="22" t="s">
        <v>1928</v>
      </c>
      <c r="B503" s="36" t="s">
        <v>1931</v>
      </c>
      <c r="C503" s="48" t="s">
        <v>1925</v>
      </c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>
        <f>SUM(D503:O503)</f>
        <v>0</v>
      </c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49"/>
      <c r="AS503" s="49"/>
      <c r="AT503" s="49"/>
      <c r="AU503" s="49"/>
      <c r="AV503" s="49"/>
      <c r="AW503" s="49"/>
      <c r="AX503" s="49"/>
      <c r="AY503" s="49"/>
      <c r="AZ503" s="49"/>
      <c r="BA503" s="49"/>
      <c r="BB503" s="49"/>
      <c r="BC503" s="49"/>
      <c r="BD503" s="49"/>
      <c r="BE503" s="49"/>
      <c r="BF503" s="49"/>
      <c r="BG503" s="49"/>
      <c r="BH503" s="49"/>
      <c r="BI503" s="49"/>
      <c r="BJ503" s="49"/>
      <c r="BK503" s="49"/>
      <c r="BL503" s="49"/>
      <c r="BM503" s="49"/>
      <c r="BN503" s="49"/>
      <c r="BO503" s="49"/>
      <c r="BP503" s="49"/>
      <c r="BQ503" s="49"/>
      <c r="BR503" s="49"/>
      <c r="BS503" s="49"/>
      <c r="BT503" s="49"/>
      <c r="BU503" s="49"/>
      <c r="BV503" s="49"/>
      <c r="BW503" s="49"/>
      <c r="BX503" s="49"/>
      <c r="BY503" s="49"/>
      <c r="BZ503" s="49"/>
      <c r="CA503" s="49"/>
      <c r="CB503" s="49"/>
      <c r="CC503" s="49"/>
      <c r="CD503" s="49"/>
      <c r="CE503" s="49"/>
      <c r="CF503" s="49"/>
      <c r="CG503" s="49"/>
      <c r="CH503" s="49"/>
      <c r="CI503" s="49"/>
      <c r="CJ503" s="49"/>
      <c r="CK503" s="49"/>
      <c r="CL503" s="49"/>
      <c r="CM503" s="49"/>
      <c r="CN503" s="49"/>
      <c r="CO503" s="49"/>
      <c r="CP503" s="49"/>
      <c r="CQ503" s="49"/>
      <c r="CR503" s="49"/>
      <c r="CS503" s="49"/>
      <c r="CT503" s="49"/>
      <c r="CU503" s="49"/>
      <c r="CV503" s="49"/>
      <c r="CW503" s="49"/>
      <c r="CX503" s="49"/>
      <c r="CY503" s="49"/>
      <c r="CZ503" s="49"/>
      <c r="DA503" s="49"/>
      <c r="DB503" s="49"/>
      <c r="DC503" s="49"/>
      <c r="DD503" s="49"/>
      <c r="DE503" s="49"/>
      <c r="DF503" s="49"/>
      <c r="DG503" s="49"/>
      <c r="DH503" s="49"/>
      <c r="DI503" s="49"/>
      <c r="DJ503" s="49"/>
      <c r="DK503" s="49"/>
      <c r="DL503" s="49"/>
      <c r="DM503" s="49"/>
      <c r="DN503" s="49"/>
      <c r="DO503" s="49"/>
      <c r="DP503" s="49"/>
      <c r="DQ503" s="49"/>
      <c r="DR503" s="49"/>
      <c r="DS503" s="49"/>
      <c r="DT503" s="49"/>
      <c r="DU503" s="49"/>
      <c r="DV503" s="49"/>
      <c r="DW503" s="49"/>
      <c r="DX503" s="49"/>
      <c r="DY503" s="49"/>
      <c r="DZ503" s="49"/>
      <c r="EA503" s="49"/>
      <c r="EB503" s="49"/>
      <c r="EC503" s="49"/>
      <c r="ED503" s="49"/>
      <c r="EE503" s="49"/>
      <c r="EF503" s="49"/>
      <c r="EG503" s="49"/>
      <c r="EH503" s="49"/>
      <c r="EI503" s="49"/>
      <c r="EJ503" s="49"/>
      <c r="EK503" s="49"/>
      <c r="EL503" s="49"/>
      <c r="EM503" s="49"/>
      <c r="EN503" s="49"/>
      <c r="EO503" s="49"/>
      <c r="EP503" s="49"/>
      <c r="EQ503" s="49"/>
      <c r="ER503" s="49"/>
      <c r="ES503" s="49"/>
      <c r="ET503" s="49"/>
      <c r="EU503" s="49"/>
      <c r="EV503" s="49"/>
      <c r="EW503" s="49"/>
      <c r="EX503" s="49"/>
      <c r="EY503" s="49"/>
      <c r="EZ503" s="49"/>
      <c r="FA503" s="49"/>
      <c r="FB503" s="49"/>
      <c r="FC503" s="49"/>
      <c r="FD503" s="49"/>
      <c r="FE503" s="49"/>
      <c r="FF503" s="49"/>
      <c r="FG503" s="49"/>
      <c r="FH503" s="49"/>
      <c r="FI503" s="49"/>
      <c r="FJ503" s="49"/>
      <c r="FK503" s="49"/>
      <c r="FL503" s="49"/>
      <c r="FM503" s="49"/>
      <c r="FN503" s="49"/>
      <c r="FO503" s="49"/>
      <c r="FP503" s="49"/>
      <c r="FQ503" s="49"/>
      <c r="FR503" s="49"/>
      <c r="FS503" s="49"/>
      <c r="FT503" s="49"/>
      <c r="FU503" s="49"/>
      <c r="FV503" s="49"/>
      <c r="FW503" s="49"/>
      <c r="FX503" s="49"/>
      <c r="FY503" s="49"/>
      <c r="FZ503" s="49"/>
      <c r="GA503" s="49"/>
      <c r="GB503" s="49"/>
      <c r="GC503" s="49"/>
      <c r="GD503" s="49"/>
      <c r="GE503" s="49"/>
      <c r="GF503" s="49"/>
      <c r="GG503" s="49"/>
      <c r="GH503" s="49"/>
      <c r="GI503" s="49"/>
      <c r="GJ503" s="49"/>
      <c r="GK503" s="49"/>
      <c r="GL503" s="49"/>
      <c r="GM503" s="49"/>
      <c r="GN503" s="49"/>
      <c r="GO503" s="49"/>
      <c r="GP503" s="49"/>
      <c r="GQ503" s="49"/>
      <c r="GR503" s="49"/>
      <c r="GS503" s="49"/>
      <c r="GT503" s="49"/>
      <c r="GU503" s="49"/>
      <c r="GV503" s="49"/>
      <c r="GW503" s="49"/>
      <c r="GX503" s="49"/>
      <c r="GY503" s="49"/>
      <c r="GZ503" s="49"/>
      <c r="HA503" s="49"/>
      <c r="HB503" s="49"/>
      <c r="HC503" s="49"/>
      <c r="HD503" s="49"/>
      <c r="HE503" s="49"/>
      <c r="HF503" s="49"/>
      <c r="HG503" s="49"/>
      <c r="HH503" s="49"/>
      <c r="HI503" s="49"/>
      <c r="HJ503" s="49"/>
      <c r="HK503" s="49"/>
      <c r="HL503" s="49"/>
      <c r="HM503" s="49"/>
      <c r="HN503" s="49"/>
      <c r="HO503" s="49"/>
      <c r="HP503" s="49"/>
      <c r="HQ503" s="49"/>
    </row>
    <row r="504" spans="1:242" s="47" customFormat="1">
      <c r="A504" s="22" t="s">
        <v>1929</v>
      </c>
      <c r="B504" s="36" t="s">
        <v>1932</v>
      </c>
      <c r="C504" s="48" t="s">
        <v>1926</v>
      </c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>
        <f t="shared" si="352"/>
        <v>0</v>
      </c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  <c r="AR504" s="49"/>
      <c r="AS504" s="49"/>
      <c r="AT504" s="49"/>
      <c r="AU504" s="49"/>
      <c r="AV504" s="49"/>
      <c r="AW504" s="49"/>
      <c r="AX504" s="49"/>
      <c r="AY504" s="49"/>
      <c r="AZ504" s="49"/>
      <c r="BA504" s="49"/>
      <c r="BB504" s="49"/>
      <c r="BC504" s="49"/>
      <c r="BD504" s="49"/>
      <c r="BE504" s="49"/>
      <c r="BF504" s="49"/>
      <c r="BG504" s="49"/>
      <c r="BH504" s="49"/>
      <c r="BI504" s="49"/>
      <c r="BJ504" s="49"/>
      <c r="BK504" s="49"/>
      <c r="BL504" s="49"/>
      <c r="BM504" s="49"/>
      <c r="BN504" s="49"/>
      <c r="BO504" s="49"/>
      <c r="BP504" s="49"/>
      <c r="BQ504" s="49"/>
      <c r="BR504" s="49"/>
      <c r="BS504" s="49"/>
      <c r="BT504" s="49"/>
      <c r="BU504" s="49"/>
      <c r="BV504" s="49"/>
      <c r="BW504" s="49"/>
      <c r="BX504" s="49"/>
      <c r="BY504" s="49"/>
      <c r="BZ504" s="49"/>
      <c r="CA504" s="49"/>
      <c r="CB504" s="49"/>
      <c r="CC504" s="49"/>
      <c r="CD504" s="49"/>
      <c r="CE504" s="49"/>
      <c r="CF504" s="49"/>
      <c r="CG504" s="49"/>
      <c r="CH504" s="49"/>
      <c r="CI504" s="49"/>
      <c r="CJ504" s="49"/>
      <c r="CK504" s="49"/>
      <c r="CL504" s="49"/>
      <c r="CM504" s="49"/>
      <c r="CN504" s="49"/>
      <c r="CO504" s="49"/>
      <c r="CP504" s="49"/>
      <c r="CQ504" s="49"/>
      <c r="CR504" s="49"/>
      <c r="CS504" s="49"/>
      <c r="CT504" s="49"/>
      <c r="CU504" s="49"/>
      <c r="CV504" s="49"/>
      <c r="CW504" s="49"/>
      <c r="CX504" s="49"/>
      <c r="CY504" s="49"/>
      <c r="CZ504" s="49"/>
      <c r="DA504" s="49"/>
      <c r="DB504" s="49"/>
      <c r="DC504" s="49"/>
      <c r="DD504" s="49"/>
      <c r="DE504" s="49"/>
      <c r="DF504" s="49"/>
      <c r="DG504" s="49"/>
      <c r="DH504" s="49"/>
      <c r="DI504" s="49"/>
      <c r="DJ504" s="49"/>
      <c r="DK504" s="49"/>
      <c r="DL504" s="49"/>
      <c r="DM504" s="49"/>
      <c r="DN504" s="49"/>
      <c r="DO504" s="49"/>
      <c r="DP504" s="49"/>
      <c r="DQ504" s="49"/>
      <c r="DR504" s="49"/>
      <c r="DS504" s="49"/>
      <c r="DT504" s="49"/>
      <c r="DU504" s="49"/>
      <c r="DV504" s="49"/>
      <c r="DW504" s="49"/>
      <c r="DX504" s="49"/>
      <c r="DY504" s="49"/>
      <c r="DZ504" s="49"/>
      <c r="EA504" s="49"/>
      <c r="EB504" s="49"/>
      <c r="EC504" s="49"/>
      <c r="ED504" s="49"/>
      <c r="EE504" s="49"/>
      <c r="EF504" s="49"/>
      <c r="EG504" s="49"/>
      <c r="EH504" s="49"/>
      <c r="EI504" s="49"/>
      <c r="EJ504" s="49"/>
      <c r="EK504" s="49"/>
      <c r="EL504" s="49"/>
      <c r="EM504" s="49"/>
      <c r="EN504" s="49"/>
      <c r="EO504" s="49"/>
      <c r="EP504" s="49"/>
      <c r="EQ504" s="49"/>
      <c r="ER504" s="49"/>
      <c r="ES504" s="49"/>
      <c r="ET504" s="49"/>
      <c r="EU504" s="49"/>
      <c r="EV504" s="49"/>
      <c r="EW504" s="49"/>
      <c r="EX504" s="49"/>
      <c r="EY504" s="49"/>
      <c r="EZ504" s="49"/>
      <c r="FA504" s="49"/>
      <c r="FB504" s="49"/>
      <c r="FC504" s="49"/>
      <c r="FD504" s="49"/>
      <c r="FE504" s="49"/>
      <c r="FF504" s="49"/>
      <c r="FG504" s="49"/>
      <c r="FH504" s="49"/>
      <c r="FI504" s="49"/>
      <c r="FJ504" s="49"/>
      <c r="FK504" s="49"/>
      <c r="FL504" s="49"/>
      <c r="FM504" s="49"/>
      <c r="FN504" s="49"/>
      <c r="FO504" s="49"/>
      <c r="FP504" s="49"/>
      <c r="FQ504" s="49"/>
      <c r="FR504" s="49"/>
      <c r="FS504" s="49"/>
      <c r="FT504" s="49"/>
      <c r="FU504" s="49"/>
      <c r="FV504" s="49"/>
      <c r="FW504" s="49"/>
      <c r="FX504" s="49"/>
      <c r="FY504" s="49"/>
      <c r="FZ504" s="49"/>
      <c r="GA504" s="49"/>
      <c r="GB504" s="49"/>
      <c r="GC504" s="49"/>
      <c r="GD504" s="49"/>
      <c r="GE504" s="49"/>
      <c r="GF504" s="49"/>
      <c r="GG504" s="49"/>
      <c r="GH504" s="49"/>
      <c r="GI504" s="49"/>
      <c r="GJ504" s="49"/>
      <c r="GK504" s="49"/>
      <c r="GL504" s="49"/>
      <c r="GM504" s="49"/>
      <c r="GN504" s="49"/>
      <c r="GO504" s="49"/>
      <c r="GP504" s="49"/>
      <c r="GQ504" s="49"/>
      <c r="GR504" s="49"/>
      <c r="GS504" s="49"/>
      <c r="GT504" s="49"/>
      <c r="GU504" s="49"/>
      <c r="GV504" s="49"/>
      <c r="GW504" s="49"/>
      <c r="GX504" s="49"/>
      <c r="GY504" s="49"/>
      <c r="GZ504" s="49"/>
      <c r="HA504" s="49"/>
      <c r="HB504" s="49"/>
      <c r="HC504" s="49"/>
      <c r="HD504" s="49"/>
      <c r="HE504" s="49"/>
      <c r="HF504" s="49"/>
      <c r="HG504" s="49"/>
      <c r="HH504" s="49"/>
      <c r="HI504" s="49"/>
      <c r="HJ504" s="49"/>
      <c r="HK504" s="49"/>
      <c r="HL504" s="49"/>
      <c r="HM504" s="49"/>
      <c r="HN504" s="49"/>
      <c r="HO504" s="49"/>
      <c r="HP504" s="49"/>
      <c r="HQ504" s="49"/>
    </row>
    <row r="505" spans="1:242" s="47" customFormat="1">
      <c r="A505" s="22" t="s">
        <v>1930</v>
      </c>
      <c r="B505" s="36" t="s">
        <v>1933</v>
      </c>
      <c r="C505" s="48" t="s">
        <v>1927</v>
      </c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>
        <f t="shared" si="352"/>
        <v>0</v>
      </c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  <c r="AR505" s="49"/>
      <c r="AS505" s="49"/>
      <c r="AT505" s="49"/>
      <c r="AU505" s="49"/>
      <c r="AV505" s="49"/>
      <c r="AW505" s="49"/>
      <c r="AX505" s="49"/>
      <c r="AY505" s="49"/>
      <c r="AZ505" s="49"/>
      <c r="BA505" s="49"/>
      <c r="BB505" s="49"/>
      <c r="BC505" s="49"/>
      <c r="BD505" s="49"/>
      <c r="BE505" s="49"/>
      <c r="BF505" s="49"/>
      <c r="BG505" s="49"/>
      <c r="BH505" s="49"/>
      <c r="BI505" s="49"/>
      <c r="BJ505" s="49"/>
      <c r="BK505" s="49"/>
      <c r="BL505" s="49"/>
      <c r="BM505" s="49"/>
      <c r="BN505" s="49"/>
      <c r="BO505" s="49"/>
      <c r="BP505" s="49"/>
      <c r="BQ505" s="49"/>
      <c r="BR505" s="49"/>
      <c r="BS505" s="49"/>
      <c r="BT505" s="49"/>
      <c r="BU505" s="49"/>
      <c r="BV505" s="49"/>
      <c r="BW505" s="49"/>
      <c r="BX505" s="49"/>
      <c r="BY505" s="49"/>
      <c r="BZ505" s="49"/>
      <c r="CA505" s="49"/>
      <c r="CB505" s="49"/>
      <c r="CC505" s="49"/>
      <c r="CD505" s="49"/>
      <c r="CE505" s="49"/>
      <c r="CF505" s="49"/>
      <c r="CG505" s="49"/>
      <c r="CH505" s="49"/>
      <c r="CI505" s="49"/>
      <c r="CJ505" s="49"/>
      <c r="CK505" s="49"/>
      <c r="CL505" s="49"/>
      <c r="CM505" s="49"/>
      <c r="CN505" s="49"/>
      <c r="CO505" s="49"/>
      <c r="CP505" s="49"/>
      <c r="CQ505" s="49"/>
      <c r="CR505" s="49"/>
      <c r="CS505" s="49"/>
      <c r="CT505" s="49"/>
      <c r="CU505" s="49"/>
      <c r="CV505" s="49"/>
      <c r="CW505" s="49"/>
      <c r="CX505" s="49"/>
      <c r="CY505" s="49"/>
      <c r="CZ505" s="49"/>
      <c r="DA505" s="49"/>
      <c r="DB505" s="49"/>
      <c r="DC505" s="49"/>
      <c r="DD505" s="49"/>
      <c r="DE505" s="49"/>
      <c r="DF505" s="49"/>
      <c r="DG505" s="49"/>
      <c r="DH505" s="49"/>
      <c r="DI505" s="49"/>
      <c r="DJ505" s="49"/>
      <c r="DK505" s="49"/>
      <c r="DL505" s="49"/>
      <c r="DM505" s="49"/>
      <c r="DN505" s="49"/>
      <c r="DO505" s="49"/>
      <c r="DP505" s="49"/>
      <c r="DQ505" s="49"/>
      <c r="DR505" s="49"/>
      <c r="DS505" s="49"/>
      <c r="DT505" s="49"/>
      <c r="DU505" s="49"/>
      <c r="DV505" s="49"/>
      <c r="DW505" s="49"/>
      <c r="DX505" s="49"/>
      <c r="DY505" s="49"/>
      <c r="DZ505" s="49"/>
      <c r="EA505" s="49"/>
      <c r="EB505" s="49"/>
      <c r="EC505" s="49"/>
      <c r="ED505" s="49"/>
      <c r="EE505" s="49"/>
      <c r="EF505" s="49"/>
      <c r="EG505" s="49"/>
      <c r="EH505" s="49"/>
      <c r="EI505" s="49"/>
      <c r="EJ505" s="49"/>
      <c r="EK505" s="49"/>
      <c r="EL505" s="49"/>
      <c r="EM505" s="49"/>
      <c r="EN505" s="49"/>
      <c r="EO505" s="49"/>
      <c r="EP505" s="49"/>
      <c r="EQ505" s="49"/>
      <c r="ER505" s="49"/>
      <c r="ES505" s="49"/>
      <c r="ET505" s="49"/>
      <c r="EU505" s="49"/>
      <c r="EV505" s="49"/>
      <c r="EW505" s="49"/>
      <c r="EX505" s="49"/>
      <c r="EY505" s="49"/>
      <c r="EZ505" s="49"/>
      <c r="FA505" s="49"/>
      <c r="FB505" s="49"/>
      <c r="FC505" s="49"/>
      <c r="FD505" s="49"/>
      <c r="FE505" s="49"/>
      <c r="FF505" s="49"/>
      <c r="FG505" s="49"/>
      <c r="FH505" s="49"/>
      <c r="FI505" s="49"/>
      <c r="FJ505" s="49"/>
      <c r="FK505" s="49"/>
      <c r="FL505" s="49"/>
      <c r="FM505" s="49"/>
      <c r="FN505" s="49"/>
      <c r="FO505" s="49"/>
      <c r="FP505" s="49"/>
      <c r="FQ505" s="49"/>
      <c r="FR505" s="49"/>
      <c r="FS505" s="49"/>
      <c r="FT505" s="49"/>
      <c r="FU505" s="49"/>
      <c r="FV505" s="49"/>
      <c r="FW505" s="49"/>
      <c r="FX505" s="49"/>
      <c r="FY505" s="49"/>
      <c r="FZ505" s="49"/>
      <c r="GA505" s="49"/>
      <c r="GB505" s="49"/>
      <c r="GC505" s="49"/>
      <c r="GD505" s="49"/>
      <c r="GE505" s="49"/>
      <c r="GF505" s="49"/>
      <c r="GG505" s="49"/>
      <c r="GH505" s="49"/>
      <c r="GI505" s="49"/>
      <c r="GJ505" s="49"/>
      <c r="GK505" s="49"/>
      <c r="GL505" s="49"/>
      <c r="GM505" s="49"/>
      <c r="GN505" s="49"/>
      <c r="GO505" s="49"/>
      <c r="GP505" s="49"/>
      <c r="GQ505" s="49"/>
      <c r="GR505" s="49"/>
      <c r="GS505" s="49"/>
      <c r="GT505" s="49"/>
      <c r="GU505" s="49"/>
      <c r="GV505" s="49"/>
      <c r="GW505" s="49"/>
      <c r="GX505" s="49"/>
      <c r="GY505" s="49"/>
      <c r="GZ505" s="49"/>
      <c r="HA505" s="49"/>
      <c r="HB505" s="49"/>
      <c r="HC505" s="49"/>
      <c r="HD505" s="49"/>
      <c r="HE505" s="49"/>
      <c r="HF505" s="49"/>
      <c r="HG505" s="49"/>
      <c r="HH505" s="49"/>
      <c r="HI505" s="49"/>
      <c r="HJ505" s="49"/>
      <c r="HK505" s="49"/>
      <c r="HL505" s="49"/>
      <c r="HM505" s="49"/>
      <c r="HN505" s="49"/>
      <c r="HO505" s="49"/>
      <c r="HP505" s="49"/>
      <c r="HQ505" s="49"/>
    </row>
    <row r="506" spans="1:242" s="47" customFormat="1">
      <c r="A506" s="22" t="s">
        <v>2086</v>
      </c>
      <c r="B506" s="36" t="s">
        <v>1823</v>
      </c>
      <c r="C506" s="48" t="s">
        <v>675</v>
      </c>
      <c r="D506" s="17"/>
      <c r="E506" s="17"/>
      <c r="F506" s="17"/>
      <c r="G506" s="17"/>
      <c r="H506" s="17"/>
      <c r="I506" s="17">
        <v>250000</v>
      </c>
      <c r="J506" s="17"/>
      <c r="K506" s="17"/>
      <c r="L506" s="17"/>
      <c r="M506" s="17"/>
      <c r="N506" s="17"/>
      <c r="O506" s="17"/>
      <c r="P506" s="17">
        <f t="shared" si="352"/>
        <v>250000</v>
      </c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  <c r="AR506" s="49"/>
      <c r="AS506" s="49"/>
      <c r="AT506" s="49"/>
      <c r="AU506" s="49"/>
      <c r="AV506" s="49"/>
      <c r="AW506" s="49"/>
      <c r="AX506" s="49"/>
      <c r="AY506" s="49"/>
      <c r="AZ506" s="49"/>
      <c r="BA506" s="49"/>
      <c r="BB506" s="49"/>
      <c r="BC506" s="49"/>
      <c r="BD506" s="49"/>
      <c r="BE506" s="49"/>
      <c r="BF506" s="49"/>
      <c r="BG506" s="49"/>
      <c r="BH506" s="49"/>
      <c r="BI506" s="49"/>
      <c r="BJ506" s="49"/>
      <c r="BK506" s="49"/>
      <c r="BL506" s="49"/>
      <c r="BM506" s="49"/>
      <c r="BN506" s="49"/>
      <c r="BO506" s="49"/>
      <c r="BP506" s="49"/>
      <c r="BQ506" s="49"/>
      <c r="BR506" s="49"/>
      <c r="BS506" s="49"/>
      <c r="BT506" s="49"/>
      <c r="BU506" s="49"/>
      <c r="BV506" s="49"/>
      <c r="BW506" s="49"/>
      <c r="BX506" s="49"/>
      <c r="BY506" s="49"/>
      <c r="BZ506" s="49"/>
      <c r="CA506" s="49"/>
      <c r="CB506" s="49"/>
      <c r="CC506" s="49"/>
      <c r="CD506" s="49"/>
      <c r="CE506" s="49"/>
      <c r="CF506" s="49"/>
      <c r="CG506" s="49"/>
      <c r="CH506" s="49"/>
      <c r="CI506" s="49"/>
      <c r="CJ506" s="49"/>
      <c r="CK506" s="49"/>
      <c r="CL506" s="49"/>
      <c r="CM506" s="49"/>
      <c r="CN506" s="49"/>
      <c r="CO506" s="49"/>
      <c r="CP506" s="49"/>
      <c r="CQ506" s="49"/>
      <c r="CR506" s="49"/>
      <c r="CS506" s="49"/>
      <c r="CT506" s="49"/>
      <c r="CU506" s="49"/>
      <c r="CV506" s="49"/>
      <c r="CW506" s="49"/>
      <c r="CX506" s="49"/>
      <c r="CY506" s="49"/>
      <c r="CZ506" s="49"/>
      <c r="DA506" s="49"/>
      <c r="DB506" s="49"/>
      <c r="DC506" s="49"/>
      <c r="DD506" s="49"/>
      <c r="DE506" s="49"/>
      <c r="DF506" s="49"/>
      <c r="DG506" s="49"/>
      <c r="DH506" s="49"/>
      <c r="DI506" s="49"/>
      <c r="DJ506" s="49"/>
      <c r="DK506" s="49"/>
      <c r="DL506" s="49"/>
      <c r="DM506" s="49"/>
      <c r="DN506" s="49"/>
      <c r="DO506" s="49"/>
      <c r="DP506" s="49"/>
      <c r="DQ506" s="49"/>
      <c r="DR506" s="49"/>
      <c r="DS506" s="49"/>
      <c r="DT506" s="49"/>
      <c r="DU506" s="49"/>
      <c r="DV506" s="49"/>
      <c r="DW506" s="49"/>
      <c r="DX506" s="49"/>
      <c r="DY506" s="49"/>
      <c r="DZ506" s="49"/>
      <c r="EA506" s="49"/>
      <c r="EB506" s="49"/>
      <c r="EC506" s="49"/>
      <c r="ED506" s="49"/>
      <c r="EE506" s="49"/>
      <c r="EF506" s="49"/>
      <c r="EG506" s="49"/>
      <c r="EH506" s="49"/>
      <c r="EI506" s="49"/>
      <c r="EJ506" s="49"/>
      <c r="EK506" s="49"/>
      <c r="EL506" s="49"/>
      <c r="EM506" s="49"/>
      <c r="EN506" s="49"/>
      <c r="EO506" s="49"/>
      <c r="EP506" s="49"/>
      <c r="EQ506" s="49"/>
      <c r="ER506" s="49"/>
      <c r="ES506" s="49"/>
      <c r="ET506" s="49"/>
      <c r="EU506" s="49"/>
      <c r="EV506" s="49"/>
      <c r="EW506" s="49"/>
      <c r="EX506" s="49"/>
      <c r="EY506" s="49"/>
      <c r="EZ506" s="49"/>
      <c r="FA506" s="49"/>
      <c r="FB506" s="49"/>
      <c r="FC506" s="49"/>
      <c r="FD506" s="49"/>
      <c r="FE506" s="49"/>
      <c r="FF506" s="49"/>
      <c r="FG506" s="49"/>
      <c r="FH506" s="49"/>
      <c r="FI506" s="49"/>
      <c r="FJ506" s="49"/>
      <c r="FK506" s="49"/>
      <c r="FL506" s="49"/>
      <c r="FM506" s="49"/>
      <c r="FN506" s="49"/>
      <c r="FO506" s="49"/>
      <c r="FP506" s="49"/>
      <c r="FQ506" s="49"/>
      <c r="FR506" s="49"/>
      <c r="FS506" s="49"/>
      <c r="FT506" s="49"/>
      <c r="FU506" s="49"/>
      <c r="FV506" s="49"/>
      <c r="FW506" s="49"/>
      <c r="FX506" s="49"/>
      <c r="FY506" s="49"/>
      <c r="FZ506" s="49"/>
      <c r="GA506" s="49"/>
      <c r="GB506" s="49"/>
      <c r="GC506" s="49"/>
      <c r="GD506" s="49"/>
      <c r="GE506" s="49"/>
      <c r="GF506" s="49"/>
      <c r="GG506" s="49"/>
      <c r="GH506" s="49"/>
      <c r="GI506" s="49"/>
      <c r="GJ506" s="49"/>
      <c r="GK506" s="49"/>
      <c r="GL506" s="49"/>
      <c r="GM506" s="49"/>
      <c r="GN506" s="49"/>
      <c r="GO506" s="49"/>
      <c r="GP506" s="49"/>
      <c r="GQ506" s="49"/>
      <c r="GR506" s="49"/>
      <c r="GS506" s="49"/>
      <c r="GT506" s="49"/>
      <c r="GU506" s="49"/>
      <c r="GV506" s="49"/>
      <c r="GW506" s="49"/>
      <c r="GX506" s="49"/>
      <c r="GY506" s="49"/>
      <c r="GZ506" s="49"/>
      <c r="HA506" s="49"/>
      <c r="HB506" s="49"/>
      <c r="HC506" s="49"/>
      <c r="HD506" s="49"/>
      <c r="HE506" s="49"/>
      <c r="HF506" s="49"/>
      <c r="HG506" s="49"/>
      <c r="HH506" s="49"/>
      <c r="HI506" s="49"/>
      <c r="HJ506" s="49"/>
      <c r="HK506" s="49"/>
      <c r="HL506" s="49"/>
      <c r="HM506" s="49"/>
      <c r="HN506" s="49"/>
      <c r="HO506" s="49"/>
      <c r="HP506" s="49"/>
      <c r="HQ506" s="49"/>
    </row>
    <row r="507" spans="1:242">
      <c r="A507" s="24" t="s">
        <v>996</v>
      </c>
      <c r="B507" s="35" t="s">
        <v>997</v>
      </c>
      <c r="C507" s="48"/>
      <c r="D507" s="16">
        <f>D508</f>
        <v>1082297.71</v>
      </c>
      <c r="E507" s="16">
        <f t="shared" ref="E507:P508" si="355">E508</f>
        <v>193715.05</v>
      </c>
      <c r="F507" s="16">
        <f t="shared" si="355"/>
        <v>100559.48</v>
      </c>
      <c r="G507" s="16">
        <f t="shared" si="355"/>
        <v>101432.43</v>
      </c>
      <c r="H507" s="16">
        <f t="shared" si="355"/>
        <v>104233.68</v>
      </c>
      <c r="I507" s="16">
        <f t="shared" si="355"/>
        <v>102005.97</v>
      </c>
      <c r="J507" s="16">
        <f t="shared" si="355"/>
        <v>105027.08</v>
      </c>
      <c r="K507" s="16">
        <f t="shared" si="355"/>
        <v>105073.17</v>
      </c>
      <c r="L507" s="16">
        <f t="shared" si="355"/>
        <v>104035.40666666666</v>
      </c>
      <c r="M507" s="16">
        <f t="shared" si="355"/>
        <v>104711.88555555555</v>
      </c>
      <c r="N507" s="16">
        <f t="shared" si="355"/>
        <v>104606.82074074073</v>
      </c>
      <c r="O507" s="16">
        <f t="shared" si="355"/>
        <v>104451.37098765431</v>
      </c>
      <c r="P507" s="16">
        <f t="shared" si="355"/>
        <v>2312150.0539506176</v>
      </c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  <c r="CT507" s="29"/>
      <c r="CU507" s="29"/>
      <c r="CV507" s="29"/>
      <c r="CW507" s="29"/>
      <c r="CX507" s="29"/>
      <c r="CY507" s="29"/>
      <c r="CZ507" s="29"/>
      <c r="DA507" s="29"/>
      <c r="DB507" s="29"/>
      <c r="DC507" s="29"/>
      <c r="DD507" s="29"/>
      <c r="DE507" s="29"/>
      <c r="DF507" s="29"/>
      <c r="DG507" s="29"/>
      <c r="DH507" s="29"/>
      <c r="DI507" s="29"/>
      <c r="DJ507" s="29"/>
      <c r="DK507" s="29"/>
      <c r="DL507" s="29"/>
      <c r="DM507" s="29"/>
      <c r="DN507" s="29"/>
      <c r="DO507" s="29"/>
      <c r="DP507" s="29"/>
      <c r="DQ507" s="29"/>
      <c r="DR507" s="29"/>
      <c r="DS507" s="29"/>
      <c r="DT507" s="29"/>
      <c r="DU507" s="29"/>
      <c r="DV507" s="29"/>
      <c r="DW507" s="29"/>
      <c r="DX507" s="29"/>
      <c r="DY507" s="29"/>
      <c r="DZ507" s="29"/>
      <c r="EA507" s="29"/>
      <c r="EB507" s="29"/>
      <c r="EC507" s="29"/>
      <c r="ED507" s="29"/>
      <c r="EE507" s="29"/>
      <c r="EF507" s="29"/>
      <c r="EG507" s="29"/>
      <c r="EH507" s="29"/>
      <c r="EI507" s="29"/>
      <c r="EJ507" s="29"/>
      <c r="EK507" s="29"/>
      <c r="EL507" s="29"/>
      <c r="EM507" s="29"/>
      <c r="EN507" s="29"/>
      <c r="EO507" s="29"/>
      <c r="EP507" s="29"/>
      <c r="EQ507" s="29"/>
      <c r="ER507" s="29"/>
      <c r="ES507" s="29"/>
      <c r="ET507" s="29"/>
      <c r="EU507" s="29"/>
      <c r="EV507" s="29"/>
      <c r="EW507" s="29"/>
      <c r="EX507" s="29"/>
      <c r="EY507" s="29"/>
      <c r="EZ507" s="29"/>
      <c r="FA507" s="29"/>
      <c r="FB507" s="29"/>
      <c r="FC507" s="29"/>
      <c r="FD507" s="29"/>
      <c r="FE507" s="29"/>
      <c r="FF507" s="29"/>
      <c r="FG507" s="29"/>
      <c r="FH507" s="29"/>
      <c r="FI507" s="29"/>
      <c r="FJ507" s="29"/>
      <c r="FK507" s="29"/>
      <c r="FL507" s="29"/>
      <c r="FM507" s="29"/>
      <c r="FN507" s="29"/>
      <c r="FO507" s="29"/>
      <c r="FP507" s="29"/>
      <c r="FQ507" s="29"/>
      <c r="FR507" s="29"/>
      <c r="FS507" s="29"/>
      <c r="FT507" s="29"/>
      <c r="FU507" s="29"/>
      <c r="FV507" s="29"/>
      <c r="FW507" s="29"/>
      <c r="FX507" s="29"/>
      <c r="FY507" s="29"/>
      <c r="FZ507" s="29"/>
      <c r="GA507" s="29"/>
      <c r="GB507" s="29"/>
      <c r="GC507" s="29"/>
      <c r="GD507" s="29"/>
      <c r="GE507" s="29"/>
      <c r="GF507" s="29"/>
      <c r="GG507" s="29"/>
      <c r="GH507" s="29"/>
      <c r="GI507" s="29"/>
      <c r="GJ507" s="29"/>
      <c r="GK507" s="29"/>
      <c r="GL507" s="29"/>
      <c r="GM507" s="29"/>
      <c r="GN507" s="29"/>
      <c r="GO507" s="29"/>
      <c r="GP507" s="29"/>
      <c r="GQ507" s="29"/>
      <c r="GR507" s="29"/>
      <c r="GS507" s="29"/>
      <c r="GT507" s="29"/>
      <c r="GU507" s="29"/>
      <c r="GV507" s="29"/>
      <c r="GW507" s="29"/>
      <c r="GX507" s="29"/>
      <c r="GY507" s="29"/>
      <c r="GZ507" s="29"/>
      <c r="HA507" s="29"/>
      <c r="HB507" s="29"/>
      <c r="HC507" s="29"/>
      <c r="HD507" s="29"/>
      <c r="HE507" s="29"/>
      <c r="HF507" s="29"/>
      <c r="HG507" s="29"/>
      <c r="HH507" s="29"/>
      <c r="HI507" s="29"/>
      <c r="HJ507" s="29"/>
      <c r="HK507" s="29"/>
      <c r="HL507" s="29"/>
      <c r="HM507" s="29"/>
      <c r="HN507" s="29"/>
      <c r="HO507" s="29"/>
      <c r="HP507" s="29"/>
      <c r="HQ507" s="29"/>
    </row>
    <row r="508" spans="1:242">
      <c r="A508" s="24" t="s">
        <v>998</v>
      </c>
      <c r="B508" s="35" t="s">
        <v>997</v>
      </c>
      <c r="C508" s="48"/>
      <c r="D508" s="16">
        <f>D509</f>
        <v>1082297.71</v>
      </c>
      <c r="E508" s="16">
        <f t="shared" si="355"/>
        <v>193715.05</v>
      </c>
      <c r="F508" s="16">
        <f t="shared" si="355"/>
        <v>100559.48</v>
      </c>
      <c r="G508" s="16">
        <f t="shared" si="355"/>
        <v>101432.43</v>
      </c>
      <c r="H508" s="16">
        <f t="shared" si="355"/>
        <v>104233.68</v>
      </c>
      <c r="I508" s="16">
        <f t="shared" si="355"/>
        <v>102005.97</v>
      </c>
      <c r="J508" s="16">
        <f t="shared" si="355"/>
        <v>105027.08</v>
      </c>
      <c r="K508" s="16">
        <f t="shared" si="355"/>
        <v>105073.17</v>
      </c>
      <c r="L508" s="16">
        <f t="shared" si="355"/>
        <v>104035.40666666666</v>
      </c>
      <c r="M508" s="16">
        <f t="shared" si="355"/>
        <v>104711.88555555555</v>
      </c>
      <c r="N508" s="16">
        <f t="shared" si="355"/>
        <v>104606.82074074073</v>
      </c>
      <c r="O508" s="16">
        <f t="shared" si="355"/>
        <v>104451.37098765431</v>
      </c>
      <c r="P508" s="16">
        <f t="shared" si="355"/>
        <v>2312150.0539506176</v>
      </c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  <c r="CT508" s="29"/>
      <c r="CU508" s="29"/>
      <c r="CV508" s="29"/>
      <c r="CW508" s="29"/>
      <c r="CX508" s="29"/>
      <c r="CY508" s="29"/>
      <c r="CZ508" s="29"/>
      <c r="DA508" s="29"/>
      <c r="DB508" s="29"/>
      <c r="DC508" s="29"/>
      <c r="DD508" s="29"/>
      <c r="DE508" s="29"/>
      <c r="DF508" s="29"/>
      <c r="DG508" s="29"/>
      <c r="DH508" s="29"/>
      <c r="DI508" s="29"/>
      <c r="DJ508" s="29"/>
      <c r="DK508" s="29"/>
      <c r="DL508" s="29"/>
      <c r="DM508" s="29"/>
      <c r="DN508" s="29"/>
      <c r="DO508" s="29"/>
      <c r="DP508" s="29"/>
      <c r="DQ508" s="29"/>
      <c r="DR508" s="29"/>
      <c r="DS508" s="29"/>
      <c r="DT508" s="29"/>
      <c r="DU508" s="29"/>
      <c r="DV508" s="29"/>
      <c r="DW508" s="29"/>
      <c r="DX508" s="29"/>
      <c r="DY508" s="29"/>
      <c r="DZ508" s="29"/>
      <c r="EA508" s="29"/>
      <c r="EB508" s="29"/>
      <c r="EC508" s="29"/>
      <c r="ED508" s="29"/>
      <c r="EE508" s="29"/>
      <c r="EF508" s="29"/>
      <c r="EG508" s="29"/>
      <c r="EH508" s="29"/>
      <c r="EI508" s="29"/>
      <c r="EJ508" s="29"/>
      <c r="EK508" s="29"/>
      <c r="EL508" s="29"/>
      <c r="EM508" s="29"/>
      <c r="EN508" s="29"/>
      <c r="EO508" s="29"/>
      <c r="EP508" s="29"/>
      <c r="EQ508" s="29"/>
      <c r="ER508" s="29"/>
      <c r="ES508" s="29"/>
      <c r="ET508" s="29"/>
      <c r="EU508" s="29"/>
      <c r="EV508" s="29"/>
      <c r="EW508" s="29"/>
      <c r="EX508" s="29"/>
      <c r="EY508" s="29"/>
      <c r="EZ508" s="29"/>
      <c r="FA508" s="29"/>
      <c r="FB508" s="29"/>
      <c r="FC508" s="29"/>
      <c r="FD508" s="29"/>
      <c r="FE508" s="29"/>
      <c r="FF508" s="29"/>
      <c r="FG508" s="29"/>
      <c r="FH508" s="29"/>
      <c r="FI508" s="29"/>
      <c r="FJ508" s="29"/>
      <c r="FK508" s="29"/>
      <c r="FL508" s="29"/>
      <c r="FM508" s="29"/>
      <c r="FN508" s="29"/>
      <c r="FO508" s="29"/>
      <c r="FP508" s="29"/>
      <c r="FQ508" s="29"/>
      <c r="FR508" s="29"/>
      <c r="FS508" s="29"/>
      <c r="FT508" s="29"/>
      <c r="FU508" s="29"/>
      <c r="FV508" s="29"/>
      <c r="FW508" s="29"/>
      <c r="FX508" s="29"/>
      <c r="FY508" s="29"/>
      <c r="FZ508" s="29"/>
      <c r="GA508" s="29"/>
      <c r="GB508" s="29"/>
      <c r="GC508" s="29"/>
      <c r="GD508" s="29"/>
      <c r="GE508" s="29"/>
      <c r="GF508" s="29"/>
      <c r="GG508" s="29"/>
      <c r="GH508" s="29"/>
      <c r="GI508" s="29"/>
      <c r="GJ508" s="29"/>
      <c r="GK508" s="29"/>
      <c r="GL508" s="29"/>
      <c r="GM508" s="29"/>
      <c r="GN508" s="29"/>
      <c r="GO508" s="29"/>
      <c r="GP508" s="29"/>
      <c r="GQ508" s="29"/>
      <c r="GR508" s="29"/>
      <c r="GS508" s="29"/>
      <c r="GT508" s="29"/>
      <c r="GU508" s="29"/>
      <c r="GV508" s="29"/>
      <c r="GW508" s="29"/>
      <c r="GX508" s="29"/>
      <c r="GY508" s="29"/>
      <c r="GZ508" s="29"/>
      <c r="HA508" s="29"/>
      <c r="HB508" s="29"/>
      <c r="HC508" s="29"/>
      <c r="HD508" s="29"/>
      <c r="HE508" s="29"/>
      <c r="HF508" s="29"/>
      <c r="HG508" s="29"/>
      <c r="HH508" s="29"/>
      <c r="HI508" s="29"/>
      <c r="HJ508" s="29"/>
      <c r="HK508" s="29"/>
      <c r="HL508" s="29"/>
      <c r="HM508" s="29"/>
      <c r="HN508" s="29"/>
      <c r="HO508" s="29"/>
      <c r="HP508" s="29"/>
      <c r="HQ508" s="29"/>
    </row>
    <row r="509" spans="1:242">
      <c r="A509" s="24" t="s">
        <v>999</v>
      </c>
      <c r="B509" s="35" t="s">
        <v>1000</v>
      </c>
      <c r="C509" s="48"/>
      <c r="D509" s="16">
        <f>SUM(D510:D523)</f>
        <v>1082297.71</v>
      </c>
      <c r="E509" s="16">
        <f t="shared" ref="E509:O509" si="356">SUM(E510:E523)</f>
        <v>193715.05</v>
      </c>
      <c r="F509" s="16">
        <f t="shared" si="356"/>
        <v>100559.48</v>
      </c>
      <c r="G509" s="16">
        <f t="shared" si="356"/>
        <v>101432.43</v>
      </c>
      <c r="H509" s="16">
        <f t="shared" si="356"/>
        <v>104233.68</v>
      </c>
      <c r="I509" s="16">
        <f t="shared" si="356"/>
        <v>102005.97</v>
      </c>
      <c r="J509" s="16">
        <f t="shared" si="356"/>
        <v>105027.08</v>
      </c>
      <c r="K509" s="16">
        <f t="shared" si="356"/>
        <v>105073.17</v>
      </c>
      <c r="L509" s="16">
        <f t="shared" si="356"/>
        <v>104035.40666666666</v>
      </c>
      <c r="M509" s="16">
        <f t="shared" si="356"/>
        <v>104711.88555555555</v>
      </c>
      <c r="N509" s="16">
        <f t="shared" si="356"/>
        <v>104606.82074074073</v>
      </c>
      <c r="O509" s="16">
        <f t="shared" si="356"/>
        <v>104451.37098765431</v>
      </c>
      <c r="P509" s="16">
        <f>SUM(P510:P523)</f>
        <v>2312150.0539506176</v>
      </c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  <c r="CT509" s="29"/>
      <c r="CU509" s="29"/>
      <c r="CV509" s="29"/>
      <c r="CW509" s="29"/>
      <c r="CX509" s="29"/>
      <c r="CY509" s="29"/>
      <c r="CZ509" s="29"/>
      <c r="DA509" s="29"/>
      <c r="DB509" s="29"/>
      <c r="DC509" s="29"/>
      <c r="DD509" s="29"/>
      <c r="DE509" s="29"/>
      <c r="DF509" s="29"/>
      <c r="DG509" s="29"/>
      <c r="DH509" s="29"/>
      <c r="DI509" s="29"/>
      <c r="DJ509" s="29"/>
      <c r="DK509" s="29"/>
      <c r="DL509" s="29"/>
      <c r="DM509" s="29"/>
      <c r="DN509" s="29"/>
      <c r="DO509" s="29"/>
      <c r="DP509" s="29"/>
      <c r="DQ509" s="29"/>
      <c r="DR509" s="29"/>
      <c r="DS509" s="29"/>
      <c r="DT509" s="29"/>
      <c r="DU509" s="29"/>
      <c r="DV509" s="29"/>
      <c r="DW509" s="29"/>
      <c r="DX509" s="29"/>
      <c r="DY509" s="29"/>
      <c r="DZ509" s="29"/>
      <c r="EA509" s="29"/>
      <c r="EB509" s="29"/>
      <c r="EC509" s="29"/>
      <c r="ED509" s="29"/>
      <c r="EE509" s="29"/>
      <c r="EF509" s="29"/>
      <c r="EG509" s="29"/>
      <c r="EH509" s="29"/>
      <c r="EI509" s="29"/>
      <c r="EJ509" s="29"/>
      <c r="EK509" s="29"/>
      <c r="EL509" s="29"/>
      <c r="EM509" s="29"/>
      <c r="EN509" s="29"/>
      <c r="EO509" s="29"/>
      <c r="EP509" s="29"/>
      <c r="EQ509" s="29"/>
      <c r="ER509" s="29"/>
      <c r="ES509" s="29"/>
      <c r="ET509" s="29"/>
      <c r="EU509" s="29"/>
      <c r="EV509" s="29"/>
      <c r="EW509" s="29"/>
      <c r="EX509" s="29"/>
      <c r="EY509" s="29"/>
      <c r="EZ509" s="29"/>
      <c r="FA509" s="29"/>
      <c r="FB509" s="29"/>
      <c r="FC509" s="29"/>
      <c r="FD509" s="29"/>
      <c r="FE509" s="29"/>
      <c r="FF509" s="29"/>
      <c r="FG509" s="29"/>
      <c r="FH509" s="29"/>
      <c r="FI509" s="29"/>
      <c r="FJ509" s="29"/>
      <c r="FK509" s="29"/>
      <c r="FL509" s="29"/>
      <c r="FM509" s="29"/>
      <c r="FN509" s="29"/>
      <c r="FO509" s="29"/>
      <c r="FP509" s="29"/>
      <c r="FQ509" s="29"/>
      <c r="FR509" s="29"/>
      <c r="FS509" s="29"/>
      <c r="FT509" s="29"/>
      <c r="FU509" s="29"/>
      <c r="FV509" s="29"/>
      <c r="FW509" s="29"/>
      <c r="FX509" s="29"/>
      <c r="FY509" s="29"/>
      <c r="FZ509" s="29"/>
      <c r="GA509" s="29"/>
      <c r="GB509" s="29"/>
      <c r="GC509" s="29"/>
      <c r="GD509" s="29"/>
      <c r="GE509" s="29"/>
      <c r="GF509" s="29"/>
      <c r="GG509" s="29"/>
      <c r="GH509" s="29"/>
      <c r="GI509" s="29"/>
      <c r="GJ509" s="29"/>
      <c r="GK509" s="29"/>
      <c r="GL509" s="29"/>
      <c r="GM509" s="29"/>
      <c r="GN509" s="29"/>
      <c r="GO509" s="29"/>
      <c r="GP509" s="29"/>
      <c r="GQ509" s="29"/>
      <c r="GR509" s="29"/>
      <c r="GS509" s="29"/>
      <c r="GT509" s="29"/>
      <c r="GU509" s="29"/>
      <c r="GV509" s="29"/>
      <c r="GW509" s="29"/>
      <c r="GX509" s="29"/>
      <c r="GY509" s="29"/>
      <c r="GZ509" s="29"/>
      <c r="HA509" s="29"/>
      <c r="HB509" s="29"/>
      <c r="HC509" s="29"/>
      <c r="HD509" s="29"/>
      <c r="HE509" s="29"/>
      <c r="HF509" s="29"/>
      <c r="HG509" s="29"/>
      <c r="HH509" s="29"/>
      <c r="HI509" s="29"/>
      <c r="HJ509" s="29"/>
      <c r="HK509" s="29"/>
      <c r="HL509" s="29"/>
      <c r="HM509" s="29"/>
      <c r="HN509" s="29"/>
      <c r="HO509" s="29"/>
      <c r="HP509" s="29"/>
      <c r="HQ509" s="29"/>
    </row>
    <row r="510" spans="1:242" s="81" customFormat="1">
      <c r="A510" s="22" t="s">
        <v>1001</v>
      </c>
      <c r="B510" s="36" t="s">
        <v>175</v>
      </c>
      <c r="C510" s="48" t="s">
        <v>14</v>
      </c>
      <c r="D510" s="17">
        <v>12982</v>
      </c>
      <c r="E510" s="17">
        <v>21573.99</v>
      </c>
      <c r="F510" s="17">
        <v>14488.95</v>
      </c>
      <c r="G510" s="17">
        <v>15361.9</v>
      </c>
      <c r="H510" s="17">
        <v>18163.150000000001</v>
      </c>
      <c r="I510" s="17">
        <v>15935.44</v>
      </c>
      <c r="J510" s="17">
        <v>18956.55</v>
      </c>
      <c r="K510" s="17">
        <v>19002.64</v>
      </c>
      <c r="L510" s="17">
        <f t="shared" ref="L510:O510" si="357">SUM(I510:K510)/3</f>
        <v>17964.876666666667</v>
      </c>
      <c r="M510" s="17">
        <f t="shared" si="357"/>
        <v>18641.355555555554</v>
      </c>
      <c r="N510" s="17">
        <f t="shared" si="357"/>
        <v>18536.290740740737</v>
      </c>
      <c r="O510" s="17">
        <f t="shared" si="357"/>
        <v>18380.840987654319</v>
      </c>
      <c r="P510" s="17">
        <f>SUM(D510:O510)</f>
        <v>209987.98395061729</v>
      </c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0"/>
      <c r="AK510" s="80"/>
      <c r="AL510" s="80"/>
      <c r="AM510" s="80"/>
      <c r="AN510" s="80"/>
      <c r="AO510" s="80"/>
      <c r="AP510" s="80"/>
      <c r="AQ510" s="80"/>
      <c r="AR510" s="80"/>
      <c r="AS510" s="80"/>
      <c r="AT510" s="80"/>
      <c r="AU510" s="80"/>
      <c r="AV510" s="80"/>
      <c r="AW510" s="80"/>
      <c r="AX510" s="80"/>
      <c r="AY510" s="80"/>
      <c r="AZ510" s="80"/>
      <c r="BA510" s="80"/>
      <c r="BB510" s="80"/>
      <c r="BC510" s="80"/>
      <c r="BD510" s="80"/>
      <c r="BE510" s="80"/>
      <c r="BF510" s="80"/>
      <c r="BG510" s="80"/>
      <c r="BH510" s="80"/>
      <c r="BI510" s="80"/>
      <c r="BJ510" s="80"/>
      <c r="BK510" s="80"/>
      <c r="BL510" s="80"/>
      <c r="BM510" s="80"/>
      <c r="BN510" s="80"/>
      <c r="BO510" s="80"/>
      <c r="BP510" s="80"/>
      <c r="BQ510" s="80"/>
      <c r="BR510" s="80"/>
      <c r="BS510" s="80"/>
      <c r="BT510" s="80"/>
      <c r="BU510" s="80"/>
      <c r="BV510" s="80"/>
      <c r="BW510" s="80"/>
      <c r="BX510" s="80"/>
      <c r="BY510" s="80"/>
      <c r="BZ510" s="80"/>
      <c r="CA510" s="80"/>
      <c r="CB510" s="80"/>
      <c r="CC510" s="80"/>
      <c r="CD510" s="80"/>
      <c r="CE510" s="80"/>
      <c r="CF510" s="80"/>
      <c r="CG510" s="80"/>
      <c r="CH510" s="80"/>
      <c r="CI510" s="80"/>
      <c r="CJ510" s="80"/>
      <c r="CK510" s="80"/>
      <c r="CL510" s="80"/>
      <c r="CM510" s="80"/>
      <c r="CN510" s="80"/>
      <c r="CO510" s="80"/>
      <c r="CP510" s="80"/>
      <c r="CQ510" s="80"/>
      <c r="CR510" s="80"/>
      <c r="CS510" s="80"/>
      <c r="CT510" s="80"/>
      <c r="CU510" s="80"/>
      <c r="CV510" s="80"/>
      <c r="CW510" s="80"/>
      <c r="CX510" s="80"/>
      <c r="CY510" s="80"/>
      <c r="CZ510" s="80"/>
      <c r="DA510" s="80"/>
      <c r="DB510" s="80"/>
      <c r="DC510" s="80"/>
      <c r="DD510" s="80"/>
      <c r="DE510" s="80"/>
      <c r="DF510" s="80"/>
      <c r="DG510" s="80"/>
      <c r="DH510" s="80"/>
      <c r="DI510" s="80"/>
      <c r="DJ510" s="80"/>
      <c r="DK510" s="80"/>
      <c r="DL510" s="80"/>
      <c r="DM510" s="80"/>
      <c r="DN510" s="80"/>
      <c r="DO510" s="80"/>
      <c r="DP510" s="80"/>
      <c r="DQ510" s="80"/>
      <c r="DR510" s="80"/>
      <c r="DS510" s="80"/>
      <c r="DT510" s="80"/>
      <c r="DU510" s="80"/>
      <c r="DV510" s="80"/>
      <c r="DW510" s="80"/>
      <c r="DX510" s="80"/>
      <c r="DY510" s="80"/>
      <c r="DZ510" s="80"/>
      <c r="EA510" s="80"/>
      <c r="EB510" s="80"/>
      <c r="EC510" s="80"/>
      <c r="ED510" s="80"/>
      <c r="EE510" s="80"/>
      <c r="EF510" s="80"/>
      <c r="EG510" s="80"/>
      <c r="EH510" s="80"/>
      <c r="EI510" s="80"/>
      <c r="EJ510" s="80"/>
      <c r="EK510" s="80"/>
      <c r="EL510" s="80"/>
      <c r="EM510" s="80"/>
      <c r="EN510" s="80"/>
      <c r="EO510" s="80"/>
      <c r="EP510" s="80"/>
      <c r="EQ510" s="80"/>
      <c r="ER510" s="80"/>
      <c r="ES510" s="80"/>
      <c r="ET510" s="80"/>
      <c r="EU510" s="80"/>
      <c r="EV510" s="80"/>
      <c r="EW510" s="80"/>
      <c r="EX510" s="80"/>
      <c r="EY510" s="80"/>
      <c r="EZ510" s="80"/>
      <c r="FA510" s="80"/>
      <c r="FB510" s="80"/>
      <c r="FC510" s="80"/>
      <c r="FD510" s="80"/>
      <c r="FE510" s="80"/>
      <c r="FF510" s="80"/>
      <c r="FG510" s="80"/>
      <c r="FH510" s="80"/>
      <c r="FI510" s="80"/>
      <c r="FJ510" s="80"/>
      <c r="FK510" s="80"/>
      <c r="FL510" s="80"/>
      <c r="FM510" s="80"/>
      <c r="FN510" s="80"/>
      <c r="FO510" s="80"/>
      <c r="FP510" s="80"/>
      <c r="FQ510" s="80"/>
      <c r="FR510" s="80"/>
      <c r="FS510" s="80"/>
      <c r="FT510" s="80"/>
      <c r="FU510" s="80"/>
      <c r="FV510" s="80"/>
      <c r="FW510" s="80"/>
      <c r="FX510" s="80"/>
      <c r="FY510" s="80"/>
      <c r="FZ510" s="80"/>
      <c r="GA510" s="80"/>
      <c r="GB510" s="80"/>
      <c r="GC510" s="80"/>
      <c r="GD510" s="80"/>
      <c r="GE510" s="80"/>
      <c r="GF510" s="80"/>
      <c r="GG510" s="80"/>
      <c r="GH510" s="80"/>
      <c r="GI510" s="80"/>
      <c r="GJ510" s="80"/>
      <c r="GK510" s="80"/>
      <c r="GL510" s="80"/>
      <c r="GM510" s="80"/>
      <c r="GN510" s="80"/>
      <c r="GO510" s="80"/>
      <c r="GP510" s="80"/>
      <c r="GQ510" s="80"/>
      <c r="GR510" s="80"/>
      <c r="GS510" s="80"/>
      <c r="GT510" s="80"/>
      <c r="GU510" s="80"/>
      <c r="GV510" s="80"/>
      <c r="GW510" s="80"/>
      <c r="GX510" s="80"/>
      <c r="GY510" s="80"/>
      <c r="GZ510" s="80"/>
      <c r="HA510" s="80"/>
      <c r="HB510" s="80"/>
      <c r="HC510" s="80"/>
      <c r="HD510" s="80"/>
      <c r="HE510" s="80"/>
      <c r="HF510" s="80"/>
      <c r="HG510" s="80"/>
      <c r="HH510" s="80"/>
      <c r="HI510" s="80"/>
      <c r="HJ510" s="80"/>
      <c r="HK510" s="80"/>
      <c r="HL510" s="80"/>
      <c r="HM510" s="80"/>
      <c r="HN510" s="80"/>
      <c r="HO510" s="80"/>
      <c r="HP510" s="80"/>
      <c r="HQ510" s="80"/>
    </row>
    <row r="511" spans="1:242" s="81" customFormat="1">
      <c r="A511" s="22" t="s">
        <v>1002</v>
      </c>
      <c r="B511" s="36" t="s">
        <v>1003</v>
      </c>
      <c r="C511" s="48" t="s">
        <v>191</v>
      </c>
      <c r="D511" s="17"/>
      <c r="E511" s="17"/>
      <c r="F511" s="17"/>
      <c r="G511" s="17" t="s">
        <v>219</v>
      </c>
      <c r="H511" s="17"/>
      <c r="I511" s="17"/>
      <c r="J511" s="17"/>
      <c r="K511" s="17"/>
      <c r="L511" s="17"/>
      <c r="M511" s="17"/>
      <c r="N511" s="17"/>
      <c r="O511" s="17"/>
      <c r="P511" s="17">
        <f t="shared" ref="P511:P522" si="358">SUM(D511:O511)</f>
        <v>0</v>
      </c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0"/>
      <c r="AK511" s="80"/>
      <c r="AL511" s="80"/>
      <c r="AM511" s="80"/>
      <c r="AN511" s="80"/>
      <c r="AO511" s="80"/>
      <c r="AP511" s="80"/>
      <c r="AQ511" s="80"/>
      <c r="AR511" s="80"/>
      <c r="AS511" s="80"/>
      <c r="AT511" s="80"/>
      <c r="AU511" s="80"/>
      <c r="AV511" s="80"/>
      <c r="AW511" s="80"/>
      <c r="AX511" s="80"/>
      <c r="AY511" s="80"/>
      <c r="AZ511" s="80"/>
      <c r="BA511" s="80"/>
      <c r="BB511" s="80"/>
      <c r="BC511" s="80"/>
      <c r="BD511" s="80"/>
      <c r="BE511" s="80"/>
      <c r="BF511" s="80"/>
      <c r="BG511" s="80"/>
      <c r="BH511" s="80"/>
      <c r="BI511" s="80"/>
      <c r="BJ511" s="80"/>
      <c r="BK511" s="80"/>
      <c r="BL511" s="80"/>
      <c r="BM511" s="80"/>
      <c r="BN511" s="80"/>
      <c r="BO511" s="80"/>
      <c r="BP511" s="80"/>
      <c r="BQ511" s="80"/>
      <c r="BR511" s="80"/>
      <c r="BS511" s="80"/>
      <c r="BT511" s="80"/>
      <c r="BU511" s="80"/>
      <c r="BV511" s="80"/>
      <c r="BW511" s="80"/>
      <c r="BX511" s="80"/>
      <c r="BY511" s="80"/>
      <c r="BZ511" s="80"/>
      <c r="CA511" s="80"/>
      <c r="CB511" s="80"/>
      <c r="CC511" s="80"/>
      <c r="CD511" s="80"/>
      <c r="CE511" s="80"/>
      <c r="CF511" s="80"/>
      <c r="CG511" s="80"/>
      <c r="CH511" s="80"/>
      <c r="CI511" s="80"/>
      <c r="CJ511" s="80"/>
      <c r="CK511" s="80"/>
      <c r="CL511" s="80"/>
      <c r="CM511" s="80"/>
      <c r="CN511" s="80"/>
      <c r="CO511" s="80"/>
      <c r="CP511" s="80"/>
      <c r="CQ511" s="80"/>
      <c r="CR511" s="80"/>
      <c r="CS511" s="80"/>
      <c r="CT511" s="80"/>
      <c r="CU511" s="80"/>
      <c r="CV511" s="80"/>
      <c r="CW511" s="80"/>
      <c r="CX511" s="80"/>
      <c r="CY511" s="80"/>
      <c r="CZ511" s="80"/>
      <c r="DA511" s="80"/>
      <c r="DB511" s="80"/>
      <c r="DC511" s="80"/>
      <c r="DD511" s="80"/>
      <c r="DE511" s="80"/>
      <c r="DF511" s="80"/>
      <c r="DG511" s="80"/>
      <c r="DH511" s="80"/>
      <c r="DI511" s="80"/>
      <c r="DJ511" s="80"/>
      <c r="DK511" s="80"/>
      <c r="DL511" s="80"/>
      <c r="DM511" s="80"/>
      <c r="DN511" s="80"/>
      <c r="DO511" s="80"/>
      <c r="DP511" s="80"/>
      <c r="DQ511" s="80"/>
      <c r="DR511" s="80"/>
      <c r="DS511" s="80"/>
      <c r="DT511" s="80"/>
      <c r="DU511" s="80"/>
      <c r="DV511" s="80"/>
      <c r="DW511" s="80"/>
      <c r="DX511" s="80"/>
      <c r="DY511" s="80"/>
      <c r="DZ511" s="80"/>
      <c r="EA511" s="80"/>
      <c r="EB511" s="80"/>
      <c r="EC511" s="80"/>
      <c r="ED511" s="80"/>
      <c r="EE511" s="80"/>
      <c r="EF511" s="80"/>
      <c r="EG511" s="80"/>
      <c r="EH511" s="80"/>
      <c r="EI511" s="80"/>
      <c r="EJ511" s="80"/>
      <c r="EK511" s="80"/>
      <c r="EL511" s="80"/>
      <c r="EM511" s="80"/>
      <c r="EN511" s="80"/>
      <c r="EO511" s="80"/>
      <c r="EP511" s="80"/>
      <c r="EQ511" s="80"/>
      <c r="ER511" s="80"/>
      <c r="ES511" s="80"/>
      <c r="ET511" s="80"/>
      <c r="EU511" s="80"/>
      <c r="EV511" s="80"/>
      <c r="EW511" s="80"/>
      <c r="EX511" s="80"/>
      <c r="EY511" s="80"/>
      <c r="EZ511" s="80"/>
      <c r="FA511" s="80"/>
      <c r="FB511" s="80"/>
      <c r="FC511" s="80"/>
      <c r="FD511" s="80"/>
      <c r="FE511" s="80"/>
      <c r="FF511" s="80"/>
      <c r="FG511" s="80"/>
      <c r="FH511" s="80"/>
      <c r="FI511" s="80"/>
      <c r="FJ511" s="80"/>
      <c r="FK511" s="80"/>
      <c r="FL511" s="80"/>
      <c r="FM511" s="80"/>
      <c r="FN511" s="80"/>
      <c r="FO511" s="80"/>
      <c r="FP511" s="80"/>
      <c r="FQ511" s="80"/>
      <c r="FR511" s="80"/>
      <c r="FS511" s="80"/>
      <c r="FT511" s="80"/>
      <c r="FU511" s="80"/>
      <c r="FV511" s="80"/>
      <c r="FW511" s="80"/>
      <c r="FX511" s="80"/>
      <c r="FY511" s="80"/>
      <c r="FZ511" s="80"/>
      <c r="GA511" s="80"/>
      <c r="GB511" s="80"/>
      <c r="GC511" s="80"/>
      <c r="GD511" s="80"/>
      <c r="GE511" s="80"/>
      <c r="GF511" s="80"/>
      <c r="GG511" s="80"/>
      <c r="GH511" s="80"/>
      <c r="GI511" s="80"/>
      <c r="GJ511" s="80"/>
      <c r="GK511" s="80"/>
      <c r="GL511" s="80"/>
      <c r="GM511" s="80"/>
      <c r="GN511" s="80"/>
      <c r="GO511" s="80"/>
      <c r="GP511" s="80"/>
      <c r="GQ511" s="80"/>
      <c r="GR511" s="80"/>
      <c r="GS511" s="80"/>
      <c r="GT511" s="80"/>
      <c r="GU511" s="80"/>
      <c r="GV511" s="80"/>
      <c r="GW511" s="80"/>
      <c r="GX511" s="80"/>
      <c r="GY511" s="80"/>
      <c r="GZ511" s="80"/>
      <c r="HA511" s="80"/>
      <c r="HB511" s="80"/>
      <c r="HC511" s="80"/>
      <c r="HD511" s="80"/>
      <c r="HE511" s="80"/>
      <c r="HF511" s="80"/>
      <c r="HG511" s="80"/>
      <c r="HH511" s="80"/>
      <c r="HI511" s="80"/>
      <c r="HJ511" s="80"/>
      <c r="HK511" s="80"/>
      <c r="HL511" s="80"/>
      <c r="HM511" s="80"/>
      <c r="HN511" s="80"/>
      <c r="HO511" s="80"/>
      <c r="HP511" s="80"/>
      <c r="HQ511" s="80"/>
    </row>
    <row r="512" spans="1:242" s="81" customFormat="1">
      <c r="A512" s="22" t="s">
        <v>1004</v>
      </c>
      <c r="B512" s="36" t="s">
        <v>1005</v>
      </c>
      <c r="C512" s="48" t="s">
        <v>271</v>
      </c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>
        <f t="shared" si="358"/>
        <v>0</v>
      </c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80"/>
      <c r="AO512" s="80"/>
      <c r="AP512" s="80"/>
      <c r="AQ512" s="80"/>
      <c r="AR512" s="80"/>
      <c r="AS512" s="80"/>
      <c r="AT512" s="80"/>
      <c r="AU512" s="80"/>
      <c r="AV512" s="80"/>
      <c r="AW512" s="80"/>
      <c r="AX512" s="80"/>
      <c r="AY512" s="80"/>
      <c r="AZ512" s="80"/>
      <c r="BA512" s="80"/>
      <c r="BB512" s="80"/>
      <c r="BC512" s="80"/>
      <c r="BD512" s="80"/>
      <c r="BE512" s="80"/>
      <c r="BF512" s="80"/>
      <c r="BG512" s="80"/>
      <c r="BH512" s="80"/>
      <c r="BI512" s="80"/>
      <c r="BJ512" s="80"/>
      <c r="BK512" s="80"/>
      <c r="BL512" s="80"/>
      <c r="BM512" s="80"/>
      <c r="BN512" s="80"/>
      <c r="BO512" s="80"/>
      <c r="BP512" s="80"/>
      <c r="BQ512" s="80"/>
      <c r="BR512" s="80"/>
      <c r="BS512" s="80"/>
      <c r="BT512" s="80"/>
      <c r="BU512" s="80"/>
      <c r="BV512" s="80"/>
      <c r="BW512" s="80"/>
      <c r="BX512" s="80"/>
      <c r="BY512" s="80"/>
      <c r="BZ512" s="80"/>
      <c r="CA512" s="80"/>
      <c r="CB512" s="80"/>
      <c r="CC512" s="80"/>
      <c r="CD512" s="80"/>
      <c r="CE512" s="80"/>
      <c r="CF512" s="80"/>
      <c r="CG512" s="80"/>
      <c r="CH512" s="80"/>
      <c r="CI512" s="80"/>
      <c r="CJ512" s="80"/>
      <c r="CK512" s="80"/>
      <c r="CL512" s="80"/>
      <c r="CM512" s="80"/>
      <c r="CN512" s="80"/>
      <c r="CO512" s="80"/>
      <c r="CP512" s="80"/>
      <c r="CQ512" s="80"/>
      <c r="CR512" s="80"/>
      <c r="CS512" s="80"/>
      <c r="CT512" s="80"/>
      <c r="CU512" s="80"/>
      <c r="CV512" s="80"/>
      <c r="CW512" s="80"/>
      <c r="CX512" s="80"/>
      <c r="CY512" s="80"/>
      <c r="CZ512" s="80"/>
      <c r="DA512" s="80"/>
      <c r="DB512" s="80"/>
      <c r="DC512" s="80"/>
      <c r="DD512" s="80"/>
      <c r="DE512" s="80"/>
      <c r="DF512" s="80"/>
      <c r="DG512" s="80"/>
      <c r="DH512" s="80"/>
      <c r="DI512" s="80"/>
      <c r="DJ512" s="80"/>
      <c r="DK512" s="80"/>
      <c r="DL512" s="80"/>
      <c r="DM512" s="80"/>
      <c r="DN512" s="80"/>
      <c r="DO512" s="80"/>
      <c r="DP512" s="80"/>
      <c r="DQ512" s="80"/>
      <c r="DR512" s="80"/>
      <c r="DS512" s="80"/>
      <c r="DT512" s="80"/>
      <c r="DU512" s="80"/>
      <c r="DV512" s="80"/>
      <c r="DW512" s="80"/>
      <c r="DX512" s="80"/>
      <c r="DY512" s="80"/>
      <c r="DZ512" s="80"/>
      <c r="EA512" s="80"/>
      <c r="EB512" s="80"/>
      <c r="EC512" s="80"/>
      <c r="ED512" s="80"/>
      <c r="EE512" s="80"/>
      <c r="EF512" s="80"/>
      <c r="EG512" s="80"/>
      <c r="EH512" s="80"/>
      <c r="EI512" s="80"/>
      <c r="EJ512" s="80"/>
      <c r="EK512" s="80"/>
      <c r="EL512" s="80"/>
      <c r="EM512" s="80"/>
      <c r="EN512" s="80"/>
      <c r="EO512" s="80"/>
      <c r="EP512" s="80"/>
      <c r="EQ512" s="80"/>
      <c r="ER512" s="80"/>
      <c r="ES512" s="80"/>
      <c r="ET512" s="80"/>
      <c r="EU512" s="80"/>
      <c r="EV512" s="80"/>
      <c r="EW512" s="80"/>
      <c r="EX512" s="80"/>
      <c r="EY512" s="80"/>
      <c r="EZ512" s="80"/>
      <c r="FA512" s="80"/>
      <c r="FB512" s="80"/>
      <c r="FC512" s="80"/>
      <c r="FD512" s="80"/>
      <c r="FE512" s="80"/>
      <c r="FF512" s="80"/>
      <c r="FG512" s="80"/>
      <c r="FH512" s="80"/>
      <c r="FI512" s="80"/>
      <c r="FJ512" s="80"/>
      <c r="FK512" s="80"/>
      <c r="FL512" s="80"/>
      <c r="FM512" s="80"/>
      <c r="FN512" s="80"/>
      <c r="FO512" s="80"/>
      <c r="FP512" s="80"/>
      <c r="FQ512" s="80"/>
      <c r="FR512" s="80"/>
      <c r="FS512" s="80"/>
      <c r="FT512" s="80"/>
      <c r="FU512" s="80"/>
      <c r="FV512" s="80"/>
      <c r="FW512" s="80"/>
      <c r="FX512" s="80"/>
      <c r="FY512" s="80"/>
      <c r="FZ512" s="80"/>
      <c r="GA512" s="80"/>
      <c r="GB512" s="80"/>
      <c r="GC512" s="80"/>
      <c r="GD512" s="80"/>
      <c r="GE512" s="80"/>
      <c r="GF512" s="80"/>
      <c r="GG512" s="80"/>
      <c r="GH512" s="80"/>
      <c r="GI512" s="80"/>
      <c r="GJ512" s="80"/>
      <c r="GK512" s="80"/>
      <c r="GL512" s="80"/>
      <c r="GM512" s="80"/>
      <c r="GN512" s="80"/>
      <c r="GO512" s="80"/>
      <c r="GP512" s="80"/>
      <c r="GQ512" s="80"/>
      <c r="GR512" s="80"/>
      <c r="GS512" s="80"/>
      <c r="GT512" s="80"/>
      <c r="GU512" s="80"/>
      <c r="GV512" s="80"/>
      <c r="GW512" s="80"/>
      <c r="GX512" s="80"/>
      <c r="GY512" s="80"/>
      <c r="GZ512" s="80"/>
      <c r="HA512" s="80"/>
      <c r="HB512" s="80"/>
      <c r="HC512" s="80"/>
      <c r="HD512" s="80"/>
      <c r="HE512" s="80"/>
      <c r="HF512" s="80"/>
      <c r="HG512" s="80"/>
      <c r="HH512" s="80"/>
      <c r="HI512" s="80"/>
      <c r="HJ512" s="80"/>
      <c r="HK512" s="80"/>
      <c r="HL512" s="80"/>
      <c r="HM512" s="80"/>
      <c r="HN512" s="80"/>
      <c r="HO512" s="80"/>
      <c r="HP512" s="80"/>
      <c r="HQ512" s="80"/>
    </row>
    <row r="513" spans="1:242" s="81" customFormat="1">
      <c r="A513" s="22" t="s">
        <v>1006</v>
      </c>
      <c r="B513" s="36" t="s">
        <v>1007</v>
      </c>
      <c r="C513" s="48" t="s">
        <v>272</v>
      </c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>
        <f t="shared" si="358"/>
        <v>0</v>
      </c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0"/>
      <c r="AK513" s="80"/>
      <c r="AL513" s="80"/>
      <c r="AM513" s="80"/>
      <c r="AN513" s="80"/>
      <c r="AO513" s="80"/>
      <c r="AP513" s="80"/>
      <c r="AQ513" s="80"/>
      <c r="AR513" s="80"/>
      <c r="AS513" s="80"/>
      <c r="AT513" s="80"/>
      <c r="AU513" s="80"/>
      <c r="AV513" s="80"/>
      <c r="AW513" s="80"/>
      <c r="AX513" s="80"/>
      <c r="AY513" s="80"/>
      <c r="AZ513" s="80"/>
      <c r="BA513" s="80"/>
      <c r="BB513" s="80"/>
      <c r="BC513" s="80"/>
      <c r="BD513" s="80"/>
      <c r="BE513" s="80"/>
      <c r="BF513" s="80"/>
      <c r="BG513" s="80"/>
      <c r="BH513" s="80"/>
      <c r="BI513" s="80"/>
      <c r="BJ513" s="80"/>
      <c r="BK513" s="80"/>
      <c r="BL513" s="80"/>
      <c r="BM513" s="80"/>
      <c r="BN513" s="80"/>
      <c r="BO513" s="80"/>
      <c r="BP513" s="80"/>
      <c r="BQ513" s="80"/>
      <c r="BR513" s="80"/>
      <c r="BS513" s="80"/>
      <c r="BT513" s="80"/>
      <c r="BU513" s="80"/>
      <c r="BV513" s="80"/>
      <c r="BW513" s="80"/>
      <c r="BX513" s="80"/>
      <c r="BY513" s="80"/>
      <c r="BZ513" s="80"/>
      <c r="CA513" s="80"/>
      <c r="CB513" s="80"/>
      <c r="CC513" s="80"/>
      <c r="CD513" s="80"/>
      <c r="CE513" s="80"/>
      <c r="CF513" s="80"/>
      <c r="CG513" s="80"/>
      <c r="CH513" s="80"/>
      <c r="CI513" s="80"/>
      <c r="CJ513" s="80"/>
      <c r="CK513" s="80"/>
      <c r="CL513" s="80"/>
      <c r="CM513" s="80"/>
      <c r="CN513" s="80"/>
      <c r="CO513" s="80"/>
      <c r="CP513" s="80"/>
      <c r="CQ513" s="80"/>
      <c r="CR513" s="80"/>
      <c r="CS513" s="80"/>
      <c r="CT513" s="80"/>
      <c r="CU513" s="80"/>
      <c r="CV513" s="80"/>
      <c r="CW513" s="80"/>
      <c r="CX513" s="80"/>
      <c r="CY513" s="80"/>
      <c r="CZ513" s="80"/>
      <c r="DA513" s="80"/>
      <c r="DB513" s="80"/>
      <c r="DC513" s="80"/>
      <c r="DD513" s="80"/>
      <c r="DE513" s="80"/>
      <c r="DF513" s="80"/>
      <c r="DG513" s="80"/>
      <c r="DH513" s="80"/>
      <c r="DI513" s="80"/>
      <c r="DJ513" s="80"/>
      <c r="DK513" s="80"/>
      <c r="DL513" s="80"/>
      <c r="DM513" s="80"/>
      <c r="DN513" s="80"/>
      <c r="DO513" s="80"/>
      <c r="DP513" s="80"/>
      <c r="DQ513" s="80"/>
      <c r="DR513" s="80"/>
      <c r="DS513" s="80"/>
      <c r="DT513" s="80"/>
      <c r="DU513" s="80"/>
      <c r="DV513" s="80"/>
      <c r="DW513" s="80"/>
      <c r="DX513" s="80"/>
      <c r="DY513" s="80"/>
      <c r="DZ513" s="80"/>
      <c r="EA513" s="80"/>
      <c r="EB513" s="80"/>
      <c r="EC513" s="80"/>
      <c r="ED513" s="80"/>
      <c r="EE513" s="80"/>
      <c r="EF513" s="80"/>
      <c r="EG513" s="80"/>
      <c r="EH513" s="80"/>
      <c r="EI513" s="80"/>
      <c r="EJ513" s="80"/>
      <c r="EK513" s="80"/>
      <c r="EL513" s="80"/>
      <c r="EM513" s="80"/>
      <c r="EN513" s="80"/>
      <c r="EO513" s="80"/>
      <c r="EP513" s="80"/>
      <c r="EQ513" s="80"/>
      <c r="ER513" s="80"/>
      <c r="ES513" s="80"/>
      <c r="ET513" s="80"/>
      <c r="EU513" s="80"/>
      <c r="EV513" s="80"/>
      <c r="EW513" s="80"/>
      <c r="EX513" s="80"/>
      <c r="EY513" s="80"/>
      <c r="EZ513" s="80"/>
      <c r="FA513" s="80"/>
      <c r="FB513" s="80"/>
      <c r="FC513" s="80"/>
      <c r="FD513" s="80"/>
      <c r="FE513" s="80"/>
      <c r="FF513" s="80"/>
      <c r="FG513" s="80"/>
      <c r="FH513" s="80"/>
      <c r="FI513" s="80"/>
      <c r="FJ513" s="80"/>
      <c r="FK513" s="80"/>
      <c r="FL513" s="80"/>
      <c r="FM513" s="80"/>
      <c r="FN513" s="80"/>
      <c r="FO513" s="80"/>
      <c r="FP513" s="80"/>
      <c r="FQ513" s="80"/>
      <c r="FR513" s="80"/>
      <c r="FS513" s="80"/>
      <c r="FT513" s="80"/>
      <c r="FU513" s="80"/>
      <c r="FV513" s="80"/>
      <c r="FW513" s="80"/>
      <c r="FX513" s="80"/>
      <c r="FY513" s="80"/>
      <c r="FZ513" s="80"/>
      <c r="GA513" s="80"/>
      <c r="GB513" s="80"/>
      <c r="GC513" s="80"/>
      <c r="GD513" s="80"/>
      <c r="GE513" s="80"/>
      <c r="GF513" s="80"/>
      <c r="GG513" s="80"/>
      <c r="GH513" s="80"/>
      <c r="GI513" s="80"/>
      <c r="GJ513" s="80"/>
      <c r="GK513" s="80"/>
      <c r="GL513" s="80"/>
      <c r="GM513" s="80"/>
      <c r="GN513" s="80"/>
      <c r="GO513" s="80"/>
      <c r="GP513" s="80"/>
      <c r="GQ513" s="80"/>
      <c r="GR513" s="80"/>
      <c r="GS513" s="80"/>
      <c r="GT513" s="80"/>
      <c r="GU513" s="80"/>
      <c r="GV513" s="80"/>
      <c r="GW513" s="80"/>
      <c r="GX513" s="80"/>
      <c r="GY513" s="80"/>
      <c r="GZ513" s="80"/>
      <c r="HA513" s="80"/>
      <c r="HB513" s="80"/>
      <c r="HC513" s="80"/>
      <c r="HD513" s="80"/>
      <c r="HE513" s="80"/>
      <c r="HF513" s="80"/>
      <c r="HG513" s="80"/>
      <c r="HH513" s="80"/>
      <c r="HI513" s="80"/>
      <c r="HJ513" s="80"/>
      <c r="HK513" s="80"/>
      <c r="HL513" s="80"/>
      <c r="HM513" s="80"/>
      <c r="HN513" s="80"/>
      <c r="HO513" s="80"/>
      <c r="HP513" s="80"/>
      <c r="HQ513" s="80"/>
    </row>
    <row r="514" spans="1:242" s="81" customFormat="1">
      <c r="A514" s="22" t="s">
        <v>1008</v>
      </c>
      <c r="B514" s="36" t="s">
        <v>1009</v>
      </c>
      <c r="C514" s="48" t="s">
        <v>273</v>
      </c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>
        <f t="shared" si="358"/>
        <v>0</v>
      </c>
      <c r="Q514" s="80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0"/>
      <c r="AK514" s="80"/>
      <c r="AL514" s="80"/>
      <c r="AM514" s="80"/>
      <c r="AN514" s="80"/>
      <c r="AO514" s="80"/>
      <c r="AP514" s="80"/>
      <c r="AQ514" s="80"/>
      <c r="AR514" s="80"/>
      <c r="AS514" s="80"/>
      <c r="AT514" s="80"/>
      <c r="AU514" s="80"/>
      <c r="AV514" s="80"/>
      <c r="AW514" s="80"/>
      <c r="AX514" s="80"/>
      <c r="AY514" s="80"/>
      <c r="AZ514" s="80"/>
      <c r="BA514" s="80"/>
      <c r="BB514" s="80"/>
      <c r="BC514" s="80"/>
      <c r="BD514" s="80"/>
      <c r="BE514" s="80"/>
      <c r="BF514" s="80"/>
      <c r="BG514" s="80"/>
      <c r="BH514" s="80"/>
      <c r="BI514" s="80"/>
      <c r="BJ514" s="80"/>
      <c r="BK514" s="80"/>
      <c r="BL514" s="80"/>
      <c r="BM514" s="80"/>
      <c r="BN514" s="80"/>
      <c r="BO514" s="80"/>
      <c r="BP514" s="80"/>
      <c r="BQ514" s="80"/>
      <c r="BR514" s="80"/>
      <c r="BS514" s="80"/>
      <c r="BT514" s="80"/>
      <c r="BU514" s="80"/>
      <c r="BV514" s="80"/>
      <c r="BW514" s="80"/>
      <c r="BX514" s="80"/>
      <c r="BY514" s="80"/>
      <c r="BZ514" s="80"/>
      <c r="CA514" s="80"/>
      <c r="CB514" s="80"/>
      <c r="CC514" s="80"/>
      <c r="CD514" s="80"/>
      <c r="CE514" s="80"/>
      <c r="CF514" s="80"/>
      <c r="CG514" s="80"/>
      <c r="CH514" s="80"/>
      <c r="CI514" s="80"/>
      <c r="CJ514" s="80"/>
      <c r="CK514" s="80"/>
      <c r="CL514" s="80"/>
      <c r="CM514" s="80"/>
      <c r="CN514" s="80"/>
      <c r="CO514" s="80"/>
      <c r="CP514" s="80"/>
      <c r="CQ514" s="80"/>
      <c r="CR514" s="80"/>
      <c r="CS514" s="80"/>
      <c r="CT514" s="80"/>
      <c r="CU514" s="80"/>
      <c r="CV514" s="80"/>
      <c r="CW514" s="80"/>
      <c r="CX514" s="80"/>
      <c r="CY514" s="80"/>
      <c r="CZ514" s="80"/>
      <c r="DA514" s="80"/>
      <c r="DB514" s="80"/>
      <c r="DC514" s="80"/>
      <c r="DD514" s="80"/>
      <c r="DE514" s="80"/>
      <c r="DF514" s="80"/>
      <c r="DG514" s="80"/>
      <c r="DH514" s="80"/>
      <c r="DI514" s="80"/>
      <c r="DJ514" s="80"/>
      <c r="DK514" s="80"/>
      <c r="DL514" s="80"/>
      <c r="DM514" s="80"/>
      <c r="DN514" s="80"/>
      <c r="DO514" s="80"/>
      <c r="DP514" s="80"/>
      <c r="DQ514" s="80"/>
      <c r="DR514" s="80"/>
      <c r="DS514" s="80"/>
      <c r="DT514" s="80"/>
      <c r="DU514" s="80"/>
      <c r="DV514" s="80"/>
      <c r="DW514" s="80"/>
      <c r="DX514" s="80"/>
      <c r="DY514" s="80"/>
      <c r="DZ514" s="80"/>
      <c r="EA514" s="80"/>
      <c r="EB514" s="80"/>
      <c r="EC514" s="80"/>
      <c r="ED514" s="80"/>
      <c r="EE514" s="80"/>
      <c r="EF514" s="80"/>
      <c r="EG514" s="80"/>
      <c r="EH514" s="80"/>
      <c r="EI514" s="80"/>
      <c r="EJ514" s="80"/>
      <c r="EK514" s="80"/>
      <c r="EL514" s="80"/>
      <c r="EM514" s="80"/>
      <c r="EN514" s="80"/>
      <c r="EO514" s="80"/>
      <c r="EP514" s="80"/>
      <c r="EQ514" s="80"/>
      <c r="ER514" s="80"/>
      <c r="ES514" s="80"/>
      <c r="ET514" s="80"/>
      <c r="EU514" s="80"/>
      <c r="EV514" s="80"/>
      <c r="EW514" s="80"/>
      <c r="EX514" s="80"/>
      <c r="EY514" s="80"/>
      <c r="EZ514" s="80"/>
      <c r="FA514" s="80"/>
      <c r="FB514" s="80"/>
      <c r="FC514" s="80"/>
      <c r="FD514" s="80"/>
      <c r="FE514" s="80"/>
      <c r="FF514" s="80"/>
      <c r="FG514" s="80"/>
      <c r="FH514" s="80"/>
      <c r="FI514" s="80"/>
      <c r="FJ514" s="80"/>
      <c r="FK514" s="80"/>
      <c r="FL514" s="80"/>
      <c r="FM514" s="80"/>
      <c r="FN514" s="80"/>
      <c r="FO514" s="80"/>
      <c r="FP514" s="80"/>
      <c r="FQ514" s="80"/>
      <c r="FR514" s="80"/>
      <c r="FS514" s="80"/>
      <c r="FT514" s="80"/>
      <c r="FU514" s="80"/>
      <c r="FV514" s="80"/>
      <c r="FW514" s="80"/>
      <c r="FX514" s="80"/>
      <c r="FY514" s="80"/>
      <c r="FZ514" s="80"/>
      <c r="GA514" s="80"/>
      <c r="GB514" s="80"/>
      <c r="GC514" s="80"/>
      <c r="GD514" s="80"/>
      <c r="GE514" s="80"/>
      <c r="GF514" s="80"/>
      <c r="GG514" s="80"/>
      <c r="GH514" s="80"/>
      <c r="GI514" s="80"/>
      <c r="GJ514" s="80"/>
      <c r="GK514" s="80"/>
      <c r="GL514" s="80"/>
      <c r="GM514" s="80"/>
      <c r="GN514" s="80"/>
      <c r="GO514" s="80"/>
      <c r="GP514" s="80"/>
      <c r="GQ514" s="80"/>
      <c r="GR514" s="80"/>
      <c r="GS514" s="80"/>
      <c r="GT514" s="80"/>
      <c r="GU514" s="80"/>
      <c r="GV514" s="80"/>
      <c r="GW514" s="80"/>
      <c r="GX514" s="80"/>
      <c r="GY514" s="80"/>
      <c r="GZ514" s="80"/>
      <c r="HA514" s="80"/>
      <c r="HB514" s="80"/>
      <c r="HC514" s="80"/>
      <c r="HD514" s="80"/>
      <c r="HE514" s="80"/>
      <c r="HF514" s="80"/>
      <c r="HG514" s="80"/>
      <c r="HH514" s="80"/>
      <c r="HI514" s="80"/>
      <c r="HJ514" s="80"/>
      <c r="HK514" s="80"/>
      <c r="HL514" s="80"/>
      <c r="HM514" s="80"/>
      <c r="HN514" s="80"/>
      <c r="HO514" s="80"/>
      <c r="HP514" s="80"/>
      <c r="HQ514" s="80"/>
    </row>
    <row r="515" spans="1:242" s="81" customFormat="1">
      <c r="A515" s="22" t="s">
        <v>1824</v>
      </c>
      <c r="B515" s="36" t="s">
        <v>1825</v>
      </c>
      <c r="C515" s="48" t="s">
        <v>1826</v>
      </c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>
        <f t="shared" si="358"/>
        <v>0</v>
      </c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0"/>
      <c r="AK515" s="80"/>
      <c r="AL515" s="80"/>
      <c r="AM515" s="80"/>
      <c r="AN515" s="80"/>
      <c r="AO515" s="80"/>
      <c r="AP515" s="80"/>
      <c r="AQ515" s="80"/>
      <c r="AR515" s="80"/>
      <c r="AS515" s="80"/>
      <c r="AT515" s="80"/>
      <c r="AU515" s="80"/>
      <c r="AV515" s="80"/>
      <c r="AW515" s="80"/>
      <c r="AX515" s="80"/>
      <c r="AY515" s="80"/>
      <c r="AZ515" s="80"/>
      <c r="BA515" s="80"/>
      <c r="BB515" s="80"/>
      <c r="BC515" s="80"/>
      <c r="BD515" s="80"/>
      <c r="BE515" s="80"/>
      <c r="BF515" s="80"/>
      <c r="BG515" s="80"/>
      <c r="BH515" s="80"/>
      <c r="BI515" s="80"/>
      <c r="BJ515" s="80"/>
      <c r="BK515" s="80"/>
      <c r="BL515" s="80"/>
      <c r="BM515" s="80"/>
      <c r="BN515" s="80"/>
      <c r="BO515" s="80"/>
      <c r="BP515" s="80"/>
      <c r="BQ515" s="80"/>
      <c r="BR515" s="80"/>
      <c r="BS515" s="80"/>
      <c r="BT515" s="80"/>
      <c r="BU515" s="80"/>
      <c r="BV515" s="80"/>
      <c r="BW515" s="80"/>
      <c r="BX515" s="80"/>
      <c r="BY515" s="80"/>
      <c r="BZ515" s="80"/>
      <c r="CA515" s="80"/>
      <c r="CB515" s="80"/>
      <c r="CC515" s="80"/>
      <c r="CD515" s="80"/>
      <c r="CE515" s="80"/>
      <c r="CF515" s="80"/>
      <c r="CG515" s="80"/>
      <c r="CH515" s="80"/>
      <c r="CI515" s="80"/>
      <c r="CJ515" s="80"/>
      <c r="CK515" s="80"/>
      <c r="CL515" s="80"/>
      <c r="CM515" s="80"/>
      <c r="CN515" s="80"/>
      <c r="CO515" s="80"/>
      <c r="CP515" s="80"/>
      <c r="CQ515" s="80"/>
      <c r="CR515" s="80"/>
      <c r="CS515" s="80"/>
      <c r="CT515" s="80"/>
      <c r="CU515" s="80"/>
      <c r="CV515" s="80"/>
      <c r="CW515" s="80"/>
      <c r="CX515" s="80"/>
      <c r="CY515" s="80"/>
      <c r="CZ515" s="80"/>
      <c r="DA515" s="80"/>
      <c r="DB515" s="80"/>
      <c r="DC515" s="80"/>
      <c r="DD515" s="80"/>
      <c r="DE515" s="80"/>
      <c r="DF515" s="80"/>
      <c r="DG515" s="80"/>
      <c r="DH515" s="80"/>
      <c r="DI515" s="80"/>
      <c r="DJ515" s="80"/>
      <c r="DK515" s="80"/>
      <c r="DL515" s="80"/>
      <c r="DM515" s="80"/>
      <c r="DN515" s="80"/>
      <c r="DO515" s="80"/>
      <c r="DP515" s="80"/>
      <c r="DQ515" s="80"/>
      <c r="DR515" s="80"/>
      <c r="DS515" s="80"/>
      <c r="DT515" s="80"/>
      <c r="DU515" s="80"/>
      <c r="DV515" s="80"/>
      <c r="DW515" s="80"/>
      <c r="DX515" s="80"/>
      <c r="DY515" s="80"/>
      <c r="DZ515" s="80"/>
      <c r="EA515" s="80"/>
      <c r="EB515" s="80"/>
      <c r="EC515" s="80"/>
      <c r="ED515" s="80"/>
      <c r="EE515" s="80"/>
      <c r="EF515" s="80"/>
      <c r="EG515" s="80"/>
      <c r="EH515" s="80"/>
      <c r="EI515" s="80"/>
      <c r="EJ515" s="80"/>
      <c r="EK515" s="80"/>
      <c r="EL515" s="80"/>
      <c r="EM515" s="80"/>
      <c r="EN515" s="80"/>
      <c r="EO515" s="80"/>
      <c r="EP515" s="80"/>
      <c r="EQ515" s="80"/>
      <c r="ER515" s="80"/>
      <c r="ES515" s="80"/>
      <c r="ET515" s="80"/>
      <c r="EU515" s="80"/>
      <c r="EV515" s="80"/>
      <c r="EW515" s="80"/>
      <c r="EX515" s="80"/>
      <c r="EY515" s="80"/>
      <c r="EZ515" s="80"/>
      <c r="FA515" s="80"/>
      <c r="FB515" s="80"/>
      <c r="FC515" s="80"/>
      <c r="FD515" s="80"/>
      <c r="FE515" s="80"/>
      <c r="FF515" s="80"/>
      <c r="FG515" s="80"/>
      <c r="FH515" s="80"/>
      <c r="FI515" s="80"/>
      <c r="FJ515" s="80"/>
      <c r="FK515" s="80"/>
      <c r="FL515" s="80"/>
      <c r="FM515" s="80"/>
      <c r="FN515" s="80"/>
      <c r="FO515" s="80"/>
      <c r="FP515" s="80"/>
      <c r="FQ515" s="80"/>
      <c r="FR515" s="80"/>
      <c r="FS515" s="80"/>
      <c r="FT515" s="80"/>
      <c r="FU515" s="80"/>
      <c r="FV515" s="80"/>
      <c r="FW515" s="80"/>
      <c r="FX515" s="80"/>
      <c r="FY515" s="80"/>
      <c r="FZ515" s="80"/>
      <c r="GA515" s="80"/>
      <c r="GB515" s="80"/>
      <c r="GC515" s="80"/>
      <c r="GD515" s="80"/>
      <c r="GE515" s="80"/>
      <c r="GF515" s="80"/>
      <c r="GG515" s="80"/>
      <c r="GH515" s="80"/>
      <c r="GI515" s="80"/>
      <c r="GJ515" s="80"/>
      <c r="GK515" s="80"/>
      <c r="GL515" s="80"/>
      <c r="GM515" s="80"/>
      <c r="GN515" s="80"/>
      <c r="GO515" s="80"/>
      <c r="GP515" s="80"/>
      <c r="GQ515" s="80"/>
      <c r="GR515" s="80"/>
      <c r="GS515" s="80"/>
      <c r="GT515" s="80"/>
      <c r="GU515" s="80"/>
      <c r="GV515" s="80"/>
      <c r="GW515" s="80"/>
      <c r="GX515" s="80"/>
      <c r="GY515" s="80"/>
      <c r="GZ515" s="80"/>
      <c r="HA515" s="80"/>
      <c r="HB515" s="80"/>
      <c r="HC515" s="80"/>
      <c r="HD515" s="80"/>
      <c r="HE515" s="80"/>
      <c r="HF515" s="80"/>
      <c r="HG515" s="80"/>
      <c r="HH515" s="80"/>
      <c r="HI515" s="80"/>
      <c r="HJ515" s="80"/>
      <c r="HK515" s="80"/>
      <c r="HL515" s="80"/>
      <c r="HM515" s="80"/>
      <c r="HN515" s="80"/>
      <c r="HO515" s="80"/>
      <c r="HP515" s="80"/>
      <c r="HQ515" s="80"/>
    </row>
    <row r="516" spans="1:242" s="81" customFormat="1">
      <c r="A516" s="22" t="s">
        <v>1905</v>
      </c>
      <c r="B516" s="36" t="s">
        <v>1936</v>
      </c>
      <c r="C516" s="48" t="s">
        <v>14</v>
      </c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>
        <f t="shared" si="358"/>
        <v>0</v>
      </c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0"/>
      <c r="AK516" s="80"/>
      <c r="AL516" s="80"/>
      <c r="AM516" s="80"/>
      <c r="AN516" s="80"/>
      <c r="AO516" s="80"/>
      <c r="AP516" s="80"/>
      <c r="AQ516" s="80"/>
      <c r="AR516" s="80"/>
      <c r="AS516" s="80"/>
      <c r="AT516" s="80"/>
      <c r="AU516" s="80"/>
      <c r="AV516" s="80"/>
      <c r="AW516" s="80"/>
      <c r="AX516" s="80"/>
      <c r="AY516" s="80"/>
      <c r="AZ516" s="80"/>
      <c r="BA516" s="80"/>
      <c r="BB516" s="80"/>
      <c r="BC516" s="80"/>
      <c r="BD516" s="80"/>
      <c r="BE516" s="80"/>
      <c r="BF516" s="80"/>
      <c r="BG516" s="80"/>
      <c r="BH516" s="80"/>
      <c r="BI516" s="80"/>
      <c r="BJ516" s="80"/>
      <c r="BK516" s="80"/>
      <c r="BL516" s="80"/>
      <c r="BM516" s="80"/>
      <c r="BN516" s="80"/>
      <c r="BO516" s="80"/>
      <c r="BP516" s="80"/>
      <c r="BQ516" s="80"/>
      <c r="BR516" s="80"/>
      <c r="BS516" s="80"/>
      <c r="BT516" s="80"/>
      <c r="BU516" s="80"/>
      <c r="BV516" s="80"/>
      <c r="BW516" s="80"/>
      <c r="BX516" s="80"/>
      <c r="BY516" s="80"/>
      <c r="BZ516" s="80"/>
      <c r="CA516" s="80"/>
      <c r="CB516" s="80"/>
      <c r="CC516" s="80"/>
      <c r="CD516" s="80"/>
      <c r="CE516" s="80"/>
      <c r="CF516" s="80"/>
      <c r="CG516" s="80"/>
      <c r="CH516" s="80"/>
      <c r="CI516" s="80"/>
      <c r="CJ516" s="80"/>
      <c r="CK516" s="80"/>
      <c r="CL516" s="80"/>
      <c r="CM516" s="80"/>
      <c r="CN516" s="80"/>
      <c r="CO516" s="80"/>
      <c r="CP516" s="80"/>
      <c r="CQ516" s="80"/>
      <c r="CR516" s="80"/>
      <c r="CS516" s="80"/>
      <c r="CT516" s="80"/>
      <c r="CU516" s="80"/>
      <c r="CV516" s="80"/>
      <c r="CW516" s="80"/>
      <c r="CX516" s="80"/>
      <c r="CY516" s="80"/>
      <c r="CZ516" s="80"/>
      <c r="DA516" s="80"/>
      <c r="DB516" s="80"/>
      <c r="DC516" s="80"/>
      <c r="DD516" s="80"/>
      <c r="DE516" s="80"/>
      <c r="DF516" s="80"/>
      <c r="DG516" s="80"/>
      <c r="DH516" s="80"/>
      <c r="DI516" s="80"/>
      <c r="DJ516" s="80"/>
      <c r="DK516" s="80"/>
      <c r="DL516" s="80"/>
      <c r="DM516" s="80"/>
      <c r="DN516" s="80"/>
      <c r="DO516" s="80"/>
      <c r="DP516" s="80"/>
      <c r="DQ516" s="80"/>
      <c r="DR516" s="80"/>
      <c r="DS516" s="80"/>
      <c r="DT516" s="80"/>
      <c r="DU516" s="80"/>
      <c r="DV516" s="80"/>
      <c r="DW516" s="80"/>
      <c r="DX516" s="80"/>
      <c r="DY516" s="80"/>
      <c r="DZ516" s="80"/>
      <c r="EA516" s="80"/>
      <c r="EB516" s="80"/>
      <c r="EC516" s="80"/>
      <c r="ED516" s="80"/>
      <c r="EE516" s="80"/>
      <c r="EF516" s="80"/>
      <c r="EG516" s="80"/>
      <c r="EH516" s="80"/>
      <c r="EI516" s="80"/>
      <c r="EJ516" s="80"/>
      <c r="EK516" s="80"/>
      <c r="EL516" s="80"/>
      <c r="EM516" s="80"/>
      <c r="EN516" s="80"/>
      <c r="EO516" s="80"/>
      <c r="EP516" s="80"/>
      <c r="EQ516" s="80"/>
      <c r="ER516" s="80"/>
      <c r="ES516" s="80"/>
      <c r="ET516" s="80"/>
      <c r="EU516" s="80"/>
      <c r="EV516" s="80"/>
      <c r="EW516" s="80"/>
      <c r="EX516" s="80"/>
      <c r="EY516" s="80"/>
      <c r="EZ516" s="80"/>
      <c r="FA516" s="80"/>
      <c r="FB516" s="80"/>
      <c r="FC516" s="80"/>
      <c r="FD516" s="80"/>
      <c r="FE516" s="80"/>
      <c r="FF516" s="80"/>
      <c r="FG516" s="80"/>
      <c r="FH516" s="80"/>
      <c r="FI516" s="80"/>
      <c r="FJ516" s="80"/>
      <c r="FK516" s="80"/>
      <c r="FL516" s="80"/>
      <c r="FM516" s="80"/>
      <c r="FN516" s="80"/>
      <c r="FO516" s="80"/>
      <c r="FP516" s="80"/>
      <c r="FQ516" s="80"/>
      <c r="FR516" s="80"/>
      <c r="FS516" s="80"/>
      <c r="FT516" s="80"/>
      <c r="FU516" s="80"/>
      <c r="FV516" s="80"/>
      <c r="FW516" s="80"/>
      <c r="FX516" s="80"/>
      <c r="FY516" s="80"/>
      <c r="FZ516" s="80"/>
      <c r="GA516" s="80"/>
      <c r="GB516" s="80"/>
      <c r="GC516" s="80"/>
      <c r="GD516" s="80"/>
      <c r="GE516" s="80"/>
      <c r="GF516" s="80"/>
      <c r="GG516" s="80"/>
      <c r="GH516" s="80"/>
      <c r="GI516" s="80"/>
      <c r="GJ516" s="80"/>
      <c r="GK516" s="80"/>
      <c r="GL516" s="80"/>
      <c r="GM516" s="80"/>
      <c r="GN516" s="80"/>
      <c r="GO516" s="80"/>
      <c r="GP516" s="80"/>
      <c r="GQ516" s="80"/>
      <c r="GR516" s="80"/>
      <c r="GS516" s="80"/>
      <c r="GT516" s="80"/>
      <c r="GU516" s="80"/>
      <c r="GV516" s="80"/>
      <c r="GW516" s="80"/>
      <c r="GX516" s="80"/>
      <c r="GY516" s="80"/>
      <c r="GZ516" s="80"/>
      <c r="HA516" s="80"/>
      <c r="HB516" s="80"/>
      <c r="HC516" s="80"/>
      <c r="HD516" s="80"/>
      <c r="HE516" s="80"/>
      <c r="HF516" s="80"/>
      <c r="HG516" s="80"/>
      <c r="HH516" s="80"/>
      <c r="HI516" s="80"/>
      <c r="HJ516" s="80"/>
      <c r="HK516" s="80"/>
      <c r="HL516" s="80"/>
      <c r="HM516" s="80"/>
      <c r="HN516" s="80"/>
      <c r="HO516" s="80"/>
      <c r="HP516" s="80"/>
      <c r="HQ516" s="80"/>
    </row>
    <row r="517" spans="1:242" s="81" customFormat="1">
      <c r="A517" s="22" t="s">
        <v>1957</v>
      </c>
      <c r="B517" s="36" t="s">
        <v>1958</v>
      </c>
      <c r="C517" s="48" t="s">
        <v>1959</v>
      </c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>
        <f t="shared" si="358"/>
        <v>0</v>
      </c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  <c r="AJ517" s="80"/>
      <c r="AK517" s="80"/>
      <c r="AL517" s="80"/>
      <c r="AM517" s="80"/>
      <c r="AN517" s="80"/>
      <c r="AO517" s="80"/>
      <c r="AP517" s="80"/>
      <c r="AQ517" s="80"/>
      <c r="AR517" s="80"/>
      <c r="AS517" s="80"/>
      <c r="AT517" s="80"/>
      <c r="AU517" s="80"/>
      <c r="AV517" s="80"/>
      <c r="AW517" s="80"/>
      <c r="AX517" s="80"/>
      <c r="AY517" s="80"/>
      <c r="AZ517" s="80"/>
      <c r="BA517" s="80"/>
      <c r="BB517" s="80"/>
      <c r="BC517" s="80"/>
      <c r="BD517" s="80"/>
      <c r="BE517" s="80"/>
      <c r="BF517" s="80"/>
      <c r="BG517" s="80"/>
      <c r="BH517" s="80"/>
      <c r="BI517" s="80"/>
      <c r="BJ517" s="80"/>
      <c r="BK517" s="80"/>
      <c r="BL517" s="80"/>
      <c r="BM517" s="80"/>
      <c r="BN517" s="80"/>
      <c r="BO517" s="80"/>
      <c r="BP517" s="80"/>
      <c r="BQ517" s="80"/>
      <c r="BR517" s="80"/>
      <c r="BS517" s="80"/>
      <c r="BT517" s="80"/>
      <c r="BU517" s="80"/>
      <c r="BV517" s="80"/>
      <c r="BW517" s="80"/>
      <c r="BX517" s="80"/>
      <c r="BY517" s="80"/>
      <c r="BZ517" s="80"/>
      <c r="CA517" s="80"/>
      <c r="CB517" s="80"/>
      <c r="CC517" s="80"/>
      <c r="CD517" s="80"/>
      <c r="CE517" s="80"/>
      <c r="CF517" s="80"/>
      <c r="CG517" s="80"/>
      <c r="CH517" s="80"/>
      <c r="CI517" s="80"/>
      <c r="CJ517" s="80"/>
      <c r="CK517" s="80"/>
      <c r="CL517" s="80"/>
      <c r="CM517" s="80"/>
      <c r="CN517" s="80"/>
      <c r="CO517" s="80"/>
      <c r="CP517" s="80"/>
      <c r="CQ517" s="80"/>
      <c r="CR517" s="80"/>
      <c r="CS517" s="80"/>
      <c r="CT517" s="80"/>
      <c r="CU517" s="80"/>
      <c r="CV517" s="80"/>
      <c r="CW517" s="80"/>
      <c r="CX517" s="80"/>
      <c r="CY517" s="80"/>
      <c r="CZ517" s="80"/>
      <c r="DA517" s="80"/>
      <c r="DB517" s="80"/>
      <c r="DC517" s="80"/>
      <c r="DD517" s="80"/>
      <c r="DE517" s="80"/>
      <c r="DF517" s="80"/>
      <c r="DG517" s="80"/>
      <c r="DH517" s="80"/>
      <c r="DI517" s="80"/>
      <c r="DJ517" s="80"/>
      <c r="DK517" s="80"/>
      <c r="DL517" s="80"/>
      <c r="DM517" s="80"/>
      <c r="DN517" s="80"/>
      <c r="DO517" s="80"/>
      <c r="DP517" s="80"/>
      <c r="DQ517" s="80"/>
      <c r="DR517" s="80"/>
      <c r="DS517" s="80"/>
      <c r="DT517" s="80"/>
      <c r="DU517" s="80"/>
      <c r="DV517" s="80"/>
      <c r="DW517" s="80"/>
      <c r="DX517" s="80"/>
      <c r="DY517" s="80"/>
      <c r="DZ517" s="80"/>
      <c r="EA517" s="80"/>
      <c r="EB517" s="80"/>
      <c r="EC517" s="80"/>
      <c r="ED517" s="80"/>
      <c r="EE517" s="80"/>
      <c r="EF517" s="80"/>
      <c r="EG517" s="80"/>
      <c r="EH517" s="80"/>
      <c r="EI517" s="80"/>
      <c r="EJ517" s="80"/>
      <c r="EK517" s="80"/>
      <c r="EL517" s="80"/>
      <c r="EM517" s="80"/>
      <c r="EN517" s="80"/>
      <c r="EO517" s="80"/>
      <c r="EP517" s="80"/>
      <c r="EQ517" s="80"/>
      <c r="ER517" s="80"/>
      <c r="ES517" s="80"/>
      <c r="ET517" s="80"/>
      <c r="EU517" s="80"/>
      <c r="EV517" s="80"/>
      <c r="EW517" s="80"/>
      <c r="EX517" s="80"/>
      <c r="EY517" s="80"/>
      <c r="EZ517" s="80"/>
      <c r="FA517" s="80"/>
      <c r="FB517" s="80"/>
      <c r="FC517" s="80"/>
      <c r="FD517" s="80"/>
      <c r="FE517" s="80"/>
      <c r="FF517" s="80"/>
      <c r="FG517" s="80"/>
      <c r="FH517" s="80"/>
      <c r="FI517" s="80"/>
      <c r="FJ517" s="80"/>
      <c r="FK517" s="80"/>
      <c r="FL517" s="80"/>
      <c r="FM517" s="80"/>
      <c r="FN517" s="80"/>
      <c r="FO517" s="80"/>
      <c r="FP517" s="80"/>
      <c r="FQ517" s="80"/>
      <c r="FR517" s="80"/>
      <c r="FS517" s="80"/>
      <c r="FT517" s="80"/>
      <c r="FU517" s="80"/>
      <c r="FV517" s="80"/>
      <c r="FW517" s="80"/>
      <c r="FX517" s="80"/>
      <c r="FY517" s="80"/>
      <c r="FZ517" s="80"/>
      <c r="GA517" s="80"/>
      <c r="GB517" s="80"/>
      <c r="GC517" s="80"/>
      <c r="GD517" s="80"/>
      <c r="GE517" s="80"/>
      <c r="GF517" s="80"/>
      <c r="GG517" s="80"/>
      <c r="GH517" s="80"/>
      <c r="GI517" s="80"/>
      <c r="GJ517" s="80"/>
      <c r="GK517" s="80"/>
      <c r="GL517" s="80"/>
      <c r="GM517" s="80"/>
      <c r="GN517" s="80"/>
      <c r="GO517" s="80"/>
      <c r="GP517" s="80"/>
      <c r="GQ517" s="80"/>
      <c r="GR517" s="80"/>
      <c r="GS517" s="80"/>
      <c r="GT517" s="80"/>
      <c r="GU517" s="80"/>
      <c r="GV517" s="80"/>
      <c r="GW517" s="80"/>
      <c r="GX517" s="80"/>
      <c r="GY517" s="80"/>
      <c r="GZ517" s="80"/>
      <c r="HA517" s="80"/>
      <c r="HB517" s="80"/>
      <c r="HC517" s="80"/>
      <c r="HD517" s="80"/>
      <c r="HE517" s="80"/>
      <c r="HF517" s="80"/>
      <c r="HG517" s="80"/>
      <c r="HH517" s="80"/>
      <c r="HI517" s="80"/>
      <c r="HJ517" s="80"/>
      <c r="HK517" s="80"/>
      <c r="HL517" s="80"/>
      <c r="HM517" s="80"/>
      <c r="HN517" s="80"/>
      <c r="HO517" s="80"/>
      <c r="HP517" s="80"/>
      <c r="HQ517" s="80"/>
    </row>
    <row r="518" spans="1:242" s="81" customFormat="1">
      <c r="A518" s="22" t="s">
        <v>1935</v>
      </c>
      <c r="B518" s="36" t="s">
        <v>1937</v>
      </c>
      <c r="C518" s="48" t="s">
        <v>14</v>
      </c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>
        <f t="shared" si="358"/>
        <v>0</v>
      </c>
      <c r="Q518" s="80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  <c r="AI518" s="80"/>
      <c r="AJ518" s="80"/>
      <c r="AK518" s="80"/>
      <c r="AL518" s="80"/>
      <c r="AM518" s="80"/>
      <c r="AN518" s="80"/>
      <c r="AO518" s="80"/>
      <c r="AP518" s="80"/>
      <c r="AQ518" s="80"/>
      <c r="AR518" s="80"/>
      <c r="AS518" s="80"/>
      <c r="AT518" s="80"/>
      <c r="AU518" s="80"/>
      <c r="AV518" s="80"/>
      <c r="AW518" s="80"/>
      <c r="AX518" s="80"/>
      <c r="AY518" s="80"/>
      <c r="AZ518" s="80"/>
      <c r="BA518" s="80"/>
      <c r="BB518" s="80"/>
      <c r="BC518" s="80"/>
      <c r="BD518" s="80"/>
      <c r="BE518" s="80"/>
      <c r="BF518" s="80"/>
      <c r="BG518" s="80"/>
      <c r="BH518" s="80"/>
      <c r="BI518" s="80"/>
      <c r="BJ518" s="80"/>
      <c r="BK518" s="80"/>
      <c r="BL518" s="80"/>
      <c r="BM518" s="80"/>
      <c r="BN518" s="80"/>
      <c r="BO518" s="80"/>
      <c r="BP518" s="80"/>
      <c r="BQ518" s="80"/>
      <c r="BR518" s="80"/>
      <c r="BS518" s="80"/>
      <c r="BT518" s="80"/>
      <c r="BU518" s="80"/>
      <c r="BV518" s="80"/>
      <c r="BW518" s="80"/>
      <c r="BX518" s="80"/>
      <c r="BY518" s="80"/>
      <c r="BZ518" s="80"/>
      <c r="CA518" s="80"/>
      <c r="CB518" s="80"/>
      <c r="CC518" s="80"/>
      <c r="CD518" s="80"/>
      <c r="CE518" s="80"/>
      <c r="CF518" s="80"/>
      <c r="CG518" s="80"/>
      <c r="CH518" s="80"/>
      <c r="CI518" s="80"/>
      <c r="CJ518" s="80"/>
      <c r="CK518" s="80"/>
      <c r="CL518" s="80"/>
      <c r="CM518" s="80"/>
      <c r="CN518" s="80"/>
      <c r="CO518" s="80"/>
      <c r="CP518" s="80"/>
      <c r="CQ518" s="80"/>
      <c r="CR518" s="80"/>
      <c r="CS518" s="80"/>
      <c r="CT518" s="80"/>
      <c r="CU518" s="80"/>
      <c r="CV518" s="80"/>
      <c r="CW518" s="80"/>
      <c r="CX518" s="80"/>
      <c r="CY518" s="80"/>
      <c r="CZ518" s="80"/>
      <c r="DA518" s="80"/>
      <c r="DB518" s="80"/>
      <c r="DC518" s="80"/>
      <c r="DD518" s="80"/>
      <c r="DE518" s="80"/>
      <c r="DF518" s="80"/>
      <c r="DG518" s="80"/>
      <c r="DH518" s="80"/>
      <c r="DI518" s="80"/>
      <c r="DJ518" s="80"/>
      <c r="DK518" s="80"/>
      <c r="DL518" s="80"/>
      <c r="DM518" s="80"/>
      <c r="DN518" s="80"/>
      <c r="DO518" s="80"/>
      <c r="DP518" s="80"/>
      <c r="DQ518" s="80"/>
      <c r="DR518" s="80"/>
      <c r="DS518" s="80"/>
      <c r="DT518" s="80"/>
      <c r="DU518" s="80"/>
      <c r="DV518" s="80"/>
      <c r="DW518" s="80"/>
      <c r="DX518" s="80"/>
      <c r="DY518" s="80"/>
      <c r="DZ518" s="80"/>
      <c r="EA518" s="80"/>
      <c r="EB518" s="80"/>
      <c r="EC518" s="80"/>
      <c r="ED518" s="80"/>
      <c r="EE518" s="80"/>
      <c r="EF518" s="80"/>
      <c r="EG518" s="80"/>
      <c r="EH518" s="80"/>
      <c r="EI518" s="80"/>
      <c r="EJ518" s="80"/>
      <c r="EK518" s="80"/>
      <c r="EL518" s="80"/>
      <c r="EM518" s="80"/>
      <c r="EN518" s="80"/>
      <c r="EO518" s="80"/>
      <c r="EP518" s="80"/>
      <c r="EQ518" s="80"/>
      <c r="ER518" s="80"/>
      <c r="ES518" s="80"/>
      <c r="ET518" s="80"/>
      <c r="EU518" s="80"/>
      <c r="EV518" s="80"/>
      <c r="EW518" s="80"/>
      <c r="EX518" s="80"/>
      <c r="EY518" s="80"/>
      <c r="EZ518" s="80"/>
      <c r="FA518" s="80"/>
      <c r="FB518" s="80"/>
      <c r="FC518" s="80"/>
      <c r="FD518" s="80"/>
      <c r="FE518" s="80"/>
      <c r="FF518" s="80"/>
      <c r="FG518" s="80"/>
      <c r="FH518" s="80"/>
      <c r="FI518" s="80"/>
      <c r="FJ518" s="80"/>
      <c r="FK518" s="80"/>
      <c r="FL518" s="80"/>
      <c r="FM518" s="80"/>
      <c r="FN518" s="80"/>
      <c r="FO518" s="80"/>
      <c r="FP518" s="80"/>
      <c r="FQ518" s="80"/>
      <c r="FR518" s="80"/>
      <c r="FS518" s="80"/>
      <c r="FT518" s="80"/>
      <c r="FU518" s="80"/>
      <c r="FV518" s="80"/>
      <c r="FW518" s="80"/>
      <c r="FX518" s="80"/>
      <c r="FY518" s="80"/>
      <c r="FZ518" s="80"/>
      <c r="GA518" s="80"/>
      <c r="GB518" s="80"/>
      <c r="GC518" s="80"/>
      <c r="GD518" s="80"/>
      <c r="GE518" s="80"/>
      <c r="GF518" s="80"/>
      <c r="GG518" s="80"/>
      <c r="GH518" s="80"/>
      <c r="GI518" s="80"/>
      <c r="GJ518" s="80"/>
      <c r="GK518" s="80"/>
      <c r="GL518" s="80"/>
      <c r="GM518" s="80"/>
      <c r="GN518" s="80"/>
      <c r="GO518" s="80"/>
      <c r="GP518" s="80"/>
      <c r="GQ518" s="80"/>
      <c r="GR518" s="80"/>
      <c r="GS518" s="80"/>
      <c r="GT518" s="80"/>
      <c r="GU518" s="80"/>
      <c r="GV518" s="80"/>
      <c r="GW518" s="80"/>
      <c r="GX518" s="80"/>
      <c r="GY518" s="80"/>
      <c r="GZ518" s="80"/>
      <c r="HA518" s="80"/>
      <c r="HB518" s="80"/>
      <c r="HC518" s="80"/>
      <c r="HD518" s="80"/>
      <c r="HE518" s="80"/>
      <c r="HF518" s="80"/>
      <c r="HG518" s="80"/>
      <c r="HH518" s="80"/>
      <c r="HI518" s="80"/>
      <c r="HJ518" s="80"/>
      <c r="HK518" s="80"/>
      <c r="HL518" s="80"/>
      <c r="HM518" s="80"/>
      <c r="HN518" s="80"/>
      <c r="HO518" s="80"/>
      <c r="HP518" s="80"/>
      <c r="HQ518" s="80"/>
    </row>
    <row r="519" spans="1:242" s="81" customFormat="1">
      <c r="A519" s="22" t="s">
        <v>1938</v>
      </c>
      <c r="B519" s="36" t="s">
        <v>1939</v>
      </c>
      <c r="C519" s="48" t="s">
        <v>106</v>
      </c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>
        <f t="shared" si="358"/>
        <v>0</v>
      </c>
      <c r="Q519" s="80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  <c r="AI519" s="80"/>
      <c r="AJ519" s="80"/>
      <c r="AK519" s="80"/>
      <c r="AL519" s="80"/>
      <c r="AM519" s="80"/>
      <c r="AN519" s="80"/>
      <c r="AO519" s="80"/>
      <c r="AP519" s="80"/>
      <c r="AQ519" s="80"/>
      <c r="AR519" s="80"/>
      <c r="AS519" s="80"/>
      <c r="AT519" s="80"/>
      <c r="AU519" s="80"/>
      <c r="AV519" s="80"/>
      <c r="AW519" s="80"/>
      <c r="AX519" s="80"/>
      <c r="AY519" s="80"/>
      <c r="AZ519" s="80"/>
      <c r="BA519" s="80"/>
      <c r="BB519" s="80"/>
      <c r="BC519" s="80"/>
      <c r="BD519" s="80"/>
      <c r="BE519" s="80"/>
      <c r="BF519" s="80"/>
      <c r="BG519" s="80"/>
      <c r="BH519" s="80"/>
      <c r="BI519" s="80"/>
      <c r="BJ519" s="80"/>
      <c r="BK519" s="80"/>
      <c r="BL519" s="80"/>
      <c r="BM519" s="80"/>
      <c r="BN519" s="80"/>
      <c r="BO519" s="80"/>
      <c r="BP519" s="80"/>
      <c r="BQ519" s="80"/>
      <c r="BR519" s="80"/>
      <c r="BS519" s="80"/>
      <c r="BT519" s="80"/>
      <c r="BU519" s="80"/>
      <c r="BV519" s="80"/>
      <c r="BW519" s="80"/>
      <c r="BX519" s="80"/>
      <c r="BY519" s="80"/>
      <c r="BZ519" s="80"/>
      <c r="CA519" s="80"/>
      <c r="CB519" s="80"/>
      <c r="CC519" s="80"/>
      <c r="CD519" s="80"/>
      <c r="CE519" s="80"/>
      <c r="CF519" s="80"/>
      <c r="CG519" s="80"/>
      <c r="CH519" s="80"/>
      <c r="CI519" s="80"/>
      <c r="CJ519" s="80"/>
      <c r="CK519" s="80"/>
      <c r="CL519" s="80"/>
      <c r="CM519" s="80"/>
      <c r="CN519" s="80"/>
      <c r="CO519" s="80"/>
      <c r="CP519" s="80"/>
      <c r="CQ519" s="80"/>
      <c r="CR519" s="80"/>
      <c r="CS519" s="80"/>
      <c r="CT519" s="80"/>
      <c r="CU519" s="80"/>
      <c r="CV519" s="80"/>
      <c r="CW519" s="80"/>
      <c r="CX519" s="80"/>
      <c r="CY519" s="80"/>
      <c r="CZ519" s="80"/>
      <c r="DA519" s="80"/>
      <c r="DB519" s="80"/>
      <c r="DC519" s="80"/>
      <c r="DD519" s="80"/>
      <c r="DE519" s="80"/>
      <c r="DF519" s="80"/>
      <c r="DG519" s="80"/>
      <c r="DH519" s="80"/>
      <c r="DI519" s="80"/>
      <c r="DJ519" s="80"/>
      <c r="DK519" s="80"/>
      <c r="DL519" s="80"/>
      <c r="DM519" s="80"/>
      <c r="DN519" s="80"/>
      <c r="DO519" s="80"/>
      <c r="DP519" s="80"/>
      <c r="DQ519" s="80"/>
      <c r="DR519" s="80"/>
      <c r="DS519" s="80"/>
      <c r="DT519" s="80"/>
      <c r="DU519" s="80"/>
      <c r="DV519" s="80"/>
      <c r="DW519" s="80"/>
      <c r="DX519" s="80"/>
      <c r="DY519" s="80"/>
      <c r="DZ519" s="80"/>
      <c r="EA519" s="80"/>
      <c r="EB519" s="80"/>
      <c r="EC519" s="80"/>
      <c r="ED519" s="80"/>
      <c r="EE519" s="80"/>
      <c r="EF519" s="80"/>
      <c r="EG519" s="80"/>
      <c r="EH519" s="80"/>
      <c r="EI519" s="80"/>
      <c r="EJ519" s="80"/>
      <c r="EK519" s="80"/>
      <c r="EL519" s="80"/>
      <c r="EM519" s="80"/>
      <c r="EN519" s="80"/>
      <c r="EO519" s="80"/>
      <c r="EP519" s="80"/>
      <c r="EQ519" s="80"/>
      <c r="ER519" s="80"/>
      <c r="ES519" s="80"/>
      <c r="ET519" s="80"/>
      <c r="EU519" s="80"/>
      <c r="EV519" s="80"/>
      <c r="EW519" s="80"/>
      <c r="EX519" s="80"/>
      <c r="EY519" s="80"/>
      <c r="EZ519" s="80"/>
      <c r="FA519" s="80"/>
      <c r="FB519" s="80"/>
      <c r="FC519" s="80"/>
      <c r="FD519" s="80"/>
      <c r="FE519" s="80"/>
      <c r="FF519" s="80"/>
      <c r="FG519" s="80"/>
      <c r="FH519" s="80"/>
      <c r="FI519" s="80"/>
      <c r="FJ519" s="80"/>
      <c r="FK519" s="80"/>
      <c r="FL519" s="80"/>
      <c r="FM519" s="80"/>
      <c r="FN519" s="80"/>
      <c r="FO519" s="80"/>
      <c r="FP519" s="80"/>
      <c r="FQ519" s="80"/>
      <c r="FR519" s="80"/>
      <c r="FS519" s="80"/>
      <c r="FT519" s="80"/>
      <c r="FU519" s="80"/>
      <c r="FV519" s="80"/>
      <c r="FW519" s="80"/>
      <c r="FX519" s="80"/>
      <c r="FY519" s="80"/>
      <c r="FZ519" s="80"/>
      <c r="GA519" s="80"/>
      <c r="GB519" s="80"/>
      <c r="GC519" s="80"/>
      <c r="GD519" s="80"/>
      <c r="GE519" s="80"/>
      <c r="GF519" s="80"/>
      <c r="GG519" s="80"/>
      <c r="GH519" s="80"/>
      <c r="GI519" s="80"/>
      <c r="GJ519" s="80"/>
      <c r="GK519" s="80"/>
      <c r="GL519" s="80"/>
      <c r="GM519" s="80"/>
      <c r="GN519" s="80"/>
      <c r="GO519" s="80"/>
      <c r="GP519" s="80"/>
      <c r="GQ519" s="80"/>
      <c r="GR519" s="80"/>
      <c r="GS519" s="80"/>
      <c r="GT519" s="80"/>
      <c r="GU519" s="80"/>
      <c r="GV519" s="80"/>
      <c r="GW519" s="80"/>
      <c r="GX519" s="80"/>
      <c r="GY519" s="80"/>
      <c r="GZ519" s="80"/>
      <c r="HA519" s="80"/>
      <c r="HB519" s="80"/>
      <c r="HC519" s="80"/>
      <c r="HD519" s="80"/>
      <c r="HE519" s="80"/>
      <c r="HF519" s="80"/>
      <c r="HG519" s="80"/>
      <c r="HH519" s="80"/>
      <c r="HI519" s="80"/>
      <c r="HJ519" s="80"/>
      <c r="HK519" s="80"/>
      <c r="HL519" s="80"/>
      <c r="HM519" s="80"/>
      <c r="HN519" s="80"/>
      <c r="HO519" s="80"/>
      <c r="HP519" s="80"/>
      <c r="HQ519" s="80"/>
    </row>
    <row r="520" spans="1:242" s="81" customFormat="1">
      <c r="A520" s="22" t="s">
        <v>1940</v>
      </c>
      <c r="B520" s="36" t="s">
        <v>1941</v>
      </c>
      <c r="C520" s="48" t="s">
        <v>29</v>
      </c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>
        <f t="shared" si="358"/>
        <v>0</v>
      </c>
      <c r="Q520" s="80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  <c r="AI520" s="80"/>
      <c r="AJ520" s="80"/>
      <c r="AK520" s="80"/>
      <c r="AL520" s="80"/>
      <c r="AM520" s="80"/>
      <c r="AN520" s="80"/>
      <c r="AO520" s="80"/>
      <c r="AP520" s="80"/>
      <c r="AQ520" s="80"/>
      <c r="AR520" s="80"/>
      <c r="AS520" s="80"/>
      <c r="AT520" s="80"/>
      <c r="AU520" s="80"/>
      <c r="AV520" s="80"/>
      <c r="AW520" s="80"/>
      <c r="AX520" s="80"/>
      <c r="AY520" s="80"/>
      <c r="AZ520" s="80"/>
      <c r="BA520" s="80"/>
      <c r="BB520" s="80"/>
      <c r="BC520" s="80"/>
      <c r="BD520" s="80"/>
      <c r="BE520" s="80"/>
      <c r="BF520" s="80"/>
      <c r="BG520" s="80"/>
      <c r="BH520" s="80"/>
      <c r="BI520" s="80"/>
      <c r="BJ520" s="80"/>
      <c r="BK520" s="80"/>
      <c r="BL520" s="80"/>
      <c r="BM520" s="80"/>
      <c r="BN520" s="80"/>
      <c r="BO520" s="80"/>
      <c r="BP520" s="80"/>
      <c r="BQ520" s="80"/>
      <c r="BR520" s="80"/>
      <c r="BS520" s="80"/>
      <c r="BT520" s="80"/>
      <c r="BU520" s="80"/>
      <c r="BV520" s="80"/>
      <c r="BW520" s="80"/>
      <c r="BX520" s="80"/>
      <c r="BY520" s="80"/>
      <c r="BZ520" s="80"/>
      <c r="CA520" s="80"/>
      <c r="CB520" s="80"/>
      <c r="CC520" s="80"/>
      <c r="CD520" s="80"/>
      <c r="CE520" s="80"/>
      <c r="CF520" s="80"/>
      <c r="CG520" s="80"/>
      <c r="CH520" s="80"/>
      <c r="CI520" s="80"/>
      <c r="CJ520" s="80"/>
      <c r="CK520" s="80"/>
      <c r="CL520" s="80"/>
      <c r="CM520" s="80"/>
      <c r="CN520" s="80"/>
      <c r="CO520" s="80"/>
      <c r="CP520" s="80"/>
      <c r="CQ520" s="80"/>
      <c r="CR520" s="80"/>
      <c r="CS520" s="80"/>
      <c r="CT520" s="80"/>
      <c r="CU520" s="80"/>
      <c r="CV520" s="80"/>
      <c r="CW520" s="80"/>
      <c r="CX520" s="80"/>
      <c r="CY520" s="80"/>
      <c r="CZ520" s="80"/>
      <c r="DA520" s="80"/>
      <c r="DB520" s="80"/>
      <c r="DC520" s="80"/>
      <c r="DD520" s="80"/>
      <c r="DE520" s="80"/>
      <c r="DF520" s="80"/>
      <c r="DG520" s="80"/>
      <c r="DH520" s="80"/>
      <c r="DI520" s="80"/>
      <c r="DJ520" s="80"/>
      <c r="DK520" s="80"/>
      <c r="DL520" s="80"/>
      <c r="DM520" s="80"/>
      <c r="DN520" s="80"/>
      <c r="DO520" s="80"/>
      <c r="DP520" s="80"/>
      <c r="DQ520" s="80"/>
      <c r="DR520" s="80"/>
      <c r="DS520" s="80"/>
      <c r="DT520" s="80"/>
      <c r="DU520" s="80"/>
      <c r="DV520" s="80"/>
      <c r="DW520" s="80"/>
      <c r="DX520" s="80"/>
      <c r="DY520" s="80"/>
      <c r="DZ520" s="80"/>
      <c r="EA520" s="80"/>
      <c r="EB520" s="80"/>
      <c r="EC520" s="80"/>
      <c r="ED520" s="80"/>
      <c r="EE520" s="80"/>
      <c r="EF520" s="80"/>
      <c r="EG520" s="80"/>
      <c r="EH520" s="80"/>
      <c r="EI520" s="80"/>
      <c r="EJ520" s="80"/>
      <c r="EK520" s="80"/>
      <c r="EL520" s="80"/>
      <c r="EM520" s="80"/>
      <c r="EN520" s="80"/>
      <c r="EO520" s="80"/>
      <c r="EP520" s="80"/>
      <c r="EQ520" s="80"/>
      <c r="ER520" s="80"/>
      <c r="ES520" s="80"/>
      <c r="ET520" s="80"/>
      <c r="EU520" s="80"/>
      <c r="EV520" s="80"/>
      <c r="EW520" s="80"/>
      <c r="EX520" s="80"/>
      <c r="EY520" s="80"/>
      <c r="EZ520" s="80"/>
      <c r="FA520" s="80"/>
      <c r="FB520" s="80"/>
      <c r="FC520" s="80"/>
      <c r="FD520" s="80"/>
      <c r="FE520" s="80"/>
      <c r="FF520" s="80"/>
      <c r="FG520" s="80"/>
      <c r="FH520" s="80"/>
      <c r="FI520" s="80"/>
      <c r="FJ520" s="80"/>
      <c r="FK520" s="80"/>
      <c r="FL520" s="80"/>
      <c r="FM520" s="80"/>
      <c r="FN520" s="80"/>
      <c r="FO520" s="80"/>
      <c r="FP520" s="80"/>
      <c r="FQ520" s="80"/>
      <c r="FR520" s="80"/>
      <c r="FS520" s="80"/>
      <c r="FT520" s="80"/>
      <c r="FU520" s="80"/>
      <c r="FV520" s="80"/>
      <c r="FW520" s="80"/>
      <c r="FX520" s="80"/>
      <c r="FY520" s="80"/>
      <c r="FZ520" s="80"/>
      <c r="GA520" s="80"/>
      <c r="GB520" s="80"/>
      <c r="GC520" s="80"/>
      <c r="GD520" s="80"/>
      <c r="GE520" s="80"/>
      <c r="GF520" s="80"/>
      <c r="GG520" s="80"/>
      <c r="GH520" s="80"/>
      <c r="GI520" s="80"/>
      <c r="GJ520" s="80"/>
      <c r="GK520" s="80"/>
      <c r="GL520" s="80"/>
      <c r="GM520" s="80"/>
      <c r="GN520" s="80"/>
      <c r="GO520" s="80"/>
      <c r="GP520" s="80"/>
      <c r="GQ520" s="80"/>
      <c r="GR520" s="80"/>
      <c r="GS520" s="80"/>
      <c r="GT520" s="80"/>
      <c r="GU520" s="80"/>
      <c r="GV520" s="80"/>
      <c r="GW520" s="80"/>
      <c r="GX520" s="80"/>
      <c r="GY520" s="80"/>
      <c r="GZ520" s="80"/>
      <c r="HA520" s="80"/>
      <c r="HB520" s="80"/>
      <c r="HC520" s="80"/>
      <c r="HD520" s="80"/>
      <c r="HE520" s="80"/>
      <c r="HF520" s="80"/>
      <c r="HG520" s="80"/>
      <c r="HH520" s="80"/>
      <c r="HI520" s="80"/>
      <c r="HJ520" s="80"/>
      <c r="HK520" s="80"/>
      <c r="HL520" s="80"/>
      <c r="HM520" s="80"/>
      <c r="HN520" s="80"/>
      <c r="HO520" s="80"/>
      <c r="HP520" s="80"/>
      <c r="HQ520" s="80"/>
    </row>
    <row r="521" spans="1:242" s="81" customFormat="1">
      <c r="A521" s="22" t="s">
        <v>1942</v>
      </c>
      <c r="B521" s="36" t="s">
        <v>1943</v>
      </c>
      <c r="C521" s="48" t="s">
        <v>1944</v>
      </c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>
        <f t="shared" si="358"/>
        <v>0</v>
      </c>
      <c r="Q521" s="80"/>
      <c r="R521" s="80"/>
      <c r="S521" s="80"/>
      <c r="T521" s="80"/>
      <c r="U521" s="80"/>
      <c r="V521" s="80"/>
      <c r="W521" s="80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  <c r="AJ521" s="80"/>
      <c r="AK521" s="80"/>
      <c r="AL521" s="80"/>
      <c r="AM521" s="80"/>
      <c r="AN521" s="80"/>
      <c r="AO521" s="80"/>
      <c r="AP521" s="80"/>
      <c r="AQ521" s="80"/>
      <c r="AR521" s="80"/>
      <c r="AS521" s="80"/>
      <c r="AT521" s="80"/>
      <c r="AU521" s="80"/>
      <c r="AV521" s="80"/>
      <c r="AW521" s="80"/>
      <c r="AX521" s="80"/>
      <c r="AY521" s="80"/>
      <c r="AZ521" s="80"/>
      <c r="BA521" s="80"/>
      <c r="BB521" s="80"/>
      <c r="BC521" s="80"/>
      <c r="BD521" s="80"/>
      <c r="BE521" s="80"/>
      <c r="BF521" s="80"/>
      <c r="BG521" s="80"/>
      <c r="BH521" s="80"/>
      <c r="BI521" s="80"/>
      <c r="BJ521" s="80"/>
      <c r="BK521" s="80"/>
      <c r="BL521" s="80"/>
      <c r="BM521" s="80"/>
      <c r="BN521" s="80"/>
      <c r="BO521" s="80"/>
      <c r="BP521" s="80"/>
      <c r="BQ521" s="80"/>
      <c r="BR521" s="80"/>
      <c r="BS521" s="80"/>
      <c r="BT521" s="80"/>
      <c r="BU521" s="80"/>
      <c r="BV521" s="80"/>
      <c r="BW521" s="80"/>
      <c r="BX521" s="80"/>
      <c r="BY521" s="80"/>
      <c r="BZ521" s="80"/>
      <c r="CA521" s="80"/>
      <c r="CB521" s="80"/>
      <c r="CC521" s="80"/>
      <c r="CD521" s="80"/>
      <c r="CE521" s="80"/>
      <c r="CF521" s="80"/>
      <c r="CG521" s="80"/>
      <c r="CH521" s="80"/>
      <c r="CI521" s="80"/>
      <c r="CJ521" s="80"/>
      <c r="CK521" s="80"/>
      <c r="CL521" s="80"/>
      <c r="CM521" s="80"/>
      <c r="CN521" s="80"/>
      <c r="CO521" s="80"/>
      <c r="CP521" s="80"/>
      <c r="CQ521" s="80"/>
      <c r="CR521" s="80"/>
      <c r="CS521" s="80"/>
      <c r="CT521" s="80"/>
      <c r="CU521" s="80"/>
      <c r="CV521" s="80"/>
      <c r="CW521" s="80"/>
      <c r="CX521" s="80"/>
      <c r="CY521" s="80"/>
      <c r="CZ521" s="80"/>
      <c r="DA521" s="80"/>
      <c r="DB521" s="80"/>
      <c r="DC521" s="80"/>
      <c r="DD521" s="80"/>
      <c r="DE521" s="80"/>
      <c r="DF521" s="80"/>
      <c r="DG521" s="80"/>
      <c r="DH521" s="80"/>
      <c r="DI521" s="80"/>
      <c r="DJ521" s="80"/>
      <c r="DK521" s="80"/>
      <c r="DL521" s="80"/>
      <c r="DM521" s="80"/>
      <c r="DN521" s="80"/>
      <c r="DO521" s="80"/>
      <c r="DP521" s="80"/>
      <c r="DQ521" s="80"/>
      <c r="DR521" s="80"/>
      <c r="DS521" s="80"/>
      <c r="DT521" s="80"/>
      <c r="DU521" s="80"/>
      <c r="DV521" s="80"/>
      <c r="DW521" s="80"/>
      <c r="DX521" s="80"/>
      <c r="DY521" s="80"/>
      <c r="DZ521" s="80"/>
      <c r="EA521" s="80"/>
      <c r="EB521" s="80"/>
      <c r="EC521" s="80"/>
      <c r="ED521" s="80"/>
      <c r="EE521" s="80"/>
      <c r="EF521" s="80"/>
      <c r="EG521" s="80"/>
      <c r="EH521" s="80"/>
      <c r="EI521" s="80"/>
      <c r="EJ521" s="80"/>
      <c r="EK521" s="80"/>
      <c r="EL521" s="80"/>
      <c r="EM521" s="80"/>
      <c r="EN521" s="80"/>
      <c r="EO521" s="80"/>
      <c r="EP521" s="80"/>
      <c r="EQ521" s="80"/>
      <c r="ER521" s="80"/>
      <c r="ES521" s="80"/>
      <c r="ET521" s="80"/>
      <c r="EU521" s="80"/>
      <c r="EV521" s="80"/>
      <c r="EW521" s="80"/>
      <c r="EX521" s="80"/>
      <c r="EY521" s="80"/>
      <c r="EZ521" s="80"/>
      <c r="FA521" s="80"/>
      <c r="FB521" s="80"/>
      <c r="FC521" s="80"/>
      <c r="FD521" s="80"/>
      <c r="FE521" s="80"/>
      <c r="FF521" s="80"/>
      <c r="FG521" s="80"/>
      <c r="FH521" s="80"/>
      <c r="FI521" s="80"/>
      <c r="FJ521" s="80"/>
      <c r="FK521" s="80"/>
      <c r="FL521" s="80"/>
      <c r="FM521" s="80"/>
      <c r="FN521" s="80"/>
      <c r="FO521" s="80"/>
      <c r="FP521" s="80"/>
      <c r="FQ521" s="80"/>
      <c r="FR521" s="80"/>
      <c r="FS521" s="80"/>
      <c r="FT521" s="80"/>
      <c r="FU521" s="80"/>
      <c r="FV521" s="80"/>
      <c r="FW521" s="80"/>
      <c r="FX521" s="80"/>
      <c r="FY521" s="80"/>
      <c r="FZ521" s="80"/>
      <c r="GA521" s="80"/>
      <c r="GB521" s="80"/>
      <c r="GC521" s="80"/>
      <c r="GD521" s="80"/>
      <c r="GE521" s="80"/>
      <c r="GF521" s="80"/>
      <c r="GG521" s="80"/>
      <c r="GH521" s="80"/>
      <c r="GI521" s="80"/>
      <c r="GJ521" s="80"/>
      <c r="GK521" s="80"/>
      <c r="GL521" s="80"/>
      <c r="GM521" s="80"/>
      <c r="GN521" s="80"/>
      <c r="GO521" s="80"/>
      <c r="GP521" s="80"/>
      <c r="GQ521" s="80"/>
      <c r="GR521" s="80"/>
      <c r="GS521" s="80"/>
      <c r="GT521" s="80"/>
      <c r="GU521" s="80"/>
      <c r="GV521" s="80"/>
      <c r="GW521" s="80"/>
      <c r="GX521" s="80"/>
      <c r="GY521" s="80"/>
      <c r="GZ521" s="80"/>
      <c r="HA521" s="80"/>
      <c r="HB521" s="80"/>
      <c r="HC521" s="80"/>
      <c r="HD521" s="80"/>
      <c r="HE521" s="80"/>
      <c r="HF521" s="80"/>
      <c r="HG521" s="80"/>
      <c r="HH521" s="80"/>
      <c r="HI521" s="80"/>
      <c r="HJ521" s="80"/>
      <c r="HK521" s="80"/>
      <c r="HL521" s="80"/>
      <c r="HM521" s="80"/>
      <c r="HN521" s="80"/>
      <c r="HO521" s="80"/>
      <c r="HP521" s="80"/>
      <c r="HQ521" s="80"/>
    </row>
    <row r="522" spans="1:242" s="81" customFormat="1">
      <c r="A522" s="22" t="s">
        <v>2034</v>
      </c>
      <c r="B522" s="36" t="s">
        <v>2035</v>
      </c>
      <c r="C522" s="48" t="s">
        <v>262</v>
      </c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>
        <f t="shared" si="358"/>
        <v>0</v>
      </c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  <c r="AJ522" s="80"/>
      <c r="AK522" s="80"/>
      <c r="AL522" s="80"/>
      <c r="AM522" s="80"/>
      <c r="AN522" s="80"/>
      <c r="AO522" s="80"/>
      <c r="AP522" s="80"/>
      <c r="AQ522" s="80"/>
      <c r="AR522" s="80"/>
      <c r="AS522" s="80"/>
      <c r="AT522" s="80"/>
      <c r="AU522" s="80"/>
      <c r="AV522" s="80"/>
      <c r="AW522" s="80"/>
      <c r="AX522" s="80"/>
      <c r="AY522" s="80"/>
      <c r="AZ522" s="80"/>
      <c r="BA522" s="80"/>
      <c r="BB522" s="80"/>
      <c r="BC522" s="80"/>
      <c r="BD522" s="80"/>
      <c r="BE522" s="80"/>
      <c r="BF522" s="80"/>
      <c r="BG522" s="80"/>
      <c r="BH522" s="80"/>
      <c r="BI522" s="80"/>
      <c r="BJ522" s="80"/>
      <c r="BK522" s="80"/>
      <c r="BL522" s="80"/>
      <c r="BM522" s="80"/>
      <c r="BN522" s="80"/>
      <c r="BO522" s="80"/>
      <c r="BP522" s="80"/>
      <c r="BQ522" s="80"/>
      <c r="BR522" s="80"/>
      <c r="BS522" s="80"/>
      <c r="BT522" s="80"/>
      <c r="BU522" s="80"/>
      <c r="BV522" s="80"/>
      <c r="BW522" s="80"/>
      <c r="BX522" s="80"/>
      <c r="BY522" s="80"/>
      <c r="BZ522" s="80"/>
      <c r="CA522" s="80"/>
      <c r="CB522" s="80"/>
      <c r="CC522" s="80"/>
      <c r="CD522" s="80"/>
      <c r="CE522" s="80"/>
      <c r="CF522" s="80"/>
      <c r="CG522" s="80"/>
      <c r="CH522" s="80"/>
      <c r="CI522" s="80"/>
      <c r="CJ522" s="80"/>
      <c r="CK522" s="80"/>
      <c r="CL522" s="80"/>
      <c r="CM522" s="80"/>
      <c r="CN522" s="80"/>
      <c r="CO522" s="80"/>
      <c r="CP522" s="80"/>
      <c r="CQ522" s="80"/>
      <c r="CR522" s="80"/>
      <c r="CS522" s="80"/>
      <c r="CT522" s="80"/>
      <c r="CU522" s="80"/>
      <c r="CV522" s="80"/>
      <c r="CW522" s="80"/>
      <c r="CX522" s="80"/>
      <c r="CY522" s="80"/>
      <c r="CZ522" s="80"/>
      <c r="DA522" s="80"/>
      <c r="DB522" s="80"/>
      <c r="DC522" s="80"/>
      <c r="DD522" s="80"/>
      <c r="DE522" s="80"/>
      <c r="DF522" s="80"/>
      <c r="DG522" s="80"/>
      <c r="DH522" s="80"/>
      <c r="DI522" s="80"/>
      <c r="DJ522" s="80"/>
      <c r="DK522" s="80"/>
      <c r="DL522" s="80"/>
      <c r="DM522" s="80"/>
      <c r="DN522" s="80"/>
      <c r="DO522" s="80"/>
      <c r="DP522" s="80"/>
      <c r="DQ522" s="80"/>
      <c r="DR522" s="80"/>
      <c r="DS522" s="80"/>
      <c r="DT522" s="80"/>
      <c r="DU522" s="80"/>
      <c r="DV522" s="80"/>
      <c r="DW522" s="80"/>
      <c r="DX522" s="80"/>
      <c r="DY522" s="80"/>
      <c r="DZ522" s="80"/>
      <c r="EA522" s="80"/>
      <c r="EB522" s="80"/>
      <c r="EC522" s="80"/>
      <c r="ED522" s="80"/>
      <c r="EE522" s="80"/>
      <c r="EF522" s="80"/>
      <c r="EG522" s="80"/>
      <c r="EH522" s="80"/>
      <c r="EI522" s="80"/>
      <c r="EJ522" s="80"/>
      <c r="EK522" s="80"/>
      <c r="EL522" s="80"/>
      <c r="EM522" s="80"/>
      <c r="EN522" s="80"/>
      <c r="EO522" s="80"/>
      <c r="EP522" s="80"/>
      <c r="EQ522" s="80"/>
      <c r="ER522" s="80"/>
      <c r="ES522" s="80"/>
      <c r="ET522" s="80"/>
      <c r="EU522" s="80"/>
      <c r="EV522" s="80"/>
      <c r="EW522" s="80"/>
      <c r="EX522" s="80"/>
      <c r="EY522" s="80"/>
      <c r="EZ522" s="80"/>
      <c r="FA522" s="80"/>
      <c r="FB522" s="80"/>
      <c r="FC522" s="80"/>
      <c r="FD522" s="80"/>
      <c r="FE522" s="80"/>
      <c r="FF522" s="80"/>
      <c r="FG522" s="80"/>
      <c r="FH522" s="80"/>
      <c r="FI522" s="80"/>
      <c r="FJ522" s="80"/>
      <c r="FK522" s="80"/>
      <c r="FL522" s="80"/>
      <c r="FM522" s="80"/>
      <c r="FN522" s="80"/>
      <c r="FO522" s="80"/>
      <c r="FP522" s="80"/>
      <c r="FQ522" s="80"/>
      <c r="FR522" s="80"/>
      <c r="FS522" s="80"/>
      <c r="FT522" s="80"/>
      <c r="FU522" s="80"/>
      <c r="FV522" s="80"/>
      <c r="FW522" s="80"/>
      <c r="FX522" s="80"/>
      <c r="FY522" s="80"/>
      <c r="FZ522" s="80"/>
      <c r="GA522" s="80"/>
      <c r="GB522" s="80"/>
      <c r="GC522" s="80"/>
      <c r="GD522" s="80"/>
      <c r="GE522" s="80"/>
      <c r="GF522" s="80"/>
      <c r="GG522" s="80"/>
      <c r="GH522" s="80"/>
      <c r="GI522" s="80"/>
      <c r="GJ522" s="80"/>
      <c r="GK522" s="80"/>
      <c r="GL522" s="80"/>
      <c r="GM522" s="80"/>
      <c r="GN522" s="80"/>
      <c r="GO522" s="80"/>
      <c r="GP522" s="80"/>
      <c r="GQ522" s="80"/>
      <c r="GR522" s="80"/>
      <c r="GS522" s="80"/>
      <c r="GT522" s="80"/>
      <c r="GU522" s="80"/>
      <c r="GV522" s="80"/>
      <c r="GW522" s="80"/>
      <c r="GX522" s="80"/>
      <c r="GY522" s="80"/>
      <c r="GZ522" s="80"/>
      <c r="HA522" s="80"/>
      <c r="HB522" s="80"/>
      <c r="HC522" s="80"/>
      <c r="HD522" s="80"/>
      <c r="HE522" s="80"/>
      <c r="HF522" s="80"/>
      <c r="HG522" s="80"/>
      <c r="HH522" s="80"/>
      <c r="HI522" s="80"/>
      <c r="HJ522" s="80"/>
      <c r="HK522" s="80"/>
      <c r="HL522" s="80"/>
      <c r="HM522" s="80"/>
      <c r="HN522" s="80"/>
      <c r="HO522" s="80"/>
      <c r="HP522" s="80"/>
      <c r="HQ522" s="80"/>
    </row>
    <row r="523" spans="1:242" s="81" customFormat="1">
      <c r="A523" s="22" t="s">
        <v>2045</v>
      </c>
      <c r="B523" s="36" t="s">
        <v>2046</v>
      </c>
      <c r="C523" s="48" t="s">
        <v>14</v>
      </c>
      <c r="D523" s="17">
        <v>1069315.71</v>
      </c>
      <c r="E523" s="17">
        <v>172141.06</v>
      </c>
      <c r="F523" s="17">
        <v>86070.53</v>
      </c>
      <c r="G523" s="17">
        <v>86070.53</v>
      </c>
      <c r="H523" s="17">
        <v>86070.53</v>
      </c>
      <c r="I523" s="17">
        <f>H523</f>
        <v>86070.53</v>
      </c>
      <c r="J523" s="17">
        <f t="shared" ref="J523:O523" si="359">I523</f>
        <v>86070.53</v>
      </c>
      <c r="K523" s="17">
        <f t="shared" si="359"/>
        <v>86070.53</v>
      </c>
      <c r="L523" s="17">
        <f t="shared" si="359"/>
        <v>86070.53</v>
      </c>
      <c r="M523" s="17">
        <f t="shared" si="359"/>
        <v>86070.53</v>
      </c>
      <c r="N523" s="17">
        <f t="shared" si="359"/>
        <v>86070.53</v>
      </c>
      <c r="O523" s="17">
        <f t="shared" si="359"/>
        <v>86070.53</v>
      </c>
      <c r="P523" s="17">
        <f>SUM(D523:O523)</f>
        <v>2102162.0700000003</v>
      </c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80"/>
      <c r="AO523" s="80"/>
      <c r="AP523" s="80"/>
      <c r="AQ523" s="80"/>
      <c r="AR523" s="80"/>
      <c r="AS523" s="80"/>
      <c r="AT523" s="80"/>
      <c r="AU523" s="80"/>
      <c r="AV523" s="80"/>
      <c r="AW523" s="80"/>
      <c r="AX523" s="80"/>
      <c r="AY523" s="80"/>
      <c r="AZ523" s="80"/>
      <c r="BA523" s="80"/>
      <c r="BB523" s="80"/>
      <c r="BC523" s="80"/>
      <c r="BD523" s="80"/>
      <c r="BE523" s="80"/>
      <c r="BF523" s="80"/>
      <c r="BG523" s="80"/>
      <c r="BH523" s="80"/>
      <c r="BI523" s="80"/>
      <c r="BJ523" s="80"/>
      <c r="BK523" s="80"/>
      <c r="BL523" s="80"/>
      <c r="BM523" s="80"/>
      <c r="BN523" s="80"/>
      <c r="BO523" s="80"/>
      <c r="BP523" s="80"/>
      <c r="BQ523" s="80"/>
      <c r="BR523" s="80"/>
      <c r="BS523" s="80"/>
      <c r="BT523" s="80"/>
      <c r="BU523" s="80"/>
      <c r="BV523" s="80"/>
      <c r="BW523" s="80"/>
      <c r="BX523" s="80"/>
      <c r="BY523" s="80"/>
      <c r="BZ523" s="80"/>
      <c r="CA523" s="80"/>
      <c r="CB523" s="80"/>
      <c r="CC523" s="80"/>
      <c r="CD523" s="80"/>
      <c r="CE523" s="80"/>
      <c r="CF523" s="80"/>
      <c r="CG523" s="80"/>
      <c r="CH523" s="80"/>
      <c r="CI523" s="80"/>
      <c r="CJ523" s="80"/>
      <c r="CK523" s="80"/>
      <c r="CL523" s="80"/>
      <c r="CM523" s="80"/>
      <c r="CN523" s="80"/>
      <c r="CO523" s="80"/>
      <c r="CP523" s="80"/>
      <c r="CQ523" s="80"/>
      <c r="CR523" s="80"/>
      <c r="CS523" s="80"/>
      <c r="CT523" s="80"/>
      <c r="CU523" s="80"/>
      <c r="CV523" s="80"/>
      <c r="CW523" s="80"/>
      <c r="CX523" s="80"/>
      <c r="CY523" s="80"/>
      <c r="CZ523" s="80"/>
      <c r="DA523" s="80"/>
      <c r="DB523" s="80"/>
      <c r="DC523" s="80"/>
      <c r="DD523" s="80"/>
      <c r="DE523" s="80"/>
      <c r="DF523" s="80"/>
      <c r="DG523" s="80"/>
      <c r="DH523" s="80"/>
      <c r="DI523" s="80"/>
      <c r="DJ523" s="80"/>
      <c r="DK523" s="80"/>
      <c r="DL523" s="80"/>
      <c r="DM523" s="80"/>
      <c r="DN523" s="80"/>
      <c r="DO523" s="80"/>
      <c r="DP523" s="80"/>
      <c r="DQ523" s="80"/>
      <c r="DR523" s="80"/>
      <c r="DS523" s="80"/>
      <c r="DT523" s="80"/>
      <c r="DU523" s="80"/>
      <c r="DV523" s="80"/>
      <c r="DW523" s="80"/>
      <c r="DX523" s="80"/>
      <c r="DY523" s="80"/>
      <c r="DZ523" s="80"/>
      <c r="EA523" s="80"/>
      <c r="EB523" s="80"/>
      <c r="EC523" s="80"/>
      <c r="ED523" s="80"/>
      <c r="EE523" s="80"/>
      <c r="EF523" s="80"/>
      <c r="EG523" s="80"/>
      <c r="EH523" s="80"/>
      <c r="EI523" s="80"/>
      <c r="EJ523" s="80"/>
      <c r="EK523" s="80"/>
      <c r="EL523" s="80"/>
      <c r="EM523" s="80"/>
      <c r="EN523" s="80"/>
      <c r="EO523" s="80"/>
      <c r="EP523" s="80"/>
      <c r="EQ523" s="80"/>
      <c r="ER523" s="80"/>
      <c r="ES523" s="80"/>
      <c r="ET523" s="80"/>
      <c r="EU523" s="80"/>
      <c r="EV523" s="80"/>
      <c r="EW523" s="80"/>
      <c r="EX523" s="80"/>
      <c r="EY523" s="80"/>
      <c r="EZ523" s="80"/>
      <c r="FA523" s="80"/>
      <c r="FB523" s="80"/>
      <c r="FC523" s="80"/>
      <c r="FD523" s="80"/>
      <c r="FE523" s="80"/>
      <c r="FF523" s="80"/>
      <c r="FG523" s="80"/>
      <c r="FH523" s="80"/>
      <c r="FI523" s="80"/>
      <c r="FJ523" s="80"/>
      <c r="FK523" s="80"/>
      <c r="FL523" s="80"/>
      <c r="FM523" s="80"/>
      <c r="FN523" s="80"/>
      <c r="FO523" s="80"/>
      <c r="FP523" s="80"/>
      <c r="FQ523" s="80"/>
      <c r="FR523" s="80"/>
      <c r="FS523" s="80"/>
      <c r="FT523" s="80"/>
      <c r="FU523" s="80"/>
      <c r="FV523" s="80"/>
      <c r="FW523" s="80"/>
      <c r="FX523" s="80"/>
      <c r="FY523" s="80"/>
      <c r="FZ523" s="80"/>
      <c r="GA523" s="80"/>
      <c r="GB523" s="80"/>
      <c r="GC523" s="80"/>
      <c r="GD523" s="80"/>
      <c r="GE523" s="80"/>
      <c r="GF523" s="80"/>
      <c r="GG523" s="80"/>
      <c r="GH523" s="80"/>
      <c r="GI523" s="80"/>
      <c r="GJ523" s="80"/>
      <c r="GK523" s="80"/>
      <c r="GL523" s="80"/>
      <c r="GM523" s="80"/>
      <c r="GN523" s="80"/>
      <c r="GO523" s="80"/>
      <c r="GP523" s="80"/>
      <c r="GQ523" s="80"/>
      <c r="GR523" s="80"/>
      <c r="GS523" s="80"/>
      <c r="GT523" s="80"/>
      <c r="GU523" s="80"/>
      <c r="GV523" s="80"/>
      <c r="GW523" s="80"/>
      <c r="GX523" s="80"/>
      <c r="GY523" s="80"/>
      <c r="GZ523" s="80"/>
      <c r="HA523" s="80"/>
      <c r="HB523" s="80"/>
      <c r="HC523" s="80"/>
      <c r="HD523" s="80"/>
      <c r="HE523" s="80"/>
      <c r="HF523" s="80"/>
      <c r="HG523" s="80"/>
      <c r="HH523" s="80"/>
      <c r="HI523" s="80"/>
      <c r="HJ523" s="80"/>
      <c r="HK523" s="80"/>
      <c r="HL523" s="80"/>
      <c r="HM523" s="80"/>
      <c r="HN523" s="80"/>
      <c r="HO523" s="80"/>
      <c r="HP523" s="80"/>
      <c r="HQ523" s="80"/>
    </row>
    <row r="524" spans="1:242" s="14" customFormat="1" ht="21.75" customHeight="1">
      <c r="A524" s="24" t="s">
        <v>1010</v>
      </c>
      <c r="B524" s="35" t="s">
        <v>1011</v>
      </c>
      <c r="C524" s="48"/>
      <c r="D524" s="16">
        <f t="shared" ref="D524:I524" si="360">SUM(D525+D529)</f>
        <v>19347490.330000002</v>
      </c>
      <c r="E524" s="16">
        <f t="shared" si="360"/>
        <v>13767918.390000001</v>
      </c>
      <c r="F524" s="16">
        <f>SUM(F525+F529)</f>
        <v>17769310.039999999</v>
      </c>
      <c r="G524" s="16">
        <f t="shared" si="360"/>
        <v>21472480.390000001</v>
      </c>
      <c r="H524" s="16">
        <f t="shared" si="360"/>
        <v>16374822.689999998</v>
      </c>
      <c r="I524" s="16">
        <f t="shared" si="360"/>
        <v>14428511.1</v>
      </c>
      <c r="J524" s="16">
        <f t="shared" ref="J524:P524" si="361">SUM(J525+J529)</f>
        <v>20140006.479999997</v>
      </c>
      <c r="K524" s="16">
        <f t="shared" si="361"/>
        <v>14696206.639999999</v>
      </c>
      <c r="L524" s="16">
        <f t="shared" si="361"/>
        <v>10641043.316666666</v>
      </c>
      <c r="M524" s="16">
        <f t="shared" si="361"/>
        <v>12312062.935555557</v>
      </c>
      <c r="N524" s="16">
        <f t="shared" si="361"/>
        <v>14219384.42074074</v>
      </c>
      <c r="O524" s="16">
        <f t="shared" si="361"/>
        <v>18532841.727654319</v>
      </c>
      <c r="P524" s="16">
        <f t="shared" si="361"/>
        <v>193702078.44061729</v>
      </c>
      <c r="HR524" s="29"/>
      <c r="HS524" s="29"/>
      <c r="HT524" s="29"/>
      <c r="HU524" s="29"/>
      <c r="HV524" s="29"/>
      <c r="HW524" s="29"/>
      <c r="HX524" s="29"/>
      <c r="HY524" s="29"/>
      <c r="HZ524" s="29"/>
      <c r="IA524" s="29"/>
      <c r="IB524" s="29"/>
      <c r="IC524" s="29"/>
      <c r="ID524" s="29"/>
      <c r="IE524" s="29"/>
      <c r="IF524" s="29"/>
      <c r="IG524" s="29"/>
      <c r="IH524" s="29"/>
    </row>
    <row r="525" spans="1:242" s="14" customFormat="1" ht="21.75" customHeight="1">
      <c r="A525" s="24" t="s">
        <v>1012</v>
      </c>
      <c r="B525" s="35" t="s">
        <v>1013</v>
      </c>
      <c r="C525" s="48"/>
      <c r="D525" s="16">
        <f t="shared" ref="D525:P525" si="362">D526</f>
        <v>0</v>
      </c>
      <c r="E525" s="16">
        <f t="shared" si="362"/>
        <v>0</v>
      </c>
      <c r="F525" s="16">
        <f t="shared" si="362"/>
        <v>0</v>
      </c>
      <c r="G525" s="16">
        <f t="shared" si="362"/>
        <v>0</v>
      </c>
      <c r="H525" s="16">
        <f t="shared" si="362"/>
        <v>0</v>
      </c>
      <c r="I525" s="16">
        <f t="shared" si="362"/>
        <v>0</v>
      </c>
      <c r="J525" s="16">
        <f t="shared" si="362"/>
        <v>0</v>
      </c>
      <c r="K525" s="16">
        <f t="shared" si="362"/>
        <v>0</v>
      </c>
      <c r="L525" s="16">
        <f t="shared" si="362"/>
        <v>0</v>
      </c>
      <c r="M525" s="16">
        <f t="shared" si="362"/>
        <v>0</v>
      </c>
      <c r="N525" s="16">
        <f t="shared" si="362"/>
        <v>0</v>
      </c>
      <c r="O525" s="16">
        <f t="shared" si="362"/>
        <v>0</v>
      </c>
      <c r="P525" s="16">
        <f t="shared" si="362"/>
        <v>0</v>
      </c>
      <c r="HR525" s="29"/>
      <c r="HS525" s="29"/>
      <c r="HT525" s="29"/>
      <c r="HU525" s="29"/>
      <c r="HV525" s="29"/>
      <c r="HW525" s="29"/>
      <c r="HX525" s="29"/>
      <c r="HY525" s="29"/>
      <c r="HZ525" s="29"/>
      <c r="IA525" s="29"/>
      <c r="IB525" s="29"/>
      <c r="IC525" s="29"/>
      <c r="ID525" s="29"/>
      <c r="IE525" s="29"/>
      <c r="IF525" s="29"/>
      <c r="IG525" s="29"/>
      <c r="IH525" s="29"/>
    </row>
    <row r="526" spans="1:242" s="14" customFormat="1" ht="21.75" customHeight="1">
      <c r="A526" s="24" t="s">
        <v>1014</v>
      </c>
      <c r="B526" s="35" t="s">
        <v>1015</v>
      </c>
      <c r="C526" s="48"/>
      <c r="D526" s="16">
        <f t="shared" ref="D526:J526" si="363">D528+D527</f>
        <v>0</v>
      </c>
      <c r="E526" s="16">
        <f t="shared" si="363"/>
        <v>0</v>
      </c>
      <c r="F526" s="16">
        <f t="shared" si="363"/>
        <v>0</v>
      </c>
      <c r="G526" s="16">
        <f t="shared" si="363"/>
        <v>0</v>
      </c>
      <c r="H526" s="16">
        <f t="shared" si="363"/>
        <v>0</v>
      </c>
      <c r="I526" s="16">
        <f t="shared" si="363"/>
        <v>0</v>
      </c>
      <c r="J526" s="16">
        <f t="shared" si="363"/>
        <v>0</v>
      </c>
      <c r="K526" s="16">
        <f t="shared" ref="K526:P526" si="364">K528+K527</f>
        <v>0</v>
      </c>
      <c r="L526" s="16">
        <f t="shared" si="364"/>
        <v>0</v>
      </c>
      <c r="M526" s="16">
        <f t="shared" si="364"/>
        <v>0</v>
      </c>
      <c r="N526" s="16">
        <f t="shared" si="364"/>
        <v>0</v>
      </c>
      <c r="O526" s="16">
        <f t="shared" si="364"/>
        <v>0</v>
      </c>
      <c r="P526" s="16">
        <f t="shared" si="364"/>
        <v>0</v>
      </c>
      <c r="HR526" s="29"/>
      <c r="HS526" s="29"/>
      <c r="HT526" s="29"/>
      <c r="HU526" s="29"/>
      <c r="HV526" s="29"/>
      <c r="HW526" s="29"/>
      <c r="HX526" s="29"/>
      <c r="HY526" s="29"/>
      <c r="HZ526" s="29"/>
      <c r="IA526" s="29"/>
      <c r="IB526" s="29"/>
      <c r="IC526" s="29"/>
      <c r="ID526" s="29"/>
      <c r="IE526" s="29"/>
      <c r="IF526" s="29"/>
      <c r="IG526" s="29"/>
      <c r="IH526" s="29"/>
    </row>
    <row r="527" spans="1:242" s="14" customFormat="1" ht="12.75" customHeight="1">
      <c r="A527" s="22" t="s">
        <v>1016</v>
      </c>
      <c r="B527" s="36" t="s">
        <v>1017</v>
      </c>
      <c r="C527" s="48" t="s">
        <v>790</v>
      </c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7">
        <f>SUM(D527:O527)</f>
        <v>0</v>
      </c>
      <c r="HR527" s="29"/>
      <c r="HS527" s="29"/>
      <c r="HT527" s="29"/>
      <c r="HU527" s="29"/>
      <c r="HV527" s="29"/>
      <c r="HW527" s="29"/>
      <c r="HX527" s="29"/>
      <c r="HY527" s="29"/>
      <c r="HZ527" s="29"/>
      <c r="IA527" s="29"/>
      <c r="IB527" s="29"/>
      <c r="IC527" s="29"/>
      <c r="ID527" s="29"/>
      <c r="IE527" s="29"/>
      <c r="IF527" s="29"/>
      <c r="IG527" s="29"/>
      <c r="IH527" s="29"/>
    </row>
    <row r="528" spans="1:242" s="81" customFormat="1">
      <c r="A528" s="22" t="s">
        <v>1018</v>
      </c>
      <c r="B528" s="36" t="s">
        <v>1019</v>
      </c>
      <c r="C528" s="48" t="s">
        <v>778</v>
      </c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>
        <f>SUM(D528:O528)</f>
        <v>0</v>
      </c>
      <c r="Q528" s="80"/>
      <c r="R528" s="80"/>
      <c r="S528" s="80"/>
      <c r="T528" s="80"/>
      <c r="U528" s="80"/>
      <c r="V528" s="80"/>
      <c r="W528" s="80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  <c r="AI528" s="80"/>
      <c r="AJ528" s="80"/>
      <c r="AK528" s="80"/>
      <c r="AL528" s="80"/>
      <c r="AM528" s="80"/>
      <c r="AN528" s="80"/>
      <c r="AO528" s="80"/>
      <c r="AP528" s="80"/>
      <c r="AQ528" s="80"/>
      <c r="AR528" s="80"/>
      <c r="AS528" s="80"/>
      <c r="AT528" s="80"/>
      <c r="AU528" s="80"/>
      <c r="AV528" s="80"/>
      <c r="AW528" s="80"/>
      <c r="AX528" s="80"/>
      <c r="AY528" s="80"/>
      <c r="AZ528" s="80"/>
      <c r="BA528" s="80"/>
      <c r="BB528" s="80"/>
      <c r="BC528" s="80"/>
      <c r="BD528" s="80"/>
      <c r="BE528" s="80"/>
      <c r="BF528" s="80"/>
      <c r="BG528" s="80"/>
      <c r="BH528" s="80"/>
      <c r="BI528" s="80"/>
      <c r="BJ528" s="80"/>
      <c r="BK528" s="80"/>
      <c r="BL528" s="80"/>
      <c r="BM528" s="80"/>
      <c r="BN528" s="80"/>
      <c r="BO528" s="80"/>
      <c r="BP528" s="80"/>
      <c r="BQ528" s="80"/>
      <c r="BR528" s="80"/>
      <c r="BS528" s="80"/>
      <c r="BT528" s="80"/>
      <c r="BU528" s="80"/>
      <c r="BV528" s="80"/>
      <c r="BW528" s="80"/>
      <c r="BX528" s="80"/>
      <c r="BY528" s="80"/>
      <c r="BZ528" s="80"/>
      <c r="CA528" s="80"/>
      <c r="CB528" s="80"/>
      <c r="CC528" s="80"/>
      <c r="CD528" s="80"/>
      <c r="CE528" s="80"/>
      <c r="CF528" s="80"/>
      <c r="CG528" s="80"/>
      <c r="CH528" s="80"/>
      <c r="CI528" s="80"/>
      <c r="CJ528" s="80"/>
      <c r="CK528" s="80"/>
      <c r="CL528" s="80"/>
      <c r="CM528" s="80"/>
      <c r="CN528" s="80"/>
      <c r="CO528" s="80"/>
      <c r="CP528" s="80"/>
      <c r="CQ528" s="80"/>
      <c r="CR528" s="80"/>
      <c r="CS528" s="80"/>
      <c r="CT528" s="80"/>
      <c r="CU528" s="80"/>
      <c r="CV528" s="80"/>
      <c r="CW528" s="80"/>
      <c r="CX528" s="80"/>
      <c r="CY528" s="80"/>
      <c r="CZ528" s="80"/>
      <c r="DA528" s="80"/>
      <c r="DB528" s="80"/>
      <c r="DC528" s="80"/>
      <c r="DD528" s="80"/>
      <c r="DE528" s="80"/>
      <c r="DF528" s="80"/>
      <c r="DG528" s="80"/>
      <c r="DH528" s="80"/>
      <c r="DI528" s="80"/>
      <c r="DJ528" s="80"/>
      <c r="DK528" s="80"/>
      <c r="DL528" s="80"/>
      <c r="DM528" s="80"/>
      <c r="DN528" s="80"/>
      <c r="DO528" s="80"/>
      <c r="DP528" s="80"/>
      <c r="DQ528" s="80"/>
      <c r="DR528" s="80"/>
      <c r="DS528" s="80"/>
      <c r="DT528" s="80"/>
      <c r="DU528" s="80"/>
      <c r="DV528" s="80"/>
      <c r="DW528" s="80"/>
      <c r="DX528" s="80"/>
      <c r="DY528" s="80"/>
      <c r="DZ528" s="80"/>
      <c r="EA528" s="80"/>
      <c r="EB528" s="80"/>
      <c r="EC528" s="80"/>
      <c r="ED528" s="80"/>
      <c r="EE528" s="80"/>
      <c r="EF528" s="80"/>
      <c r="EG528" s="80"/>
      <c r="EH528" s="80"/>
      <c r="EI528" s="80"/>
      <c r="EJ528" s="80"/>
      <c r="EK528" s="80"/>
      <c r="EL528" s="80"/>
      <c r="EM528" s="80"/>
      <c r="EN528" s="80"/>
      <c r="EO528" s="80"/>
      <c r="EP528" s="80"/>
      <c r="EQ528" s="80"/>
      <c r="ER528" s="80"/>
      <c r="ES528" s="80"/>
      <c r="ET528" s="80"/>
      <c r="EU528" s="80"/>
      <c r="EV528" s="80"/>
      <c r="EW528" s="80"/>
      <c r="EX528" s="80"/>
      <c r="EY528" s="80"/>
      <c r="EZ528" s="80"/>
      <c r="FA528" s="80"/>
      <c r="FB528" s="80"/>
      <c r="FC528" s="80"/>
      <c r="FD528" s="80"/>
      <c r="FE528" s="80"/>
      <c r="FF528" s="80"/>
      <c r="FG528" s="80"/>
      <c r="FH528" s="80"/>
      <c r="FI528" s="80"/>
      <c r="FJ528" s="80"/>
      <c r="FK528" s="80"/>
      <c r="FL528" s="80"/>
      <c r="FM528" s="80"/>
      <c r="FN528" s="80"/>
      <c r="FO528" s="80"/>
      <c r="FP528" s="80"/>
      <c r="FQ528" s="80"/>
      <c r="FR528" s="80"/>
      <c r="FS528" s="80"/>
      <c r="FT528" s="80"/>
      <c r="FU528" s="80"/>
      <c r="FV528" s="80"/>
      <c r="FW528" s="80"/>
      <c r="FX528" s="80"/>
      <c r="FY528" s="80"/>
      <c r="FZ528" s="80"/>
      <c r="GA528" s="80"/>
      <c r="GB528" s="80"/>
      <c r="GC528" s="80"/>
      <c r="GD528" s="80"/>
      <c r="GE528" s="80"/>
      <c r="GF528" s="80"/>
      <c r="GG528" s="80"/>
      <c r="GH528" s="80"/>
      <c r="GI528" s="80"/>
      <c r="GJ528" s="80"/>
      <c r="GK528" s="80"/>
      <c r="GL528" s="80"/>
      <c r="GM528" s="80"/>
      <c r="GN528" s="80"/>
      <c r="GO528" s="80"/>
      <c r="GP528" s="80"/>
      <c r="GQ528" s="80"/>
      <c r="GR528" s="80"/>
      <c r="GS528" s="80"/>
      <c r="GT528" s="80"/>
      <c r="GU528" s="80"/>
      <c r="GV528" s="80"/>
      <c r="GW528" s="80"/>
      <c r="GX528" s="80"/>
      <c r="GY528" s="80"/>
      <c r="GZ528" s="80"/>
      <c r="HA528" s="80"/>
      <c r="HB528" s="80"/>
      <c r="HC528" s="80"/>
      <c r="HD528" s="80"/>
      <c r="HE528" s="80"/>
      <c r="HF528" s="80"/>
      <c r="HG528" s="80"/>
      <c r="HH528" s="80"/>
      <c r="HI528" s="80"/>
      <c r="HJ528" s="80"/>
      <c r="HK528" s="80"/>
      <c r="HL528" s="80"/>
      <c r="HM528" s="80"/>
      <c r="HN528" s="80"/>
      <c r="HO528" s="80"/>
      <c r="HP528" s="80"/>
      <c r="HQ528" s="80"/>
    </row>
    <row r="529" spans="1:242" ht="18.75" customHeight="1">
      <c r="A529" s="24" t="s">
        <v>1020</v>
      </c>
      <c r="B529" s="35" t="s">
        <v>1021</v>
      </c>
      <c r="C529" s="48"/>
      <c r="D529" s="16">
        <f t="shared" ref="D529:J529" si="365">SUM(D530+D551+D583+D572+D577)</f>
        <v>19347490.330000002</v>
      </c>
      <c r="E529" s="16">
        <f t="shared" si="365"/>
        <v>13767918.390000001</v>
      </c>
      <c r="F529" s="16">
        <f t="shared" si="365"/>
        <v>17769310.039999999</v>
      </c>
      <c r="G529" s="16">
        <f t="shared" si="365"/>
        <v>21472480.390000001</v>
      </c>
      <c r="H529" s="16">
        <f t="shared" si="365"/>
        <v>16374822.689999998</v>
      </c>
      <c r="I529" s="16">
        <f t="shared" si="365"/>
        <v>14428511.1</v>
      </c>
      <c r="J529" s="16">
        <f t="shared" si="365"/>
        <v>20140006.479999997</v>
      </c>
      <c r="K529" s="16">
        <f t="shared" ref="K529:P529" si="366">SUM(K530+K551+K583+K572+K577)</f>
        <v>14696206.639999999</v>
      </c>
      <c r="L529" s="16">
        <f t="shared" si="366"/>
        <v>10641043.316666666</v>
      </c>
      <c r="M529" s="16">
        <f t="shared" si="366"/>
        <v>12312062.935555557</v>
      </c>
      <c r="N529" s="16">
        <f t="shared" si="366"/>
        <v>14219384.42074074</v>
      </c>
      <c r="O529" s="16">
        <f t="shared" si="366"/>
        <v>18532841.727654319</v>
      </c>
      <c r="P529" s="16">
        <f t="shared" si="366"/>
        <v>193702078.44061729</v>
      </c>
    </row>
    <row r="530" spans="1:242" s="30" customFormat="1" ht="18.75" customHeight="1">
      <c r="A530" s="24" t="s">
        <v>1022</v>
      </c>
      <c r="B530" s="35" t="s">
        <v>176</v>
      </c>
      <c r="C530" s="48"/>
      <c r="D530" s="16">
        <f>SUM(D532+D538+D544+D549)</f>
        <v>18417675.440000001</v>
      </c>
      <c r="E530" s="16">
        <f>SUM(E532+E538+E544+E550)</f>
        <v>12875387.460000001</v>
      </c>
      <c r="F530" s="16">
        <f>SUM(F532+F538+F544+F549)</f>
        <v>16008873.120000001</v>
      </c>
      <c r="G530" s="16">
        <f>SUM(G532+G538+G544+G550)</f>
        <v>19446733.859999999</v>
      </c>
      <c r="H530" s="16">
        <f>SUM(H532+H538+H544+H550)</f>
        <v>15341208.449999997</v>
      </c>
      <c r="I530" s="16">
        <f>SUM(I532+I538+I544+I550)</f>
        <v>13422801.67</v>
      </c>
      <c r="J530" s="16">
        <f>SUM(J532+J538+J544+J550)</f>
        <v>19182239.099999998</v>
      </c>
      <c r="K530" s="16">
        <f t="shared" ref="K530:P530" si="367">SUM(K532+K538+K544+K550)</f>
        <v>13731674.149999999</v>
      </c>
      <c r="L530" s="16">
        <f t="shared" si="367"/>
        <v>9676357.5</v>
      </c>
      <c r="M530" s="16">
        <f t="shared" si="367"/>
        <v>11347550.51</v>
      </c>
      <c r="N530" s="16">
        <f t="shared" si="367"/>
        <v>13254807.51</v>
      </c>
      <c r="O530" s="16">
        <f t="shared" si="367"/>
        <v>17568250.009999998</v>
      </c>
      <c r="P530" s="16">
        <f t="shared" si="367"/>
        <v>180273558.75999999</v>
      </c>
      <c r="HR530" s="29"/>
      <c r="HS530" s="29"/>
      <c r="HT530" s="29"/>
      <c r="HU530" s="29"/>
      <c r="HV530" s="29"/>
      <c r="HW530" s="29"/>
      <c r="HX530" s="29"/>
      <c r="HY530" s="29"/>
      <c r="HZ530" s="29"/>
      <c r="IA530" s="29"/>
      <c r="IB530" s="29"/>
      <c r="IC530" s="29"/>
      <c r="ID530" s="29"/>
      <c r="IE530" s="29"/>
      <c r="IF530" s="29"/>
      <c r="IG530" s="29"/>
      <c r="IH530" s="29"/>
    </row>
    <row r="531" spans="1:242" s="30" customFormat="1" ht="18.75" customHeight="1">
      <c r="A531" s="24" t="s">
        <v>1023</v>
      </c>
      <c r="B531" s="35" t="s">
        <v>1024</v>
      </c>
      <c r="C531" s="48"/>
      <c r="D531" s="16">
        <f t="shared" ref="D531:P531" si="368">D532</f>
        <v>8098829.7800000003</v>
      </c>
      <c r="E531" s="16">
        <f t="shared" si="368"/>
        <v>9329202.0999999996</v>
      </c>
      <c r="F531" s="16">
        <f t="shared" si="368"/>
        <v>11402869.75</v>
      </c>
      <c r="G531" s="16">
        <f t="shared" si="368"/>
        <v>8957194.4900000002</v>
      </c>
      <c r="H531" s="16">
        <f t="shared" si="368"/>
        <v>10678603.489999998</v>
      </c>
      <c r="I531" s="16">
        <f t="shared" si="368"/>
        <v>10570586.59</v>
      </c>
      <c r="J531" s="16">
        <f>J532</f>
        <v>17030455.009999998</v>
      </c>
      <c r="K531" s="16">
        <f t="shared" si="368"/>
        <v>12344243.459999999</v>
      </c>
      <c r="L531" s="16">
        <f t="shared" si="368"/>
        <v>8811800</v>
      </c>
      <c r="M531" s="16">
        <f t="shared" si="368"/>
        <v>10539672.5</v>
      </c>
      <c r="N531" s="16">
        <f t="shared" si="368"/>
        <v>12612476.26</v>
      </c>
      <c r="O531" s="16">
        <f t="shared" si="368"/>
        <v>9826715</v>
      </c>
      <c r="P531" s="16">
        <f t="shared" si="368"/>
        <v>130202648.42000002</v>
      </c>
      <c r="HR531" s="29"/>
      <c r="HS531" s="29"/>
      <c r="HT531" s="29"/>
      <c r="HU531" s="29"/>
      <c r="HV531" s="29"/>
      <c r="HW531" s="29"/>
      <c r="HX531" s="29"/>
      <c r="HY531" s="29"/>
      <c r="HZ531" s="29"/>
      <c r="IA531" s="29"/>
      <c r="IB531" s="29"/>
      <c r="IC531" s="29"/>
      <c r="ID531" s="29"/>
      <c r="IE531" s="29"/>
      <c r="IF531" s="29"/>
      <c r="IG531" s="29"/>
      <c r="IH531" s="29"/>
    </row>
    <row r="532" spans="1:242" s="30" customFormat="1" ht="18.75" customHeight="1">
      <c r="A532" s="24" t="s">
        <v>1025</v>
      </c>
      <c r="B532" s="35" t="s">
        <v>1026</v>
      </c>
      <c r="C532" s="48"/>
      <c r="D532" s="16">
        <f t="shared" ref="D532:J532" si="369">SUM(D533:D536)</f>
        <v>8098829.7800000003</v>
      </c>
      <c r="E532" s="16">
        <f t="shared" si="369"/>
        <v>9329202.0999999996</v>
      </c>
      <c r="F532" s="16">
        <f t="shared" si="369"/>
        <v>11402869.75</v>
      </c>
      <c r="G532" s="16">
        <f t="shared" si="369"/>
        <v>8957194.4900000002</v>
      </c>
      <c r="H532" s="16">
        <f t="shared" si="369"/>
        <v>10678603.489999998</v>
      </c>
      <c r="I532" s="16">
        <f t="shared" si="369"/>
        <v>10570586.59</v>
      </c>
      <c r="J532" s="16">
        <f t="shared" si="369"/>
        <v>17030455.009999998</v>
      </c>
      <c r="K532" s="16">
        <f t="shared" ref="K532:P532" si="370">SUM(K533:K536)</f>
        <v>12344243.459999999</v>
      </c>
      <c r="L532" s="16">
        <v>8811800</v>
      </c>
      <c r="M532" s="16">
        <v>10539672.5</v>
      </c>
      <c r="N532" s="16">
        <v>12612476.26</v>
      </c>
      <c r="O532" s="16">
        <v>9826715</v>
      </c>
      <c r="P532" s="16">
        <f t="shared" si="370"/>
        <v>130202648.42000002</v>
      </c>
      <c r="HR532" s="29"/>
      <c r="HS532" s="29"/>
      <c r="HT532" s="29"/>
      <c r="HU532" s="29"/>
      <c r="HV532" s="29"/>
      <c r="HW532" s="29"/>
      <c r="HX532" s="29"/>
      <c r="HY532" s="29"/>
      <c r="HZ532" s="29"/>
      <c r="IA532" s="29"/>
      <c r="IB532" s="29"/>
      <c r="IC532" s="29"/>
      <c r="ID532" s="29"/>
      <c r="IE532" s="29"/>
      <c r="IF532" s="29"/>
      <c r="IG532" s="29"/>
      <c r="IH532" s="29"/>
    </row>
    <row r="533" spans="1:242" s="47" customFormat="1" ht="15" customHeight="1">
      <c r="A533" s="22" t="s">
        <v>1027</v>
      </c>
      <c r="B533" s="36" t="s">
        <v>1028</v>
      </c>
      <c r="C533" s="48" t="s">
        <v>14</v>
      </c>
      <c r="D533" s="17">
        <v>4859297.8600000003</v>
      </c>
      <c r="E533" s="17">
        <v>5597521.2800000003</v>
      </c>
      <c r="F533" s="17">
        <v>6841721.8499999996</v>
      </c>
      <c r="G533" s="17">
        <v>5374316.6900000004</v>
      </c>
      <c r="H533" s="17">
        <v>6407162.0899999999</v>
      </c>
      <c r="I533" s="17">
        <v>6342351.9500000002</v>
      </c>
      <c r="J533" s="17">
        <v>10218273.01</v>
      </c>
      <c r="K533" s="17">
        <v>7406546.0800000001</v>
      </c>
      <c r="L533" s="17"/>
      <c r="M533" s="17"/>
      <c r="N533" s="17"/>
      <c r="O533" s="17"/>
      <c r="P533" s="17">
        <v>78121589.060000002</v>
      </c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49"/>
      <c r="AS533" s="49"/>
      <c r="AT533" s="49"/>
      <c r="AU533" s="49"/>
      <c r="AV533" s="49"/>
      <c r="AW533" s="49"/>
      <c r="AX533" s="49"/>
      <c r="AY533" s="49"/>
      <c r="AZ533" s="49"/>
      <c r="BA533" s="49"/>
      <c r="BB533" s="49"/>
      <c r="BC533" s="49"/>
      <c r="BD533" s="49"/>
      <c r="BE533" s="49"/>
      <c r="BF533" s="49"/>
      <c r="BG533" s="49"/>
      <c r="BH533" s="49"/>
      <c r="BI533" s="49"/>
      <c r="BJ533" s="49"/>
      <c r="BK533" s="49"/>
      <c r="BL533" s="49"/>
      <c r="BM533" s="49"/>
      <c r="BN533" s="49"/>
      <c r="BO533" s="49"/>
      <c r="BP533" s="49"/>
      <c r="BQ533" s="49"/>
      <c r="BR533" s="49"/>
      <c r="BS533" s="49"/>
      <c r="BT533" s="49"/>
      <c r="BU533" s="49"/>
      <c r="BV533" s="49"/>
      <c r="BW533" s="49"/>
      <c r="BX533" s="49"/>
      <c r="BY533" s="49"/>
      <c r="BZ533" s="49"/>
      <c r="CA533" s="49"/>
      <c r="CB533" s="49"/>
      <c r="CC533" s="49"/>
      <c r="CD533" s="49"/>
      <c r="CE533" s="49"/>
      <c r="CF533" s="49"/>
      <c r="CG533" s="49"/>
      <c r="CH533" s="49"/>
      <c r="CI533" s="49"/>
      <c r="CJ533" s="49"/>
      <c r="CK533" s="49"/>
      <c r="CL533" s="49"/>
      <c r="CM533" s="49"/>
      <c r="CN533" s="49"/>
      <c r="CO533" s="49"/>
      <c r="CP533" s="49"/>
      <c r="CQ533" s="49"/>
      <c r="CR533" s="49"/>
      <c r="CS533" s="49"/>
      <c r="CT533" s="49"/>
      <c r="CU533" s="49"/>
      <c r="CV533" s="49"/>
      <c r="CW533" s="49"/>
      <c r="CX533" s="49"/>
      <c r="CY533" s="49"/>
      <c r="CZ533" s="49"/>
      <c r="DA533" s="49"/>
      <c r="DB533" s="49"/>
      <c r="DC533" s="49"/>
      <c r="DD533" s="49"/>
      <c r="DE533" s="49"/>
      <c r="DF533" s="49"/>
      <c r="DG533" s="49"/>
      <c r="DH533" s="49"/>
      <c r="DI533" s="49"/>
      <c r="DJ533" s="49"/>
      <c r="DK533" s="49"/>
      <c r="DL533" s="49"/>
      <c r="DM533" s="49"/>
      <c r="DN533" s="49"/>
      <c r="DO533" s="49"/>
      <c r="DP533" s="49"/>
      <c r="DQ533" s="49"/>
      <c r="DR533" s="49"/>
      <c r="DS533" s="49"/>
      <c r="DT533" s="49"/>
      <c r="DU533" s="49"/>
      <c r="DV533" s="49"/>
      <c r="DW533" s="49"/>
      <c r="DX533" s="49"/>
      <c r="DY533" s="49"/>
      <c r="DZ533" s="49"/>
      <c r="EA533" s="49"/>
      <c r="EB533" s="49"/>
      <c r="EC533" s="49"/>
      <c r="ED533" s="49"/>
      <c r="EE533" s="49"/>
      <c r="EF533" s="49"/>
      <c r="EG533" s="49"/>
      <c r="EH533" s="49"/>
      <c r="EI533" s="49"/>
      <c r="EJ533" s="49"/>
      <c r="EK533" s="49"/>
      <c r="EL533" s="49"/>
      <c r="EM533" s="49"/>
      <c r="EN533" s="49"/>
      <c r="EO533" s="49"/>
      <c r="EP533" s="49"/>
      <c r="EQ533" s="49"/>
      <c r="ER533" s="49"/>
      <c r="ES533" s="49"/>
      <c r="ET533" s="49"/>
      <c r="EU533" s="49"/>
      <c r="EV533" s="49"/>
      <c r="EW533" s="49"/>
      <c r="EX533" s="49"/>
      <c r="EY533" s="49"/>
      <c r="EZ533" s="49"/>
      <c r="FA533" s="49"/>
      <c r="FB533" s="49"/>
      <c r="FC533" s="49"/>
      <c r="FD533" s="49"/>
      <c r="FE533" s="49"/>
      <c r="FF533" s="49"/>
      <c r="FG533" s="49"/>
      <c r="FH533" s="49"/>
      <c r="FI533" s="49"/>
      <c r="FJ533" s="49"/>
      <c r="FK533" s="49"/>
      <c r="FL533" s="49"/>
      <c r="FM533" s="49"/>
      <c r="FN533" s="49"/>
      <c r="FO533" s="49"/>
      <c r="FP533" s="49"/>
      <c r="FQ533" s="49"/>
      <c r="FR533" s="49"/>
      <c r="FS533" s="49"/>
      <c r="FT533" s="49"/>
      <c r="FU533" s="49"/>
      <c r="FV533" s="49"/>
      <c r="FW533" s="49"/>
      <c r="FX533" s="49"/>
      <c r="FY533" s="49"/>
      <c r="FZ533" s="49"/>
      <c r="GA533" s="49"/>
      <c r="GB533" s="49"/>
      <c r="GC533" s="49"/>
      <c r="GD533" s="49"/>
      <c r="GE533" s="49"/>
      <c r="GF533" s="49"/>
      <c r="GG533" s="49"/>
      <c r="GH533" s="49"/>
      <c r="GI533" s="49"/>
      <c r="GJ533" s="49"/>
      <c r="GK533" s="49"/>
      <c r="GL533" s="49"/>
      <c r="GM533" s="49"/>
      <c r="GN533" s="49"/>
      <c r="GO533" s="49"/>
      <c r="GP533" s="49"/>
      <c r="GQ533" s="49"/>
      <c r="GR533" s="49"/>
      <c r="GS533" s="49"/>
      <c r="GT533" s="49"/>
      <c r="GU533" s="49"/>
      <c r="GV533" s="49"/>
      <c r="GW533" s="49"/>
      <c r="GX533" s="49"/>
      <c r="GY533" s="49"/>
      <c r="GZ533" s="49"/>
      <c r="HA533" s="49"/>
      <c r="HB533" s="49"/>
      <c r="HC533" s="49"/>
      <c r="HD533" s="49"/>
      <c r="HE533" s="49"/>
      <c r="HF533" s="49"/>
      <c r="HG533" s="49"/>
      <c r="HH533" s="49"/>
      <c r="HI533" s="49"/>
      <c r="HJ533" s="49"/>
      <c r="HK533" s="49"/>
      <c r="HL533" s="49"/>
      <c r="HM533" s="49"/>
      <c r="HN533" s="49"/>
      <c r="HO533" s="49"/>
      <c r="HP533" s="49"/>
      <c r="HQ533" s="49"/>
    </row>
    <row r="534" spans="1:242" s="47" customFormat="1" ht="15" customHeight="1">
      <c r="A534" s="22" t="s">
        <v>1029</v>
      </c>
      <c r="B534" s="36" t="s">
        <v>1030</v>
      </c>
      <c r="C534" s="48" t="s">
        <v>15</v>
      </c>
      <c r="D534" s="17">
        <v>404941.49</v>
      </c>
      <c r="E534" s="17">
        <v>466460.1</v>
      </c>
      <c r="F534" s="17">
        <v>570143.49</v>
      </c>
      <c r="G534" s="17">
        <v>447859.73</v>
      </c>
      <c r="H534" s="17">
        <v>533930.18000000005</v>
      </c>
      <c r="I534" s="17">
        <v>528529.32999999996</v>
      </c>
      <c r="J534" s="17">
        <v>851522.75</v>
      </c>
      <c r="K534" s="17">
        <v>617212.17000000004</v>
      </c>
      <c r="L534" s="17"/>
      <c r="M534" s="17"/>
      <c r="N534" s="17"/>
      <c r="O534" s="17"/>
      <c r="P534" s="17">
        <v>6510132.4199999999</v>
      </c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  <c r="AR534" s="49"/>
      <c r="AS534" s="49"/>
      <c r="AT534" s="49"/>
      <c r="AU534" s="49"/>
      <c r="AV534" s="49"/>
      <c r="AW534" s="49"/>
      <c r="AX534" s="49"/>
      <c r="AY534" s="49"/>
      <c r="AZ534" s="49"/>
      <c r="BA534" s="49"/>
      <c r="BB534" s="49"/>
      <c r="BC534" s="49"/>
      <c r="BD534" s="49"/>
      <c r="BE534" s="49"/>
      <c r="BF534" s="49"/>
      <c r="BG534" s="49"/>
      <c r="BH534" s="49"/>
      <c r="BI534" s="49"/>
      <c r="BJ534" s="49"/>
      <c r="BK534" s="49"/>
      <c r="BL534" s="49"/>
      <c r="BM534" s="49"/>
      <c r="BN534" s="49"/>
      <c r="BO534" s="49"/>
      <c r="BP534" s="49"/>
      <c r="BQ534" s="49"/>
      <c r="BR534" s="49"/>
      <c r="BS534" s="49"/>
      <c r="BT534" s="49"/>
      <c r="BU534" s="49"/>
      <c r="BV534" s="49"/>
      <c r="BW534" s="49"/>
      <c r="BX534" s="49"/>
      <c r="BY534" s="49"/>
      <c r="BZ534" s="49"/>
      <c r="CA534" s="49"/>
      <c r="CB534" s="49"/>
      <c r="CC534" s="49"/>
      <c r="CD534" s="49"/>
      <c r="CE534" s="49"/>
      <c r="CF534" s="49"/>
      <c r="CG534" s="49"/>
      <c r="CH534" s="49"/>
      <c r="CI534" s="49"/>
      <c r="CJ534" s="49"/>
      <c r="CK534" s="49"/>
      <c r="CL534" s="49"/>
      <c r="CM534" s="49"/>
      <c r="CN534" s="49"/>
      <c r="CO534" s="49"/>
      <c r="CP534" s="49"/>
      <c r="CQ534" s="49"/>
      <c r="CR534" s="49"/>
      <c r="CS534" s="49"/>
      <c r="CT534" s="49"/>
      <c r="CU534" s="49"/>
      <c r="CV534" s="49"/>
      <c r="CW534" s="49"/>
      <c r="CX534" s="49"/>
      <c r="CY534" s="49"/>
      <c r="CZ534" s="49"/>
      <c r="DA534" s="49"/>
      <c r="DB534" s="49"/>
      <c r="DC534" s="49"/>
      <c r="DD534" s="49"/>
      <c r="DE534" s="49"/>
      <c r="DF534" s="49"/>
      <c r="DG534" s="49"/>
      <c r="DH534" s="49"/>
      <c r="DI534" s="49"/>
      <c r="DJ534" s="49"/>
      <c r="DK534" s="49"/>
      <c r="DL534" s="49"/>
      <c r="DM534" s="49"/>
      <c r="DN534" s="49"/>
      <c r="DO534" s="49"/>
      <c r="DP534" s="49"/>
      <c r="DQ534" s="49"/>
      <c r="DR534" s="49"/>
      <c r="DS534" s="49"/>
      <c r="DT534" s="49"/>
      <c r="DU534" s="49"/>
      <c r="DV534" s="49"/>
      <c r="DW534" s="49"/>
      <c r="DX534" s="49"/>
      <c r="DY534" s="49"/>
      <c r="DZ534" s="49"/>
      <c r="EA534" s="49"/>
      <c r="EB534" s="49"/>
      <c r="EC534" s="49"/>
      <c r="ED534" s="49"/>
      <c r="EE534" s="49"/>
      <c r="EF534" s="49"/>
      <c r="EG534" s="49"/>
      <c r="EH534" s="49"/>
      <c r="EI534" s="49"/>
      <c r="EJ534" s="49"/>
      <c r="EK534" s="49"/>
      <c r="EL534" s="49"/>
      <c r="EM534" s="49"/>
      <c r="EN534" s="49"/>
      <c r="EO534" s="49"/>
      <c r="EP534" s="49"/>
      <c r="EQ534" s="49"/>
      <c r="ER534" s="49"/>
      <c r="ES534" s="49"/>
      <c r="ET534" s="49"/>
      <c r="EU534" s="49"/>
      <c r="EV534" s="49"/>
      <c r="EW534" s="49"/>
      <c r="EX534" s="49"/>
      <c r="EY534" s="49"/>
      <c r="EZ534" s="49"/>
      <c r="FA534" s="49"/>
      <c r="FB534" s="49"/>
      <c r="FC534" s="49"/>
      <c r="FD534" s="49"/>
      <c r="FE534" s="49"/>
      <c r="FF534" s="49"/>
      <c r="FG534" s="49"/>
      <c r="FH534" s="49"/>
      <c r="FI534" s="49"/>
      <c r="FJ534" s="49"/>
      <c r="FK534" s="49"/>
      <c r="FL534" s="49"/>
      <c r="FM534" s="49"/>
      <c r="FN534" s="49"/>
      <c r="FO534" s="49"/>
      <c r="FP534" s="49"/>
      <c r="FQ534" s="49"/>
      <c r="FR534" s="49"/>
      <c r="FS534" s="49"/>
      <c r="FT534" s="49"/>
      <c r="FU534" s="49"/>
      <c r="FV534" s="49"/>
      <c r="FW534" s="49"/>
      <c r="FX534" s="49"/>
      <c r="FY534" s="49"/>
      <c r="FZ534" s="49"/>
      <c r="GA534" s="49"/>
      <c r="GB534" s="49"/>
      <c r="GC534" s="49"/>
      <c r="GD534" s="49"/>
      <c r="GE534" s="49"/>
      <c r="GF534" s="49"/>
      <c r="GG534" s="49"/>
      <c r="GH534" s="49"/>
      <c r="GI534" s="49"/>
      <c r="GJ534" s="49"/>
      <c r="GK534" s="49"/>
      <c r="GL534" s="49"/>
      <c r="GM534" s="49"/>
      <c r="GN534" s="49"/>
      <c r="GO534" s="49"/>
      <c r="GP534" s="49"/>
      <c r="GQ534" s="49"/>
      <c r="GR534" s="49"/>
      <c r="GS534" s="49"/>
      <c r="GT534" s="49"/>
      <c r="GU534" s="49"/>
      <c r="GV534" s="49"/>
      <c r="GW534" s="49"/>
      <c r="GX534" s="49"/>
      <c r="GY534" s="49"/>
      <c r="GZ534" s="49"/>
      <c r="HA534" s="49"/>
      <c r="HB534" s="49"/>
      <c r="HC534" s="49"/>
      <c r="HD534" s="49"/>
      <c r="HE534" s="49"/>
      <c r="HF534" s="49"/>
      <c r="HG534" s="49"/>
      <c r="HH534" s="49"/>
      <c r="HI534" s="49"/>
      <c r="HJ534" s="49"/>
      <c r="HK534" s="49"/>
      <c r="HL534" s="49"/>
      <c r="HM534" s="49"/>
      <c r="HN534" s="49"/>
      <c r="HO534" s="49"/>
      <c r="HP534" s="49"/>
      <c r="HQ534" s="49"/>
    </row>
    <row r="535" spans="1:242" s="47" customFormat="1" ht="15" customHeight="1">
      <c r="A535" s="22" t="s">
        <v>1031</v>
      </c>
      <c r="B535" s="36" t="s">
        <v>1032</v>
      </c>
      <c r="C535" s="23" t="s">
        <v>16</v>
      </c>
      <c r="D535" s="17">
        <v>1214824.47</v>
      </c>
      <c r="E535" s="17">
        <v>1399380.31</v>
      </c>
      <c r="F535" s="17">
        <v>1710430.46</v>
      </c>
      <c r="G535" s="17">
        <v>1343579.17</v>
      </c>
      <c r="H535" s="17">
        <v>1601790.52</v>
      </c>
      <c r="I535" s="17">
        <v>1585587.99</v>
      </c>
      <c r="J535" s="17">
        <v>2554568.25</v>
      </c>
      <c r="K535" s="17">
        <v>1851636.52</v>
      </c>
      <c r="L535" s="17"/>
      <c r="M535" s="17"/>
      <c r="N535" s="17"/>
      <c r="O535" s="17"/>
      <c r="P535" s="17">
        <v>19530397.260000002</v>
      </c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49"/>
      <c r="AS535" s="49"/>
      <c r="AT535" s="49"/>
      <c r="AU535" s="49"/>
      <c r="AV535" s="49"/>
      <c r="AW535" s="49"/>
      <c r="AX535" s="49"/>
      <c r="AY535" s="49"/>
      <c r="AZ535" s="49"/>
      <c r="BA535" s="49"/>
      <c r="BB535" s="49"/>
      <c r="BC535" s="49"/>
      <c r="BD535" s="49"/>
      <c r="BE535" s="49"/>
      <c r="BF535" s="49"/>
      <c r="BG535" s="49"/>
      <c r="BH535" s="49"/>
      <c r="BI535" s="49"/>
      <c r="BJ535" s="49"/>
      <c r="BK535" s="49"/>
      <c r="BL535" s="49"/>
      <c r="BM535" s="49"/>
      <c r="BN535" s="49"/>
      <c r="BO535" s="49"/>
      <c r="BP535" s="49"/>
      <c r="BQ535" s="49"/>
      <c r="BR535" s="49"/>
      <c r="BS535" s="49"/>
      <c r="BT535" s="49"/>
      <c r="BU535" s="49"/>
      <c r="BV535" s="49"/>
      <c r="BW535" s="49"/>
      <c r="BX535" s="49"/>
      <c r="BY535" s="49"/>
      <c r="BZ535" s="49"/>
      <c r="CA535" s="49"/>
      <c r="CB535" s="49"/>
      <c r="CC535" s="49"/>
      <c r="CD535" s="49"/>
      <c r="CE535" s="49"/>
      <c r="CF535" s="49"/>
      <c r="CG535" s="49"/>
      <c r="CH535" s="49"/>
      <c r="CI535" s="49"/>
      <c r="CJ535" s="49"/>
      <c r="CK535" s="49"/>
      <c r="CL535" s="49"/>
      <c r="CM535" s="49"/>
      <c r="CN535" s="49"/>
      <c r="CO535" s="49"/>
      <c r="CP535" s="49"/>
      <c r="CQ535" s="49"/>
      <c r="CR535" s="49"/>
      <c r="CS535" s="49"/>
      <c r="CT535" s="49"/>
      <c r="CU535" s="49"/>
      <c r="CV535" s="49"/>
      <c r="CW535" s="49"/>
      <c r="CX535" s="49"/>
      <c r="CY535" s="49"/>
      <c r="CZ535" s="49"/>
      <c r="DA535" s="49"/>
      <c r="DB535" s="49"/>
      <c r="DC535" s="49"/>
      <c r="DD535" s="49"/>
      <c r="DE535" s="49"/>
      <c r="DF535" s="49"/>
      <c r="DG535" s="49"/>
      <c r="DH535" s="49"/>
      <c r="DI535" s="49"/>
      <c r="DJ535" s="49"/>
      <c r="DK535" s="49"/>
      <c r="DL535" s="49"/>
      <c r="DM535" s="49"/>
      <c r="DN535" s="49"/>
      <c r="DO535" s="49"/>
      <c r="DP535" s="49"/>
      <c r="DQ535" s="49"/>
      <c r="DR535" s="49"/>
      <c r="DS535" s="49"/>
      <c r="DT535" s="49"/>
      <c r="DU535" s="49"/>
      <c r="DV535" s="49"/>
      <c r="DW535" s="49"/>
      <c r="DX535" s="49"/>
      <c r="DY535" s="49"/>
      <c r="DZ535" s="49"/>
      <c r="EA535" s="49"/>
      <c r="EB535" s="49"/>
      <c r="EC535" s="49"/>
      <c r="ED535" s="49"/>
      <c r="EE535" s="49"/>
      <c r="EF535" s="49"/>
      <c r="EG535" s="49"/>
      <c r="EH535" s="49"/>
      <c r="EI535" s="49"/>
      <c r="EJ535" s="49"/>
      <c r="EK535" s="49"/>
      <c r="EL535" s="49"/>
      <c r="EM535" s="49"/>
      <c r="EN535" s="49"/>
      <c r="EO535" s="49"/>
      <c r="EP535" s="49"/>
      <c r="EQ535" s="49"/>
      <c r="ER535" s="49"/>
      <c r="ES535" s="49"/>
      <c r="ET535" s="49"/>
      <c r="EU535" s="49"/>
      <c r="EV535" s="49"/>
      <c r="EW535" s="49"/>
      <c r="EX535" s="49"/>
      <c r="EY535" s="49"/>
      <c r="EZ535" s="49"/>
      <c r="FA535" s="49"/>
      <c r="FB535" s="49"/>
      <c r="FC535" s="49"/>
      <c r="FD535" s="49"/>
      <c r="FE535" s="49"/>
      <c r="FF535" s="49"/>
      <c r="FG535" s="49"/>
      <c r="FH535" s="49"/>
      <c r="FI535" s="49"/>
      <c r="FJ535" s="49"/>
      <c r="FK535" s="49"/>
      <c r="FL535" s="49"/>
      <c r="FM535" s="49"/>
      <c r="FN535" s="49"/>
      <c r="FO535" s="49"/>
      <c r="FP535" s="49"/>
      <c r="FQ535" s="49"/>
      <c r="FR535" s="49"/>
      <c r="FS535" s="49"/>
      <c r="FT535" s="49"/>
      <c r="FU535" s="49"/>
      <c r="FV535" s="49"/>
      <c r="FW535" s="49"/>
      <c r="FX535" s="49"/>
      <c r="FY535" s="49"/>
      <c r="FZ535" s="49"/>
      <c r="GA535" s="49"/>
      <c r="GB535" s="49"/>
      <c r="GC535" s="49"/>
      <c r="GD535" s="49"/>
      <c r="GE535" s="49"/>
      <c r="GF535" s="49"/>
      <c r="GG535" s="49"/>
      <c r="GH535" s="49"/>
      <c r="GI535" s="49"/>
      <c r="GJ535" s="49"/>
      <c r="GK535" s="49"/>
      <c r="GL535" s="49"/>
      <c r="GM535" s="49"/>
      <c r="GN535" s="49"/>
      <c r="GO535" s="49"/>
      <c r="GP535" s="49"/>
      <c r="GQ535" s="49"/>
      <c r="GR535" s="49"/>
      <c r="GS535" s="49"/>
      <c r="GT535" s="49"/>
      <c r="GU535" s="49"/>
      <c r="GV535" s="49"/>
      <c r="GW535" s="49"/>
      <c r="GX535" s="49"/>
      <c r="GY535" s="49"/>
      <c r="GZ535" s="49"/>
      <c r="HA535" s="49"/>
      <c r="HB535" s="49"/>
      <c r="HC535" s="49"/>
      <c r="HD535" s="49"/>
      <c r="HE535" s="49"/>
      <c r="HF535" s="49"/>
      <c r="HG535" s="49"/>
      <c r="HH535" s="49"/>
      <c r="HI535" s="49"/>
      <c r="HJ535" s="49"/>
      <c r="HK535" s="49"/>
      <c r="HL535" s="49"/>
      <c r="HM535" s="49"/>
      <c r="HN535" s="49"/>
      <c r="HO535" s="49"/>
      <c r="HP535" s="49"/>
      <c r="HQ535" s="49"/>
    </row>
    <row r="536" spans="1:242" s="47" customFormat="1" ht="15" customHeight="1">
      <c r="A536" s="22" t="s">
        <v>1033</v>
      </c>
      <c r="B536" s="36" t="s">
        <v>1034</v>
      </c>
      <c r="C536" s="23" t="s">
        <v>62</v>
      </c>
      <c r="D536" s="17">
        <v>1619765.96</v>
      </c>
      <c r="E536" s="17">
        <v>1865840.41</v>
      </c>
      <c r="F536" s="17">
        <v>2280573.9500000002</v>
      </c>
      <c r="G536" s="17">
        <v>1791438.9</v>
      </c>
      <c r="H536" s="17">
        <v>2135720.7000000002</v>
      </c>
      <c r="I536" s="17">
        <v>2114117.3199999998</v>
      </c>
      <c r="J536" s="17">
        <v>3406091</v>
      </c>
      <c r="K536" s="17">
        <v>2468848.69</v>
      </c>
      <c r="L536" s="17"/>
      <c r="M536" s="17"/>
      <c r="N536" s="17"/>
      <c r="O536" s="17"/>
      <c r="P536" s="17">
        <v>26040529.68</v>
      </c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49"/>
      <c r="AS536" s="49"/>
      <c r="AT536" s="49"/>
      <c r="AU536" s="49"/>
      <c r="AV536" s="49"/>
      <c r="AW536" s="49"/>
      <c r="AX536" s="49"/>
      <c r="AY536" s="49"/>
      <c r="AZ536" s="49"/>
      <c r="BA536" s="49"/>
      <c r="BB536" s="49"/>
      <c r="BC536" s="49"/>
      <c r="BD536" s="49"/>
      <c r="BE536" s="49"/>
      <c r="BF536" s="49"/>
      <c r="BG536" s="49"/>
      <c r="BH536" s="49"/>
      <c r="BI536" s="49"/>
      <c r="BJ536" s="49"/>
      <c r="BK536" s="49"/>
      <c r="BL536" s="49"/>
      <c r="BM536" s="49"/>
      <c r="BN536" s="49"/>
      <c r="BO536" s="49"/>
      <c r="BP536" s="49"/>
      <c r="BQ536" s="49"/>
      <c r="BR536" s="49"/>
      <c r="BS536" s="49"/>
      <c r="BT536" s="49"/>
      <c r="BU536" s="49"/>
      <c r="BV536" s="49"/>
      <c r="BW536" s="49"/>
      <c r="BX536" s="49"/>
      <c r="BY536" s="49"/>
      <c r="BZ536" s="49"/>
      <c r="CA536" s="49"/>
      <c r="CB536" s="49"/>
      <c r="CC536" s="49"/>
      <c r="CD536" s="49"/>
      <c r="CE536" s="49"/>
      <c r="CF536" s="49"/>
      <c r="CG536" s="49"/>
      <c r="CH536" s="49"/>
      <c r="CI536" s="49"/>
      <c r="CJ536" s="49"/>
      <c r="CK536" s="49"/>
      <c r="CL536" s="49"/>
      <c r="CM536" s="49"/>
      <c r="CN536" s="49"/>
      <c r="CO536" s="49"/>
      <c r="CP536" s="49"/>
      <c r="CQ536" s="49"/>
      <c r="CR536" s="49"/>
      <c r="CS536" s="49"/>
      <c r="CT536" s="49"/>
      <c r="CU536" s="49"/>
      <c r="CV536" s="49"/>
      <c r="CW536" s="49"/>
      <c r="CX536" s="49"/>
      <c r="CY536" s="49"/>
      <c r="CZ536" s="49"/>
      <c r="DA536" s="49"/>
      <c r="DB536" s="49"/>
      <c r="DC536" s="49"/>
      <c r="DD536" s="49"/>
      <c r="DE536" s="49"/>
      <c r="DF536" s="49"/>
      <c r="DG536" s="49"/>
      <c r="DH536" s="49"/>
      <c r="DI536" s="49"/>
      <c r="DJ536" s="49"/>
      <c r="DK536" s="49"/>
      <c r="DL536" s="49"/>
      <c r="DM536" s="49"/>
      <c r="DN536" s="49"/>
      <c r="DO536" s="49"/>
      <c r="DP536" s="49"/>
      <c r="DQ536" s="49"/>
      <c r="DR536" s="49"/>
      <c r="DS536" s="49"/>
      <c r="DT536" s="49"/>
      <c r="DU536" s="49"/>
      <c r="DV536" s="49"/>
      <c r="DW536" s="49"/>
      <c r="DX536" s="49"/>
      <c r="DY536" s="49"/>
      <c r="DZ536" s="49"/>
      <c r="EA536" s="49"/>
      <c r="EB536" s="49"/>
      <c r="EC536" s="49"/>
      <c r="ED536" s="49"/>
      <c r="EE536" s="49"/>
      <c r="EF536" s="49"/>
      <c r="EG536" s="49"/>
      <c r="EH536" s="49"/>
      <c r="EI536" s="49"/>
      <c r="EJ536" s="49"/>
      <c r="EK536" s="49"/>
      <c r="EL536" s="49"/>
      <c r="EM536" s="49"/>
      <c r="EN536" s="49"/>
      <c r="EO536" s="49"/>
      <c r="EP536" s="49"/>
      <c r="EQ536" s="49"/>
      <c r="ER536" s="49"/>
      <c r="ES536" s="49"/>
      <c r="ET536" s="49"/>
      <c r="EU536" s="49"/>
      <c r="EV536" s="49"/>
      <c r="EW536" s="49"/>
      <c r="EX536" s="49"/>
      <c r="EY536" s="49"/>
      <c r="EZ536" s="49"/>
      <c r="FA536" s="49"/>
      <c r="FB536" s="49"/>
      <c r="FC536" s="49"/>
      <c r="FD536" s="49"/>
      <c r="FE536" s="49"/>
      <c r="FF536" s="49"/>
      <c r="FG536" s="49"/>
      <c r="FH536" s="49"/>
      <c r="FI536" s="49"/>
      <c r="FJ536" s="49"/>
      <c r="FK536" s="49"/>
      <c r="FL536" s="49"/>
      <c r="FM536" s="49"/>
      <c r="FN536" s="49"/>
      <c r="FO536" s="49"/>
      <c r="FP536" s="49"/>
      <c r="FQ536" s="49"/>
      <c r="FR536" s="49"/>
      <c r="FS536" s="49"/>
      <c r="FT536" s="49"/>
      <c r="FU536" s="49"/>
      <c r="FV536" s="49"/>
      <c r="FW536" s="49"/>
      <c r="FX536" s="49"/>
      <c r="FY536" s="49"/>
      <c r="FZ536" s="49"/>
      <c r="GA536" s="49"/>
      <c r="GB536" s="49"/>
      <c r="GC536" s="49"/>
      <c r="GD536" s="49"/>
      <c r="GE536" s="49"/>
      <c r="GF536" s="49"/>
      <c r="GG536" s="49"/>
      <c r="GH536" s="49"/>
      <c r="GI536" s="49"/>
      <c r="GJ536" s="49"/>
      <c r="GK536" s="49"/>
      <c r="GL536" s="49"/>
      <c r="GM536" s="49"/>
      <c r="GN536" s="49"/>
      <c r="GO536" s="49"/>
      <c r="GP536" s="49"/>
      <c r="GQ536" s="49"/>
      <c r="GR536" s="49"/>
      <c r="GS536" s="49"/>
      <c r="GT536" s="49"/>
      <c r="GU536" s="49"/>
      <c r="GV536" s="49"/>
      <c r="GW536" s="49"/>
      <c r="GX536" s="49"/>
      <c r="GY536" s="49"/>
      <c r="GZ536" s="49"/>
      <c r="HA536" s="49"/>
      <c r="HB536" s="49"/>
      <c r="HC536" s="49"/>
      <c r="HD536" s="49"/>
      <c r="HE536" s="49"/>
      <c r="HF536" s="49"/>
      <c r="HG536" s="49"/>
      <c r="HH536" s="49"/>
      <c r="HI536" s="49"/>
      <c r="HJ536" s="49"/>
      <c r="HK536" s="49"/>
      <c r="HL536" s="49"/>
      <c r="HM536" s="49"/>
      <c r="HN536" s="49"/>
      <c r="HO536" s="49"/>
      <c r="HP536" s="49"/>
      <c r="HQ536" s="49"/>
    </row>
    <row r="537" spans="1:242" s="47" customFormat="1">
      <c r="A537" s="24" t="s">
        <v>1035</v>
      </c>
      <c r="B537" s="35" t="s">
        <v>1036</v>
      </c>
      <c r="C537" s="48"/>
      <c r="D537" s="16">
        <f t="shared" ref="D537:P537" si="371">D538</f>
        <v>10158022.130000001</v>
      </c>
      <c r="E537" s="16">
        <f t="shared" si="371"/>
        <v>3436266.2200000007</v>
      </c>
      <c r="F537" s="16">
        <f t="shared" si="371"/>
        <v>4489825.71</v>
      </c>
      <c r="G537" s="16">
        <f t="shared" si="371"/>
        <v>10339276.09</v>
      </c>
      <c r="H537" s="16">
        <f t="shared" si="371"/>
        <v>4548353.7700000005</v>
      </c>
      <c r="I537" s="16">
        <f t="shared" si="371"/>
        <v>2733032.9899999998</v>
      </c>
      <c r="J537" s="16">
        <f t="shared" si="371"/>
        <v>1996816.06</v>
      </c>
      <c r="K537" s="16">
        <f t="shared" si="371"/>
        <v>1284434.82</v>
      </c>
      <c r="L537" s="16">
        <f t="shared" si="371"/>
        <v>733387.5</v>
      </c>
      <c r="M537" s="16">
        <f t="shared" si="371"/>
        <v>622501.25</v>
      </c>
      <c r="N537" s="16">
        <f t="shared" si="371"/>
        <v>458960</v>
      </c>
      <c r="O537" s="16">
        <f t="shared" si="371"/>
        <v>7555043.7599999998</v>
      </c>
      <c r="P537" s="16">
        <f t="shared" si="371"/>
        <v>48355920.289999999</v>
      </c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49"/>
      <c r="AS537" s="49"/>
      <c r="AT537" s="49"/>
      <c r="AU537" s="49"/>
      <c r="AV537" s="49"/>
      <c r="AW537" s="49"/>
      <c r="AX537" s="49"/>
      <c r="AY537" s="49"/>
      <c r="AZ537" s="49"/>
      <c r="BA537" s="49"/>
      <c r="BB537" s="49"/>
      <c r="BC537" s="49"/>
      <c r="BD537" s="49"/>
      <c r="BE537" s="49"/>
      <c r="BF537" s="49"/>
      <c r="BG537" s="49"/>
      <c r="BH537" s="49"/>
      <c r="BI537" s="49"/>
      <c r="BJ537" s="49"/>
      <c r="BK537" s="49"/>
      <c r="BL537" s="49"/>
      <c r="BM537" s="49"/>
      <c r="BN537" s="49"/>
      <c r="BO537" s="49"/>
      <c r="BP537" s="49"/>
      <c r="BQ537" s="49"/>
      <c r="BR537" s="49"/>
      <c r="BS537" s="49"/>
      <c r="BT537" s="49"/>
      <c r="BU537" s="49"/>
      <c r="BV537" s="49"/>
      <c r="BW537" s="49"/>
      <c r="BX537" s="49"/>
      <c r="BY537" s="49"/>
      <c r="BZ537" s="49"/>
      <c r="CA537" s="49"/>
      <c r="CB537" s="49"/>
      <c r="CC537" s="49"/>
      <c r="CD537" s="49"/>
      <c r="CE537" s="49"/>
      <c r="CF537" s="49"/>
      <c r="CG537" s="49"/>
      <c r="CH537" s="49"/>
      <c r="CI537" s="49"/>
      <c r="CJ537" s="49"/>
      <c r="CK537" s="49"/>
      <c r="CL537" s="49"/>
      <c r="CM537" s="49"/>
      <c r="CN537" s="49"/>
      <c r="CO537" s="49"/>
      <c r="CP537" s="49"/>
      <c r="CQ537" s="49"/>
      <c r="CR537" s="49"/>
      <c r="CS537" s="49"/>
      <c r="CT537" s="49"/>
      <c r="CU537" s="49"/>
      <c r="CV537" s="49"/>
      <c r="CW537" s="49"/>
      <c r="CX537" s="49"/>
      <c r="CY537" s="49"/>
      <c r="CZ537" s="49"/>
      <c r="DA537" s="49"/>
      <c r="DB537" s="49"/>
      <c r="DC537" s="49"/>
      <c r="DD537" s="49"/>
      <c r="DE537" s="49"/>
      <c r="DF537" s="49"/>
      <c r="DG537" s="49"/>
      <c r="DH537" s="49"/>
      <c r="DI537" s="49"/>
      <c r="DJ537" s="49"/>
      <c r="DK537" s="49"/>
      <c r="DL537" s="49"/>
      <c r="DM537" s="49"/>
      <c r="DN537" s="49"/>
      <c r="DO537" s="49"/>
      <c r="DP537" s="49"/>
      <c r="DQ537" s="49"/>
      <c r="DR537" s="49"/>
      <c r="DS537" s="49"/>
      <c r="DT537" s="49"/>
      <c r="DU537" s="49"/>
      <c r="DV537" s="49"/>
      <c r="DW537" s="49"/>
      <c r="DX537" s="49"/>
      <c r="DY537" s="49"/>
      <c r="DZ537" s="49"/>
      <c r="EA537" s="49"/>
      <c r="EB537" s="49"/>
      <c r="EC537" s="49"/>
      <c r="ED537" s="49"/>
      <c r="EE537" s="49"/>
      <c r="EF537" s="49"/>
      <c r="EG537" s="49"/>
      <c r="EH537" s="49"/>
      <c r="EI537" s="49"/>
      <c r="EJ537" s="49"/>
      <c r="EK537" s="49"/>
      <c r="EL537" s="49"/>
      <c r="EM537" s="49"/>
      <c r="EN537" s="49"/>
      <c r="EO537" s="49"/>
      <c r="EP537" s="49"/>
      <c r="EQ537" s="49"/>
      <c r="ER537" s="49"/>
      <c r="ES537" s="49"/>
      <c r="ET537" s="49"/>
      <c r="EU537" s="49"/>
      <c r="EV537" s="49"/>
      <c r="EW537" s="49"/>
      <c r="EX537" s="49"/>
      <c r="EY537" s="49"/>
      <c r="EZ537" s="49"/>
      <c r="FA537" s="49"/>
      <c r="FB537" s="49"/>
      <c r="FC537" s="49"/>
      <c r="FD537" s="49"/>
      <c r="FE537" s="49"/>
      <c r="FF537" s="49"/>
      <c r="FG537" s="49"/>
      <c r="FH537" s="49"/>
      <c r="FI537" s="49"/>
      <c r="FJ537" s="49"/>
      <c r="FK537" s="49"/>
      <c r="FL537" s="49"/>
      <c r="FM537" s="49"/>
      <c r="FN537" s="49"/>
      <c r="FO537" s="49"/>
      <c r="FP537" s="49"/>
      <c r="FQ537" s="49"/>
      <c r="FR537" s="49"/>
      <c r="FS537" s="49"/>
      <c r="FT537" s="49"/>
      <c r="FU537" s="49"/>
      <c r="FV537" s="49"/>
      <c r="FW537" s="49"/>
      <c r="FX537" s="49"/>
      <c r="FY537" s="49"/>
      <c r="FZ537" s="49"/>
      <c r="GA537" s="49"/>
      <c r="GB537" s="49"/>
      <c r="GC537" s="49"/>
      <c r="GD537" s="49"/>
      <c r="GE537" s="49"/>
      <c r="GF537" s="49"/>
      <c r="GG537" s="49"/>
      <c r="GH537" s="49"/>
      <c r="GI537" s="49"/>
      <c r="GJ537" s="49"/>
      <c r="GK537" s="49"/>
      <c r="GL537" s="49"/>
      <c r="GM537" s="49"/>
      <c r="GN537" s="49"/>
      <c r="GO537" s="49"/>
      <c r="GP537" s="49"/>
      <c r="GQ537" s="49"/>
      <c r="GR537" s="49"/>
      <c r="GS537" s="49"/>
      <c r="GT537" s="49"/>
      <c r="GU537" s="49"/>
      <c r="GV537" s="49"/>
      <c r="GW537" s="49"/>
      <c r="GX537" s="49"/>
      <c r="GY537" s="49"/>
      <c r="GZ537" s="49"/>
      <c r="HA537" s="49"/>
      <c r="HB537" s="49"/>
      <c r="HC537" s="49"/>
      <c r="HD537" s="49"/>
      <c r="HE537" s="49"/>
      <c r="HF537" s="49"/>
      <c r="HG537" s="49"/>
      <c r="HH537" s="49"/>
      <c r="HI537" s="49"/>
      <c r="HJ537" s="49"/>
      <c r="HK537" s="49"/>
      <c r="HL537" s="49"/>
      <c r="HM537" s="49"/>
      <c r="HN537" s="49"/>
      <c r="HO537" s="49"/>
      <c r="HP537" s="49"/>
      <c r="HQ537" s="49"/>
    </row>
    <row r="538" spans="1:242" s="47" customFormat="1">
      <c r="A538" s="24" t="s">
        <v>1037</v>
      </c>
      <c r="B538" s="35" t="s">
        <v>1038</v>
      </c>
      <c r="C538" s="48"/>
      <c r="D538" s="16">
        <f t="shared" ref="D538:J538" si="372">SUM(D539:D542)</f>
        <v>10158022.130000001</v>
      </c>
      <c r="E538" s="16">
        <f t="shared" si="372"/>
        <v>3436266.2200000007</v>
      </c>
      <c r="F538" s="16">
        <f t="shared" si="372"/>
        <v>4489825.71</v>
      </c>
      <c r="G538" s="16">
        <f t="shared" si="372"/>
        <v>10339276.09</v>
      </c>
      <c r="H538" s="16">
        <f t="shared" si="372"/>
        <v>4548353.7700000005</v>
      </c>
      <c r="I538" s="16">
        <f t="shared" si="372"/>
        <v>2733032.9899999998</v>
      </c>
      <c r="J538" s="16">
        <f t="shared" si="372"/>
        <v>1996816.06</v>
      </c>
      <c r="K538" s="16">
        <f t="shared" ref="K538:P538" si="373">SUM(K539:K542)</f>
        <v>1284434.82</v>
      </c>
      <c r="L538" s="16">
        <v>733387.5</v>
      </c>
      <c r="M538" s="16">
        <v>622501.25</v>
      </c>
      <c r="N538" s="16">
        <v>458960</v>
      </c>
      <c r="O538" s="16">
        <v>7555043.7599999998</v>
      </c>
      <c r="P538" s="16">
        <f t="shared" si="373"/>
        <v>48355920.289999999</v>
      </c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49"/>
      <c r="AS538" s="49"/>
      <c r="AT538" s="49"/>
      <c r="AU538" s="49"/>
      <c r="AV538" s="49"/>
      <c r="AW538" s="49"/>
      <c r="AX538" s="49"/>
      <c r="AY538" s="49"/>
      <c r="AZ538" s="49"/>
      <c r="BA538" s="49"/>
      <c r="BB538" s="49"/>
      <c r="BC538" s="49"/>
      <c r="BD538" s="49"/>
      <c r="BE538" s="49"/>
      <c r="BF538" s="49"/>
      <c r="BG538" s="49"/>
      <c r="BH538" s="49"/>
      <c r="BI538" s="49"/>
      <c r="BJ538" s="49"/>
      <c r="BK538" s="49"/>
      <c r="BL538" s="49"/>
      <c r="BM538" s="49"/>
      <c r="BN538" s="49"/>
      <c r="BO538" s="49"/>
      <c r="BP538" s="49"/>
      <c r="BQ538" s="49"/>
      <c r="BR538" s="49"/>
      <c r="BS538" s="49"/>
      <c r="BT538" s="49"/>
      <c r="BU538" s="49"/>
      <c r="BV538" s="49"/>
      <c r="BW538" s="49"/>
      <c r="BX538" s="49"/>
      <c r="BY538" s="49"/>
      <c r="BZ538" s="49"/>
      <c r="CA538" s="49"/>
      <c r="CB538" s="49"/>
      <c r="CC538" s="49"/>
      <c r="CD538" s="49"/>
      <c r="CE538" s="49"/>
      <c r="CF538" s="49"/>
      <c r="CG538" s="49"/>
      <c r="CH538" s="49"/>
      <c r="CI538" s="49"/>
      <c r="CJ538" s="49"/>
      <c r="CK538" s="49"/>
      <c r="CL538" s="49"/>
      <c r="CM538" s="49"/>
      <c r="CN538" s="49"/>
      <c r="CO538" s="49"/>
      <c r="CP538" s="49"/>
      <c r="CQ538" s="49"/>
      <c r="CR538" s="49"/>
      <c r="CS538" s="49"/>
      <c r="CT538" s="49"/>
      <c r="CU538" s="49"/>
      <c r="CV538" s="49"/>
      <c r="CW538" s="49"/>
      <c r="CX538" s="49"/>
      <c r="CY538" s="49"/>
      <c r="CZ538" s="49"/>
      <c r="DA538" s="49"/>
      <c r="DB538" s="49"/>
      <c r="DC538" s="49"/>
      <c r="DD538" s="49"/>
      <c r="DE538" s="49"/>
      <c r="DF538" s="49"/>
      <c r="DG538" s="49"/>
      <c r="DH538" s="49"/>
      <c r="DI538" s="49"/>
      <c r="DJ538" s="49"/>
      <c r="DK538" s="49"/>
      <c r="DL538" s="49"/>
      <c r="DM538" s="49"/>
      <c r="DN538" s="49"/>
      <c r="DO538" s="49"/>
      <c r="DP538" s="49"/>
      <c r="DQ538" s="49"/>
      <c r="DR538" s="49"/>
      <c r="DS538" s="49"/>
      <c r="DT538" s="49"/>
      <c r="DU538" s="49"/>
      <c r="DV538" s="49"/>
      <c r="DW538" s="49"/>
      <c r="DX538" s="49"/>
      <c r="DY538" s="49"/>
      <c r="DZ538" s="49"/>
      <c r="EA538" s="49"/>
      <c r="EB538" s="49"/>
      <c r="EC538" s="49"/>
      <c r="ED538" s="49"/>
      <c r="EE538" s="49"/>
      <c r="EF538" s="49"/>
      <c r="EG538" s="49"/>
      <c r="EH538" s="49"/>
      <c r="EI538" s="49"/>
      <c r="EJ538" s="49"/>
      <c r="EK538" s="49"/>
      <c r="EL538" s="49"/>
      <c r="EM538" s="49"/>
      <c r="EN538" s="49"/>
      <c r="EO538" s="49"/>
      <c r="EP538" s="49"/>
      <c r="EQ538" s="49"/>
      <c r="ER538" s="49"/>
      <c r="ES538" s="49"/>
      <c r="ET538" s="49"/>
      <c r="EU538" s="49"/>
      <c r="EV538" s="49"/>
      <c r="EW538" s="49"/>
      <c r="EX538" s="49"/>
      <c r="EY538" s="49"/>
      <c r="EZ538" s="49"/>
      <c r="FA538" s="49"/>
      <c r="FB538" s="49"/>
      <c r="FC538" s="49"/>
      <c r="FD538" s="49"/>
      <c r="FE538" s="49"/>
      <c r="FF538" s="49"/>
      <c r="FG538" s="49"/>
      <c r="FH538" s="49"/>
      <c r="FI538" s="49"/>
      <c r="FJ538" s="49"/>
      <c r="FK538" s="49"/>
      <c r="FL538" s="49"/>
      <c r="FM538" s="49"/>
      <c r="FN538" s="49"/>
      <c r="FO538" s="49"/>
      <c r="FP538" s="49"/>
      <c r="FQ538" s="49"/>
      <c r="FR538" s="49"/>
      <c r="FS538" s="49"/>
      <c r="FT538" s="49"/>
      <c r="FU538" s="49"/>
      <c r="FV538" s="49"/>
      <c r="FW538" s="49"/>
      <c r="FX538" s="49"/>
      <c r="FY538" s="49"/>
      <c r="FZ538" s="49"/>
      <c r="GA538" s="49"/>
      <c r="GB538" s="49"/>
      <c r="GC538" s="49"/>
      <c r="GD538" s="49"/>
      <c r="GE538" s="49"/>
      <c r="GF538" s="49"/>
      <c r="GG538" s="49"/>
      <c r="GH538" s="49"/>
      <c r="GI538" s="49"/>
      <c r="GJ538" s="49"/>
      <c r="GK538" s="49"/>
      <c r="GL538" s="49"/>
      <c r="GM538" s="49"/>
      <c r="GN538" s="49"/>
      <c r="GO538" s="49"/>
      <c r="GP538" s="49"/>
      <c r="GQ538" s="49"/>
      <c r="GR538" s="49"/>
      <c r="GS538" s="49"/>
      <c r="GT538" s="49"/>
      <c r="GU538" s="49"/>
      <c r="GV538" s="49"/>
      <c r="GW538" s="49"/>
      <c r="GX538" s="49"/>
      <c r="GY538" s="49"/>
      <c r="GZ538" s="49"/>
      <c r="HA538" s="49"/>
      <c r="HB538" s="49"/>
      <c r="HC538" s="49"/>
      <c r="HD538" s="49"/>
      <c r="HE538" s="49"/>
      <c r="HF538" s="49"/>
      <c r="HG538" s="49"/>
      <c r="HH538" s="49"/>
      <c r="HI538" s="49"/>
      <c r="HJ538" s="49"/>
      <c r="HK538" s="49"/>
      <c r="HL538" s="49"/>
      <c r="HM538" s="49"/>
      <c r="HN538" s="49"/>
      <c r="HO538" s="49"/>
      <c r="HP538" s="49"/>
      <c r="HQ538" s="49"/>
    </row>
    <row r="539" spans="1:242" s="47" customFormat="1">
      <c r="A539" s="22" t="s">
        <v>1039</v>
      </c>
      <c r="B539" s="36" t="s">
        <v>1040</v>
      </c>
      <c r="C539" s="48" t="s">
        <v>14</v>
      </c>
      <c r="D539" s="17">
        <v>6094813.1100000003</v>
      </c>
      <c r="E539" s="17">
        <v>2061759.61</v>
      </c>
      <c r="F539" s="17">
        <v>2693895.33</v>
      </c>
      <c r="G539" s="17">
        <v>6203565.6200000001</v>
      </c>
      <c r="H539" s="17">
        <v>2729012.25</v>
      </c>
      <c r="I539" s="17">
        <v>1639819.74</v>
      </c>
      <c r="J539" s="17">
        <v>1198089.57</v>
      </c>
      <c r="K539" s="17">
        <v>770660.9</v>
      </c>
      <c r="L539" s="17"/>
      <c r="M539" s="17"/>
      <c r="N539" s="17"/>
      <c r="O539" s="17"/>
      <c r="P539" s="17">
        <v>29013552.18</v>
      </c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49"/>
      <c r="AS539" s="49"/>
      <c r="AT539" s="49"/>
      <c r="AU539" s="49"/>
      <c r="AV539" s="49"/>
      <c r="AW539" s="49"/>
      <c r="AX539" s="49"/>
      <c r="AY539" s="49"/>
      <c r="AZ539" s="49"/>
      <c r="BA539" s="49"/>
      <c r="BB539" s="49"/>
      <c r="BC539" s="49"/>
      <c r="BD539" s="49"/>
      <c r="BE539" s="49"/>
      <c r="BF539" s="49"/>
      <c r="BG539" s="49"/>
      <c r="BH539" s="49"/>
      <c r="BI539" s="49"/>
      <c r="BJ539" s="49"/>
      <c r="BK539" s="49"/>
      <c r="BL539" s="49"/>
      <c r="BM539" s="49"/>
      <c r="BN539" s="49"/>
      <c r="BO539" s="49"/>
      <c r="BP539" s="49"/>
      <c r="BQ539" s="49"/>
      <c r="BR539" s="49"/>
      <c r="BS539" s="49"/>
      <c r="BT539" s="49"/>
      <c r="BU539" s="49"/>
      <c r="BV539" s="49"/>
      <c r="BW539" s="49"/>
      <c r="BX539" s="49"/>
      <c r="BY539" s="49"/>
      <c r="BZ539" s="49"/>
      <c r="CA539" s="49"/>
      <c r="CB539" s="49"/>
      <c r="CC539" s="49"/>
      <c r="CD539" s="49"/>
      <c r="CE539" s="49"/>
      <c r="CF539" s="49"/>
      <c r="CG539" s="49"/>
      <c r="CH539" s="49"/>
      <c r="CI539" s="49"/>
      <c r="CJ539" s="49"/>
      <c r="CK539" s="49"/>
      <c r="CL539" s="49"/>
      <c r="CM539" s="49"/>
      <c r="CN539" s="49"/>
      <c r="CO539" s="49"/>
      <c r="CP539" s="49"/>
      <c r="CQ539" s="49"/>
      <c r="CR539" s="49"/>
      <c r="CS539" s="49"/>
      <c r="CT539" s="49"/>
      <c r="CU539" s="49"/>
      <c r="CV539" s="49"/>
      <c r="CW539" s="49"/>
      <c r="CX539" s="49"/>
      <c r="CY539" s="49"/>
      <c r="CZ539" s="49"/>
      <c r="DA539" s="49"/>
      <c r="DB539" s="49"/>
      <c r="DC539" s="49"/>
      <c r="DD539" s="49"/>
      <c r="DE539" s="49"/>
      <c r="DF539" s="49"/>
      <c r="DG539" s="49"/>
      <c r="DH539" s="49"/>
      <c r="DI539" s="49"/>
      <c r="DJ539" s="49"/>
      <c r="DK539" s="49"/>
      <c r="DL539" s="49"/>
      <c r="DM539" s="49"/>
      <c r="DN539" s="49"/>
      <c r="DO539" s="49"/>
      <c r="DP539" s="49"/>
      <c r="DQ539" s="49"/>
      <c r="DR539" s="49"/>
      <c r="DS539" s="49"/>
      <c r="DT539" s="49"/>
      <c r="DU539" s="49"/>
      <c r="DV539" s="49"/>
      <c r="DW539" s="49"/>
      <c r="DX539" s="49"/>
      <c r="DY539" s="49"/>
      <c r="DZ539" s="49"/>
      <c r="EA539" s="49"/>
      <c r="EB539" s="49"/>
      <c r="EC539" s="49"/>
      <c r="ED539" s="49"/>
      <c r="EE539" s="49"/>
      <c r="EF539" s="49"/>
      <c r="EG539" s="49"/>
      <c r="EH539" s="49"/>
      <c r="EI539" s="49"/>
      <c r="EJ539" s="49"/>
      <c r="EK539" s="49"/>
      <c r="EL539" s="49"/>
      <c r="EM539" s="49"/>
      <c r="EN539" s="49"/>
      <c r="EO539" s="49"/>
      <c r="EP539" s="49"/>
      <c r="EQ539" s="49"/>
      <c r="ER539" s="49"/>
      <c r="ES539" s="49"/>
      <c r="ET539" s="49"/>
      <c r="EU539" s="49"/>
      <c r="EV539" s="49"/>
      <c r="EW539" s="49"/>
      <c r="EX539" s="49"/>
      <c r="EY539" s="49"/>
      <c r="EZ539" s="49"/>
      <c r="FA539" s="49"/>
      <c r="FB539" s="49"/>
      <c r="FC539" s="49"/>
      <c r="FD539" s="49"/>
      <c r="FE539" s="49"/>
      <c r="FF539" s="49"/>
      <c r="FG539" s="49"/>
      <c r="FH539" s="49"/>
      <c r="FI539" s="49"/>
      <c r="FJ539" s="49"/>
      <c r="FK539" s="49"/>
      <c r="FL539" s="49"/>
      <c r="FM539" s="49"/>
      <c r="FN539" s="49"/>
      <c r="FO539" s="49"/>
      <c r="FP539" s="49"/>
      <c r="FQ539" s="49"/>
      <c r="FR539" s="49"/>
      <c r="FS539" s="49"/>
      <c r="FT539" s="49"/>
      <c r="FU539" s="49"/>
      <c r="FV539" s="49"/>
      <c r="FW539" s="49"/>
      <c r="FX539" s="49"/>
      <c r="FY539" s="49"/>
      <c r="FZ539" s="49"/>
      <c r="GA539" s="49"/>
      <c r="GB539" s="49"/>
      <c r="GC539" s="49"/>
      <c r="GD539" s="49"/>
      <c r="GE539" s="49"/>
      <c r="GF539" s="49"/>
      <c r="GG539" s="49"/>
      <c r="GH539" s="49"/>
      <c r="GI539" s="49"/>
      <c r="GJ539" s="49"/>
      <c r="GK539" s="49"/>
      <c r="GL539" s="49"/>
      <c r="GM539" s="49"/>
      <c r="GN539" s="49"/>
      <c r="GO539" s="49"/>
      <c r="GP539" s="49"/>
      <c r="GQ539" s="49"/>
      <c r="GR539" s="49"/>
      <c r="GS539" s="49"/>
      <c r="GT539" s="49"/>
      <c r="GU539" s="49"/>
      <c r="GV539" s="49"/>
      <c r="GW539" s="49"/>
      <c r="GX539" s="49"/>
      <c r="GY539" s="49"/>
      <c r="GZ539" s="49"/>
      <c r="HA539" s="49"/>
      <c r="HB539" s="49"/>
      <c r="HC539" s="49"/>
      <c r="HD539" s="49"/>
      <c r="HE539" s="49"/>
      <c r="HF539" s="49"/>
      <c r="HG539" s="49"/>
      <c r="HH539" s="49"/>
      <c r="HI539" s="49"/>
      <c r="HJ539" s="49"/>
      <c r="HK539" s="49"/>
      <c r="HL539" s="49"/>
      <c r="HM539" s="49"/>
      <c r="HN539" s="49"/>
      <c r="HO539" s="49"/>
      <c r="HP539" s="49"/>
      <c r="HQ539" s="49"/>
    </row>
    <row r="540" spans="1:242" s="47" customFormat="1">
      <c r="A540" s="22" t="s">
        <v>1041</v>
      </c>
      <c r="B540" s="36" t="s">
        <v>1042</v>
      </c>
      <c r="C540" s="48" t="s">
        <v>15</v>
      </c>
      <c r="D540" s="17">
        <v>507901.16</v>
      </c>
      <c r="E540" s="17">
        <v>171813.36</v>
      </c>
      <c r="F540" s="17">
        <v>224491.33</v>
      </c>
      <c r="G540" s="17">
        <v>516963.81</v>
      </c>
      <c r="H540" s="17">
        <v>227417.68</v>
      </c>
      <c r="I540" s="17">
        <v>136651.68</v>
      </c>
      <c r="J540" s="17">
        <v>99840.82</v>
      </c>
      <c r="K540" s="17">
        <v>64221.73</v>
      </c>
      <c r="L540" s="17"/>
      <c r="M540" s="17"/>
      <c r="N540" s="17"/>
      <c r="O540" s="17"/>
      <c r="P540" s="17">
        <v>2417796.0099999998</v>
      </c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49"/>
      <c r="AS540" s="49"/>
      <c r="AT540" s="49"/>
      <c r="AU540" s="49"/>
      <c r="AV540" s="49"/>
      <c r="AW540" s="49"/>
      <c r="AX540" s="49"/>
      <c r="AY540" s="49"/>
      <c r="AZ540" s="49"/>
      <c r="BA540" s="49"/>
      <c r="BB540" s="49"/>
      <c r="BC540" s="49"/>
      <c r="BD540" s="49"/>
      <c r="BE540" s="49"/>
      <c r="BF540" s="49"/>
      <c r="BG540" s="49"/>
      <c r="BH540" s="49"/>
      <c r="BI540" s="49"/>
      <c r="BJ540" s="49"/>
      <c r="BK540" s="49"/>
      <c r="BL540" s="49"/>
      <c r="BM540" s="49"/>
      <c r="BN540" s="49"/>
      <c r="BO540" s="49"/>
      <c r="BP540" s="49"/>
      <c r="BQ540" s="49"/>
      <c r="BR540" s="49"/>
      <c r="BS540" s="49"/>
      <c r="BT540" s="49"/>
      <c r="BU540" s="49"/>
      <c r="BV540" s="49"/>
      <c r="BW540" s="49"/>
      <c r="BX540" s="49"/>
      <c r="BY540" s="49"/>
      <c r="BZ540" s="49"/>
      <c r="CA540" s="49"/>
      <c r="CB540" s="49"/>
      <c r="CC540" s="49"/>
      <c r="CD540" s="49"/>
      <c r="CE540" s="49"/>
      <c r="CF540" s="49"/>
      <c r="CG540" s="49"/>
      <c r="CH540" s="49"/>
      <c r="CI540" s="49"/>
      <c r="CJ540" s="49"/>
      <c r="CK540" s="49"/>
      <c r="CL540" s="49"/>
      <c r="CM540" s="49"/>
      <c r="CN540" s="49"/>
      <c r="CO540" s="49"/>
      <c r="CP540" s="49"/>
      <c r="CQ540" s="49"/>
      <c r="CR540" s="49"/>
      <c r="CS540" s="49"/>
      <c r="CT540" s="49"/>
      <c r="CU540" s="49"/>
      <c r="CV540" s="49"/>
      <c r="CW540" s="49"/>
      <c r="CX540" s="49"/>
      <c r="CY540" s="49"/>
      <c r="CZ540" s="49"/>
      <c r="DA540" s="49"/>
      <c r="DB540" s="49"/>
      <c r="DC540" s="49"/>
      <c r="DD540" s="49"/>
      <c r="DE540" s="49"/>
      <c r="DF540" s="49"/>
      <c r="DG540" s="49"/>
      <c r="DH540" s="49"/>
      <c r="DI540" s="49"/>
      <c r="DJ540" s="49"/>
      <c r="DK540" s="49"/>
      <c r="DL540" s="49"/>
      <c r="DM540" s="49"/>
      <c r="DN540" s="49"/>
      <c r="DO540" s="49"/>
      <c r="DP540" s="49"/>
      <c r="DQ540" s="49"/>
      <c r="DR540" s="49"/>
      <c r="DS540" s="49"/>
      <c r="DT540" s="49"/>
      <c r="DU540" s="49"/>
      <c r="DV540" s="49"/>
      <c r="DW540" s="49"/>
      <c r="DX540" s="49"/>
      <c r="DY540" s="49"/>
      <c r="DZ540" s="49"/>
      <c r="EA540" s="49"/>
      <c r="EB540" s="49"/>
      <c r="EC540" s="49"/>
      <c r="ED540" s="49"/>
      <c r="EE540" s="49"/>
      <c r="EF540" s="49"/>
      <c r="EG540" s="49"/>
      <c r="EH540" s="49"/>
      <c r="EI540" s="49"/>
      <c r="EJ540" s="49"/>
      <c r="EK540" s="49"/>
      <c r="EL540" s="49"/>
      <c r="EM540" s="49"/>
      <c r="EN540" s="49"/>
      <c r="EO540" s="49"/>
      <c r="EP540" s="49"/>
      <c r="EQ540" s="49"/>
      <c r="ER540" s="49"/>
      <c r="ES540" s="49"/>
      <c r="ET540" s="49"/>
      <c r="EU540" s="49"/>
      <c r="EV540" s="49"/>
      <c r="EW540" s="49"/>
      <c r="EX540" s="49"/>
      <c r="EY540" s="49"/>
      <c r="EZ540" s="49"/>
      <c r="FA540" s="49"/>
      <c r="FB540" s="49"/>
      <c r="FC540" s="49"/>
      <c r="FD540" s="49"/>
      <c r="FE540" s="49"/>
      <c r="FF540" s="49"/>
      <c r="FG540" s="49"/>
      <c r="FH540" s="49"/>
      <c r="FI540" s="49"/>
      <c r="FJ540" s="49"/>
      <c r="FK540" s="49"/>
      <c r="FL540" s="49"/>
      <c r="FM540" s="49"/>
      <c r="FN540" s="49"/>
      <c r="FO540" s="49"/>
      <c r="FP540" s="49"/>
      <c r="FQ540" s="49"/>
      <c r="FR540" s="49"/>
      <c r="FS540" s="49"/>
      <c r="FT540" s="49"/>
      <c r="FU540" s="49"/>
      <c r="FV540" s="49"/>
      <c r="FW540" s="49"/>
      <c r="FX540" s="49"/>
      <c r="FY540" s="49"/>
      <c r="FZ540" s="49"/>
      <c r="GA540" s="49"/>
      <c r="GB540" s="49"/>
      <c r="GC540" s="49"/>
      <c r="GD540" s="49"/>
      <c r="GE540" s="49"/>
      <c r="GF540" s="49"/>
      <c r="GG540" s="49"/>
      <c r="GH540" s="49"/>
      <c r="GI540" s="49"/>
      <c r="GJ540" s="49"/>
      <c r="GK540" s="49"/>
      <c r="GL540" s="49"/>
      <c r="GM540" s="49"/>
      <c r="GN540" s="49"/>
      <c r="GO540" s="49"/>
      <c r="GP540" s="49"/>
      <c r="GQ540" s="49"/>
      <c r="GR540" s="49"/>
      <c r="GS540" s="49"/>
      <c r="GT540" s="49"/>
      <c r="GU540" s="49"/>
      <c r="GV540" s="49"/>
      <c r="GW540" s="49"/>
      <c r="GX540" s="49"/>
      <c r="GY540" s="49"/>
      <c r="GZ540" s="49"/>
      <c r="HA540" s="49"/>
      <c r="HB540" s="49"/>
      <c r="HC540" s="49"/>
      <c r="HD540" s="49"/>
      <c r="HE540" s="49"/>
      <c r="HF540" s="49"/>
      <c r="HG540" s="49"/>
      <c r="HH540" s="49"/>
      <c r="HI540" s="49"/>
      <c r="HJ540" s="49"/>
      <c r="HK540" s="49"/>
      <c r="HL540" s="49"/>
      <c r="HM540" s="49"/>
      <c r="HN540" s="49"/>
      <c r="HO540" s="49"/>
      <c r="HP540" s="49"/>
      <c r="HQ540" s="49"/>
    </row>
    <row r="541" spans="1:242" s="49" customFormat="1">
      <c r="A541" s="22" t="s">
        <v>1043</v>
      </c>
      <c r="B541" s="36" t="s">
        <v>1044</v>
      </c>
      <c r="C541" s="48" t="s">
        <v>16</v>
      </c>
      <c r="D541" s="17">
        <v>1523703.39</v>
      </c>
      <c r="E541" s="17">
        <v>515439.97</v>
      </c>
      <c r="F541" s="17">
        <v>673473.87</v>
      </c>
      <c r="G541" s="17">
        <v>1550891.41</v>
      </c>
      <c r="H541" s="17">
        <v>682253.06</v>
      </c>
      <c r="I541" s="17">
        <v>409954.96</v>
      </c>
      <c r="J541" s="17">
        <v>299522.43</v>
      </c>
      <c r="K541" s="17">
        <v>192665.21</v>
      </c>
      <c r="L541" s="17"/>
      <c r="M541" s="17"/>
      <c r="N541" s="17"/>
      <c r="O541" s="17"/>
      <c r="P541" s="17">
        <v>7253388.04</v>
      </c>
      <c r="HR541" s="47"/>
      <c r="HS541" s="47"/>
      <c r="HT541" s="47"/>
      <c r="HU541" s="47"/>
      <c r="HV541" s="47"/>
      <c r="HW541" s="47"/>
      <c r="HX541" s="47"/>
      <c r="HY541" s="47"/>
      <c r="HZ541" s="47"/>
      <c r="IA541" s="47"/>
      <c r="IB541" s="47"/>
      <c r="IC541" s="47"/>
      <c r="ID541" s="47"/>
      <c r="IE541" s="47"/>
      <c r="IF541" s="47"/>
      <c r="IG541" s="47"/>
      <c r="IH541" s="47"/>
    </row>
    <row r="542" spans="1:242" s="49" customFormat="1">
      <c r="A542" s="22" t="s">
        <v>1045</v>
      </c>
      <c r="B542" s="36" t="s">
        <v>1046</v>
      </c>
      <c r="C542" s="48" t="s">
        <v>62</v>
      </c>
      <c r="D542" s="17">
        <v>2031604.47</v>
      </c>
      <c r="E542" s="17">
        <v>687253.28</v>
      </c>
      <c r="F542" s="17">
        <v>897965.18</v>
      </c>
      <c r="G542" s="17">
        <v>2067855.25</v>
      </c>
      <c r="H542" s="17">
        <v>909670.78</v>
      </c>
      <c r="I542" s="17">
        <v>546606.61</v>
      </c>
      <c r="J542" s="17">
        <v>399363.24</v>
      </c>
      <c r="K542" s="17">
        <v>256886.98</v>
      </c>
      <c r="L542" s="17"/>
      <c r="M542" s="17"/>
      <c r="N542" s="17"/>
      <c r="O542" s="17"/>
      <c r="P542" s="17">
        <v>9671184.0600000005</v>
      </c>
      <c r="HR542" s="47"/>
      <c r="HS542" s="47"/>
      <c r="HT542" s="47"/>
      <c r="HU542" s="47"/>
      <c r="HV542" s="47"/>
      <c r="HW542" s="47"/>
      <c r="HX542" s="47"/>
      <c r="HY542" s="47"/>
      <c r="HZ542" s="47"/>
      <c r="IA542" s="47"/>
      <c r="IB542" s="47"/>
      <c r="IC542" s="47"/>
      <c r="ID542" s="47"/>
      <c r="IE542" s="47"/>
      <c r="IF542" s="47"/>
      <c r="IG542" s="47"/>
      <c r="IH542" s="47"/>
    </row>
    <row r="543" spans="1:242" s="49" customFormat="1">
      <c r="A543" s="24" t="s">
        <v>1047</v>
      </c>
      <c r="B543" s="35" t="s">
        <v>1048</v>
      </c>
      <c r="C543" s="48"/>
      <c r="D543" s="16">
        <f t="shared" ref="D543:P543" si="374">D544</f>
        <v>137914.85</v>
      </c>
      <c r="E543" s="16">
        <f t="shared" si="374"/>
        <v>109919.14000000001</v>
      </c>
      <c r="F543" s="16">
        <f t="shared" si="374"/>
        <v>116177.66</v>
      </c>
      <c r="G543" s="16">
        <f t="shared" si="374"/>
        <v>131653.41</v>
      </c>
      <c r="H543" s="16">
        <f t="shared" si="374"/>
        <v>114251.19</v>
      </c>
      <c r="I543" s="16">
        <f t="shared" si="374"/>
        <v>119182.09000000001</v>
      </c>
      <c r="J543" s="16">
        <f t="shared" si="374"/>
        <v>129070.01999999999</v>
      </c>
      <c r="K543" s="16">
        <f t="shared" si="374"/>
        <v>102995.87</v>
      </c>
      <c r="L543" s="16">
        <f t="shared" si="374"/>
        <v>131170</v>
      </c>
      <c r="M543" s="16">
        <f t="shared" si="374"/>
        <v>159478.75</v>
      </c>
      <c r="N543" s="16">
        <f t="shared" si="374"/>
        <v>183371.25</v>
      </c>
      <c r="O543" s="16">
        <f t="shared" si="374"/>
        <v>186491.25</v>
      </c>
      <c r="P543" s="16">
        <f t="shared" si="374"/>
        <v>1621675.48</v>
      </c>
      <c r="HR543" s="47"/>
      <c r="HS543" s="47"/>
      <c r="HT543" s="47"/>
      <c r="HU543" s="47"/>
      <c r="HV543" s="47"/>
      <c r="HW543" s="47"/>
      <c r="HX543" s="47"/>
      <c r="HY543" s="47"/>
      <c r="HZ543" s="47"/>
      <c r="IA543" s="47"/>
      <c r="IB543" s="47"/>
      <c r="IC543" s="47"/>
      <c r="ID543" s="47"/>
      <c r="IE543" s="47"/>
      <c r="IF543" s="47"/>
      <c r="IG543" s="47"/>
      <c r="IH543" s="47"/>
    </row>
    <row r="544" spans="1:242" s="49" customFormat="1">
      <c r="A544" s="24" t="s">
        <v>1049</v>
      </c>
      <c r="B544" s="35" t="s">
        <v>1050</v>
      </c>
      <c r="C544" s="48"/>
      <c r="D544" s="16">
        <f t="shared" ref="D544:J544" si="375">SUM(D545:D548)</f>
        <v>137914.85</v>
      </c>
      <c r="E544" s="16">
        <f t="shared" si="375"/>
        <v>109919.14000000001</v>
      </c>
      <c r="F544" s="16">
        <f t="shared" si="375"/>
        <v>116177.66</v>
      </c>
      <c r="G544" s="16">
        <f t="shared" si="375"/>
        <v>131653.41</v>
      </c>
      <c r="H544" s="16">
        <f t="shared" si="375"/>
        <v>114251.19</v>
      </c>
      <c r="I544" s="16">
        <f t="shared" si="375"/>
        <v>119182.09000000001</v>
      </c>
      <c r="J544" s="16">
        <f t="shared" si="375"/>
        <v>129070.01999999999</v>
      </c>
      <c r="K544" s="16">
        <f t="shared" ref="K544:P544" si="376">SUM(K545:K548)</f>
        <v>102995.87</v>
      </c>
      <c r="L544" s="16">
        <v>131170</v>
      </c>
      <c r="M544" s="16">
        <v>159478.75</v>
      </c>
      <c r="N544" s="16">
        <v>183371.25</v>
      </c>
      <c r="O544" s="16">
        <v>186491.25</v>
      </c>
      <c r="P544" s="16">
        <f t="shared" si="376"/>
        <v>1621675.48</v>
      </c>
      <c r="HR544" s="47"/>
      <c r="HS544" s="47"/>
      <c r="HT544" s="47"/>
      <c r="HU544" s="47"/>
      <c r="HV544" s="47"/>
      <c r="HW544" s="47"/>
      <c r="HX544" s="47"/>
      <c r="HY544" s="47"/>
      <c r="HZ544" s="47"/>
      <c r="IA544" s="47"/>
      <c r="IB544" s="47"/>
      <c r="IC544" s="47"/>
      <c r="ID544" s="47"/>
      <c r="IE544" s="47"/>
      <c r="IF544" s="47"/>
      <c r="IG544" s="47"/>
      <c r="IH544" s="47"/>
    </row>
    <row r="545" spans="1:242" s="49" customFormat="1">
      <c r="A545" s="22" t="s">
        <v>1051</v>
      </c>
      <c r="B545" s="36" t="s">
        <v>1052</v>
      </c>
      <c r="C545" s="48" t="s">
        <v>14</v>
      </c>
      <c r="D545" s="17">
        <v>82748.88</v>
      </c>
      <c r="E545" s="17">
        <v>65951.460000000006</v>
      </c>
      <c r="F545" s="17">
        <v>69706.58</v>
      </c>
      <c r="G545" s="17">
        <v>78992.05</v>
      </c>
      <c r="H545" s="17">
        <v>68550.720000000001</v>
      </c>
      <c r="I545" s="17">
        <v>71509.240000000005</v>
      </c>
      <c r="J545" s="17">
        <v>77442.009999999995</v>
      </c>
      <c r="K545" s="17">
        <v>61797.52</v>
      </c>
      <c r="L545" s="17"/>
      <c r="M545" s="17"/>
      <c r="N545" s="17"/>
      <c r="O545" s="17"/>
      <c r="P545" s="17">
        <v>973005.29</v>
      </c>
      <c r="HR545" s="47"/>
      <c r="HS545" s="47"/>
      <c r="HT545" s="47"/>
      <c r="HU545" s="47"/>
      <c r="HV545" s="47"/>
      <c r="HW545" s="47"/>
      <c r="HX545" s="47"/>
      <c r="HY545" s="47"/>
      <c r="HZ545" s="47"/>
      <c r="IA545" s="47"/>
      <c r="IB545" s="47"/>
      <c r="IC545" s="47"/>
      <c r="ID545" s="47"/>
      <c r="IE545" s="47"/>
      <c r="IF545" s="47"/>
      <c r="IG545" s="47"/>
      <c r="IH545" s="47"/>
    </row>
    <row r="546" spans="1:242" s="49" customFormat="1">
      <c r="A546" s="22" t="s">
        <v>1053</v>
      </c>
      <c r="B546" s="36" t="s">
        <v>1054</v>
      </c>
      <c r="C546" s="48" t="s">
        <v>15</v>
      </c>
      <c r="D546" s="17">
        <v>6895.75</v>
      </c>
      <c r="E546" s="17">
        <v>5495.97</v>
      </c>
      <c r="F546" s="17">
        <v>5808.89</v>
      </c>
      <c r="G546" s="17">
        <v>6582.67</v>
      </c>
      <c r="H546" s="17">
        <v>5712.56</v>
      </c>
      <c r="I546" s="17">
        <v>5959.11</v>
      </c>
      <c r="J546" s="17">
        <v>6453.5</v>
      </c>
      <c r="K546" s="17">
        <v>5149.79</v>
      </c>
      <c r="L546" s="17"/>
      <c r="M546" s="17"/>
      <c r="N546" s="17"/>
      <c r="O546" s="17"/>
      <c r="P546" s="17">
        <v>81083.77</v>
      </c>
      <c r="HR546" s="47"/>
      <c r="HS546" s="47"/>
      <c r="HT546" s="47"/>
      <c r="HU546" s="47"/>
      <c r="HV546" s="47"/>
      <c r="HW546" s="47"/>
      <c r="HX546" s="47"/>
      <c r="HY546" s="47"/>
      <c r="HZ546" s="47"/>
      <c r="IA546" s="47"/>
      <c r="IB546" s="47"/>
      <c r="IC546" s="47"/>
      <c r="ID546" s="47"/>
      <c r="IE546" s="47"/>
      <c r="IF546" s="47"/>
      <c r="IG546" s="47"/>
      <c r="IH546" s="47"/>
    </row>
    <row r="547" spans="1:242" s="49" customFormat="1">
      <c r="A547" s="22" t="s">
        <v>1055</v>
      </c>
      <c r="B547" s="36" t="s">
        <v>1056</v>
      </c>
      <c r="C547" s="48" t="s">
        <v>16</v>
      </c>
      <c r="D547" s="17">
        <v>20687.240000000002</v>
      </c>
      <c r="E547" s="17">
        <v>16487.88</v>
      </c>
      <c r="F547" s="17">
        <v>17426.66</v>
      </c>
      <c r="G547" s="17">
        <v>19748.009999999998</v>
      </c>
      <c r="H547" s="17">
        <v>17137.669999999998</v>
      </c>
      <c r="I547" s="17">
        <v>17877.32</v>
      </c>
      <c r="J547" s="17">
        <v>19360.5</v>
      </c>
      <c r="K547" s="17">
        <v>15449.38</v>
      </c>
      <c r="L547" s="17"/>
      <c r="M547" s="17"/>
      <c r="N547" s="17"/>
      <c r="O547" s="17"/>
      <c r="P547" s="17">
        <v>243251.32</v>
      </c>
      <c r="HR547" s="47"/>
      <c r="HS547" s="47"/>
      <c r="HT547" s="47"/>
      <c r="HU547" s="47"/>
      <c r="HV547" s="47"/>
      <c r="HW547" s="47"/>
      <c r="HX547" s="47"/>
      <c r="HY547" s="47"/>
      <c r="HZ547" s="47"/>
      <c r="IA547" s="47"/>
      <c r="IB547" s="47"/>
      <c r="IC547" s="47"/>
      <c r="ID547" s="47"/>
      <c r="IE547" s="47"/>
      <c r="IF547" s="47"/>
      <c r="IG547" s="47"/>
      <c r="IH547" s="47"/>
    </row>
    <row r="548" spans="1:242" s="49" customFormat="1">
      <c r="A548" s="22" t="s">
        <v>1057</v>
      </c>
      <c r="B548" s="36" t="s">
        <v>1058</v>
      </c>
      <c r="C548" s="48" t="s">
        <v>62</v>
      </c>
      <c r="D548" s="17">
        <v>27582.98</v>
      </c>
      <c r="E548" s="17">
        <v>21983.83</v>
      </c>
      <c r="F548" s="17">
        <v>23235.53</v>
      </c>
      <c r="G548" s="17">
        <v>26330.68</v>
      </c>
      <c r="H548" s="17">
        <v>22850.240000000002</v>
      </c>
      <c r="I548" s="17">
        <v>23836.42</v>
      </c>
      <c r="J548" s="17">
        <v>25814.01</v>
      </c>
      <c r="K548" s="17">
        <v>20599.18</v>
      </c>
      <c r="L548" s="17"/>
      <c r="M548" s="17"/>
      <c r="N548" s="17"/>
      <c r="O548" s="17"/>
      <c r="P548" s="17">
        <v>324335.09999999998</v>
      </c>
      <c r="HR548" s="47"/>
      <c r="HS548" s="47"/>
      <c r="HT548" s="47"/>
      <c r="HU548" s="47"/>
      <c r="HV548" s="47"/>
      <c r="HW548" s="47"/>
      <c r="HX548" s="47"/>
      <c r="HY548" s="47"/>
      <c r="HZ548" s="47"/>
      <c r="IA548" s="47"/>
      <c r="IB548" s="47"/>
      <c r="IC548" s="47"/>
      <c r="ID548" s="47"/>
      <c r="IE548" s="47"/>
      <c r="IF548" s="47"/>
      <c r="IG548" s="47"/>
      <c r="IH548" s="47"/>
    </row>
    <row r="549" spans="1:242" s="30" customFormat="1" ht="22.5" customHeight="1">
      <c r="A549" s="24" t="s">
        <v>1059</v>
      </c>
      <c r="B549" s="35" t="s">
        <v>1060</v>
      </c>
      <c r="C549" s="48"/>
      <c r="D549" s="16">
        <f t="shared" ref="D549:P549" si="377">D550</f>
        <v>22908.68</v>
      </c>
      <c r="E549" s="16">
        <f t="shared" si="377"/>
        <v>0</v>
      </c>
      <c r="F549" s="16">
        <f t="shared" si="377"/>
        <v>0</v>
      </c>
      <c r="G549" s="16">
        <f t="shared" si="377"/>
        <v>18609.87</v>
      </c>
      <c r="H549" s="16">
        <f t="shared" si="377"/>
        <v>0</v>
      </c>
      <c r="I549" s="16">
        <f t="shared" si="377"/>
        <v>0</v>
      </c>
      <c r="J549" s="16">
        <f t="shared" si="377"/>
        <v>25898.01</v>
      </c>
      <c r="K549" s="16">
        <f t="shared" si="377"/>
        <v>0</v>
      </c>
      <c r="L549" s="16">
        <f t="shared" si="377"/>
        <v>0</v>
      </c>
      <c r="M549" s="16">
        <f t="shared" si="377"/>
        <v>25898.01</v>
      </c>
      <c r="N549" s="16">
        <f t="shared" si="377"/>
        <v>0</v>
      </c>
      <c r="O549" s="16">
        <f t="shared" si="377"/>
        <v>0</v>
      </c>
      <c r="P549" s="16">
        <f t="shared" si="377"/>
        <v>93314.569999999992</v>
      </c>
      <c r="HR549" s="29"/>
      <c r="HS549" s="29"/>
      <c r="HT549" s="29"/>
      <c r="HU549" s="29"/>
      <c r="HV549" s="29"/>
      <c r="HW549" s="29"/>
      <c r="HX549" s="29"/>
      <c r="HY549" s="29"/>
      <c r="HZ549" s="29"/>
      <c r="IA549" s="29"/>
      <c r="IB549" s="29"/>
      <c r="IC549" s="29"/>
      <c r="ID549" s="29"/>
      <c r="IE549" s="29"/>
      <c r="IF549" s="29"/>
      <c r="IG549" s="29"/>
      <c r="IH549" s="29"/>
    </row>
    <row r="550" spans="1:242" s="49" customFormat="1" ht="20.25" customHeight="1">
      <c r="A550" s="24" t="s">
        <v>1061</v>
      </c>
      <c r="B550" s="35" t="s">
        <v>1062</v>
      </c>
      <c r="C550" s="48" t="s">
        <v>93</v>
      </c>
      <c r="D550" s="16">
        <v>22908.68</v>
      </c>
      <c r="E550" s="16"/>
      <c r="F550" s="16"/>
      <c r="G550" s="16">
        <v>18609.87</v>
      </c>
      <c r="H550" s="16"/>
      <c r="I550" s="16"/>
      <c r="J550" s="16">
        <v>25898.01</v>
      </c>
      <c r="K550" s="16"/>
      <c r="L550" s="16"/>
      <c r="M550" s="16">
        <f>J550</f>
        <v>25898.01</v>
      </c>
      <c r="N550" s="16"/>
      <c r="O550" s="16"/>
      <c r="P550" s="17">
        <f>SUM(D550:O550)</f>
        <v>93314.569999999992</v>
      </c>
      <c r="HR550" s="47"/>
      <c r="HS550" s="47"/>
      <c r="HT550" s="47"/>
      <c r="HU550" s="47"/>
      <c r="HV550" s="47"/>
      <c r="HW550" s="47"/>
      <c r="HX550" s="47"/>
      <c r="HY550" s="47"/>
      <c r="HZ550" s="47"/>
      <c r="IA550" s="47"/>
      <c r="IB550" s="47"/>
      <c r="IC550" s="47"/>
      <c r="ID550" s="47"/>
      <c r="IE550" s="47"/>
      <c r="IF550" s="47"/>
      <c r="IG550" s="47"/>
      <c r="IH550" s="47"/>
    </row>
    <row r="551" spans="1:242" s="30" customFormat="1" ht="18.75" customHeight="1">
      <c r="A551" s="24" t="s">
        <v>1063</v>
      </c>
      <c r="B551" s="35" t="s">
        <v>1064</v>
      </c>
      <c r="C551" s="48"/>
      <c r="D551" s="16">
        <f>D552</f>
        <v>916862.92999999993</v>
      </c>
      <c r="E551" s="16">
        <f t="shared" ref="E551:P552" si="378">E552</f>
        <v>893242.92999999993</v>
      </c>
      <c r="F551" s="16">
        <f t="shared" si="378"/>
        <v>1660436.92</v>
      </c>
      <c r="G551" s="16">
        <f t="shared" si="378"/>
        <v>2025746.5299999998</v>
      </c>
      <c r="H551" s="16">
        <f t="shared" si="378"/>
        <v>1032627.85</v>
      </c>
      <c r="I551" s="16">
        <f t="shared" si="378"/>
        <v>1002103.4099999999</v>
      </c>
      <c r="J551" s="16">
        <f t="shared" si="378"/>
        <v>955048.37999999989</v>
      </c>
      <c r="K551" s="16">
        <f t="shared" si="378"/>
        <v>961599.97</v>
      </c>
      <c r="L551" s="16">
        <f t="shared" si="378"/>
        <v>961599.97</v>
      </c>
      <c r="M551" s="16">
        <f t="shared" si="378"/>
        <v>961599.97</v>
      </c>
      <c r="N551" s="16">
        <f t="shared" si="378"/>
        <v>961599.97</v>
      </c>
      <c r="O551" s="16">
        <f t="shared" si="378"/>
        <v>961599.97</v>
      </c>
      <c r="P551" s="16">
        <f t="shared" si="378"/>
        <v>13294068.800000001</v>
      </c>
      <c r="HR551" s="29"/>
      <c r="HS551" s="29"/>
      <c r="HT551" s="29"/>
      <c r="HU551" s="29"/>
      <c r="HV551" s="29"/>
      <c r="HW551" s="29"/>
      <c r="HX551" s="29"/>
      <c r="HY551" s="29"/>
      <c r="HZ551" s="29"/>
      <c r="IA551" s="29"/>
      <c r="IB551" s="29"/>
      <c r="IC551" s="29"/>
      <c r="ID551" s="29"/>
      <c r="IE551" s="29"/>
      <c r="IF551" s="29"/>
      <c r="IG551" s="29"/>
      <c r="IH551" s="29"/>
    </row>
    <row r="552" spans="1:242" s="30" customFormat="1" ht="26.25" customHeight="1">
      <c r="A552" s="24" t="s">
        <v>1065</v>
      </c>
      <c r="B552" s="35" t="s">
        <v>1064</v>
      </c>
      <c r="C552" s="48"/>
      <c r="D552" s="16">
        <f>D553</f>
        <v>916862.92999999993</v>
      </c>
      <c r="E552" s="16">
        <f t="shared" si="378"/>
        <v>893242.92999999993</v>
      </c>
      <c r="F552" s="16">
        <f t="shared" si="378"/>
        <v>1660436.92</v>
      </c>
      <c r="G552" s="16">
        <f t="shared" si="378"/>
        <v>2025746.5299999998</v>
      </c>
      <c r="H552" s="16">
        <f t="shared" si="378"/>
        <v>1032627.85</v>
      </c>
      <c r="I552" s="16">
        <f t="shared" si="378"/>
        <v>1002103.4099999999</v>
      </c>
      <c r="J552" s="16">
        <f t="shared" si="378"/>
        <v>955048.37999999989</v>
      </c>
      <c r="K552" s="16">
        <f t="shared" si="378"/>
        <v>961599.97</v>
      </c>
      <c r="L552" s="16">
        <f t="shared" si="378"/>
        <v>961599.97</v>
      </c>
      <c r="M552" s="16">
        <f t="shared" si="378"/>
        <v>961599.97</v>
      </c>
      <c r="N552" s="16">
        <f t="shared" si="378"/>
        <v>961599.97</v>
      </c>
      <c r="O552" s="16">
        <f t="shared" si="378"/>
        <v>961599.97</v>
      </c>
      <c r="P552" s="16">
        <f t="shared" si="378"/>
        <v>13294068.800000001</v>
      </c>
      <c r="HR552" s="29"/>
      <c r="HS552" s="29"/>
      <c r="HT552" s="29"/>
      <c r="HU552" s="29"/>
      <c r="HV552" s="29"/>
      <c r="HW552" s="29"/>
      <c r="HX552" s="29"/>
      <c r="HY552" s="29"/>
      <c r="HZ552" s="29"/>
      <c r="IA552" s="29"/>
      <c r="IB552" s="29"/>
      <c r="IC552" s="29"/>
      <c r="ID552" s="29"/>
      <c r="IE552" s="29"/>
      <c r="IF552" s="29"/>
      <c r="IG552" s="29"/>
      <c r="IH552" s="29"/>
    </row>
    <row r="553" spans="1:242" s="30" customFormat="1" ht="36">
      <c r="A553" s="96" t="s">
        <v>1066</v>
      </c>
      <c r="B553" s="95" t="s">
        <v>1067</v>
      </c>
      <c r="C553" s="48"/>
      <c r="D553" s="16">
        <f>SUM(D554:D570)</f>
        <v>916862.92999999993</v>
      </c>
      <c r="E553" s="16">
        <f t="shared" ref="E553" si="379">SUM(E554:E570)</f>
        <v>893242.92999999993</v>
      </c>
      <c r="F553" s="16">
        <f>SUM(F554:F571)</f>
        <v>1660436.92</v>
      </c>
      <c r="G553" s="16">
        <f>SUM(G554:G571)</f>
        <v>2025746.5299999998</v>
      </c>
      <c r="H553" s="16">
        <f t="shared" ref="H553:O553" si="380">SUM(H554:H571)</f>
        <v>1032627.85</v>
      </c>
      <c r="I553" s="16">
        <f t="shared" si="380"/>
        <v>1002103.4099999999</v>
      </c>
      <c r="J553" s="16">
        <f>SUM(J554:J571)</f>
        <v>955048.37999999989</v>
      </c>
      <c r="K553" s="16">
        <f t="shared" si="380"/>
        <v>961599.97</v>
      </c>
      <c r="L553" s="16">
        <f t="shared" si="380"/>
        <v>961599.97</v>
      </c>
      <c r="M553" s="16">
        <f t="shared" si="380"/>
        <v>961599.97</v>
      </c>
      <c r="N553" s="16">
        <f t="shared" si="380"/>
        <v>961599.97</v>
      </c>
      <c r="O553" s="16">
        <f t="shared" si="380"/>
        <v>961599.97</v>
      </c>
      <c r="P553" s="16">
        <f>SUM(P554:P571)</f>
        <v>13294068.800000001</v>
      </c>
      <c r="HR553" s="29"/>
      <c r="HS553" s="29"/>
      <c r="HT553" s="29"/>
      <c r="HU553" s="29"/>
      <c r="HV553" s="29"/>
      <c r="HW553" s="29"/>
      <c r="HX553" s="29"/>
      <c r="HY553" s="29"/>
      <c r="HZ553" s="29"/>
      <c r="IA553" s="29"/>
      <c r="IB553" s="29"/>
      <c r="IC553" s="29"/>
      <c r="ID553" s="29"/>
      <c r="IE553" s="29"/>
      <c r="IF553" s="29"/>
      <c r="IG553" s="29"/>
      <c r="IH553" s="29"/>
    </row>
    <row r="554" spans="1:242" s="49" customFormat="1">
      <c r="A554" s="22" t="s">
        <v>1068</v>
      </c>
      <c r="B554" s="36" t="s">
        <v>177</v>
      </c>
      <c r="C554" s="48" t="s">
        <v>82</v>
      </c>
      <c r="D554" s="17">
        <v>122878.5</v>
      </c>
      <c r="E554" s="17">
        <v>122878.5</v>
      </c>
      <c r="F554" s="17">
        <v>122878.5</v>
      </c>
      <c r="G554" s="17">
        <v>245757</v>
      </c>
      <c r="H554" s="17">
        <v>122878.5</v>
      </c>
      <c r="I554" s="17">
        <v>122878.5</v>
      </c>
      <c r="J554" s="17">
        <f t="shared" ref="J554:O554" si="381">I554</f>
        <v>122878.5</v>
      </c>
      <c r="K554" s="17">
        <f t="shared" si="381"/>
        <v>122878.5</v>
      </c>
      <c r="L554" s="17">
        <f t="shared" si="381"/>
        <v>122878.5</v>
      </c>
      <c r="M554" s="17">
        <f t="shared" si="381"/>
        <v>122878.5</v>
      </c>
      <c r="N554" s="17">
        <f t="shared" si="381"/>
        <v>122878.5</v>
      </c>
      <c r="O554" s="17">
        <f t="shared" si="381"/>
        <v>122878.5</v>
      </c>
      <c r="P554" s="17">
        <f>SUM(D554:O554)</f>
        <v>1597420.5</v>
      </c>
      <c r="HR554" s="47"/>
      <c r="HS554" s="47"/>
      <c r="HT554" s="47"/>
      <c r="HU554" s="47"/>
      <c r="HV554" s="47"/>
      <c r="HW554" s="47"/>
      <c r="HX554" s="47"/>
      <c r="HY554" s="47"/>
      <c r="HZ554" s="47"/>
      <c r="IA554" s="47"/>
      <c r="IB554" s="47"/>
      <c r="IC554" s="47"/>
      <c r="ID554" s="47"/>
      <c r="IE554" s="47"/>
      <c r="IF554" s="47"/>
      <c r="IG554" s="47"/>
      <c r="IH554" s="47"/>
    </row>
    <row r="555" spans="1:242" s="49" customFormat="1">
      <c r="A555" s="22" t="s">
        <v>1069</v>
      </c>
      <c r="B555" s="36" t="s">
        <v>178</v>
      </c>
      <c r="C555" s="48" t="s">
        <v>70</v>
      </c>
      <c r="D555" s="17">
        <v>35000</v>
      </c>
      <c r="E555" s="17">
        <v>35000</v>
      </c>
      <c r="F555" s="17">
        <v>35000</v>
      </c>
      <c r="G555" s="17">
        <v>70000</v>
      </c>
      <c r="H555" s="17">
        <v>35000</v>
      </c>
      <c r="I555" s="17">
        <v>35000</v>
      </c>
      <c r="J555" s="17">
        <f t="shared" ref="I555:O571" si="382">I555</f>
        <v>35000</v>
      </c>
      <c r="K555" s="17">
        <f t="shared" si="382"/>
        <v>35000</v>
      </c>
      <c r="L555" s="17">
        <f t="shared" si="382"/>
        <v>35000</v>
      </c>
      <c r="M555" s="17">
        <f t="shared" si="382"/>
        <v>35000</v>
      </c>
      <c r="N555" s="17">
        <f t="shared" si="382"/>
        <v>35000</v>
      </c>
      <c r="O555" s="17">
        <f t="shared" si="382"/>
        <v>35000</v>
      </c>
      <c r="P555" s="17">
        <f t="shared" ref="P555:P571" si="383">SUM(D555:O555)</f>
        <v>455000</v>
      </c>
      <c r="HR555" s="47"/>
      <c r="HS555" s="47"/>
      <c r="HT555" s="47"/>
      <c r="HU555" s="47"/>
      <c r="HV555" s="47"/>
      <c r="HW555" s="47"/>
      <c r="HX555" s="47"/>
      <c r="HY555" s="47"/>
      <c r="HZ555" s="47"/>
      <c r="IA555" s="47"/>
      <c r="IB555" s="47"/>
      <c r="IC555" s="47"/>
      <c r="ID555" s="47"/>
      <c r="IE555" s="47"/>
      <c r="IF555" s="47"/>
      <c r="IG555" s="47"/>
      <c r="IH555" s="47"/>
    </row>
    <row r="556" spans="1:242" s="49" customFormat="1">
      <c r="A556" s="22" t="s">
        <v>1070</v>
      </c>
      <c r="B556" s="36" t="s">
        <v>179</v>
      </c>
      <c r="C556" s="48" t="s">
        <v>68</v>
      </c>
      <c r="D556" s="17">
        <v>55484.19</v>
      </c>
      <c r="E556" s="17">
        <v>55484.19</v>
      </c>
      <c r="F556" s="17">
        <v>55484.19</v>
      </c>
      <c r="G556" s="17">
        <v>110968.38</v>
      </c>
      <c r="H556" s="17">
        <v>55484.19</v>
      </c>
      <c r="I556" s="17">
        <v>55484.19</v>
      </c>
      <c r="J556" s="17">
        <f t="shared" si="382"/>
        <v>55484.19</v>
      </c>
      <c r="K556" s="17">
        <f t="shared" si="382"/>
        <v>55484.19</v>
      </c>
      <c r="L556" s="17">
        <f t="shared" si="382"/>
        <v>55484.19</v>
      </c>
      <c r="M556" s="17">
        <f t="shared" si="382"/>
        <v>55484.19</v>
      </c>
      <c r="N556" s="17">
        <f t="shared" si="382"/>
        <v>55484.19</v>
      </c>
      <c r="O556" s="17">
        <f t="shared" si="382"/>
        <v>55484.19</v>
      </c>
      <c r="P556" s="17">
        <f t="shared" si="383"/>
        <v>721294.47</v>
      </c>
      <c r="HR556" s="47"/>
      <c r="HS556" s="47"/>
      <c r="HT556" s="47"/>
      <c r="HU556" s="47"/>
      <c r="HV556" s="47"/>
      <c r="HW556" s="47"/>
      <c r="HX556" s="47"/>
      <c r="HY556" s="47"/>
      <c r="HZ556" s="47"/>
      <c r="IA556" s="47"/>
      <c r="IB556" s="47"/>
      <c r="IC556" s="47"/>
      <c r="ID556" s="47"/>
      <c r="IE556" s="47"/>
      <c r="IF556" s="47"/>
      <c r="IG556" s="47"/>
      <c r="IH556" s="47"/>
    </row>
    <row r="557" spans="1:242" s="49" customFormat="1">
      <c r="A557" s="22" t="s">
        <v>1071</v>
      </c>
      <c r="B557" s="36" t="s">
        <v>180</v>
      </c>
      <c r="C557" s="48" t="s">
        <v>78</v>
      </c>
      <c r="D557" s="17">
        <v>16500</v>
      </c>
      <c r="E557" s="17">
        <v>16500</v>
      </c>
      <c r="F557" s="17">
        <v>16500</v>
      </c>
      <c r="G557" s="17">
        <v>33000</v>
      </c>
      <c r="H557" s="17">
        <v>16500</v>
      </c>
      <c r="I557" s="17">
        <v>16500</v>
      </c>
      <c r="J557" s="17">
        <f t="shared" si="382"/>
        <v>16500</v>
      </c>
      <c r="K557" s="17">
        <f t="shared" si="382"/>
        <v>16500</v>
      </c>
      <c r="L557" s="17">
        <f t="shared" si="382"/>
        <v>16500</v>
      </c>
      <c r="M557" s="17">
        <f t="shared" si="382"/>
        <v>16500</v>
      </c>
      <c r="N557" s="17">
        <f t="shared" si="382"/>
        <v>16500</v>
      </c>
      <c r="O557" s="17">
        <f t="shared" si="382"/>
        <v>16500</v>
      </c>
      <c r="P557" s="17">
        <f t="shared" si="383"/>
        <v>214500</v>
      </c>
      <c r="HR557" s="47"/>
      <c r="HS557" s="47"/>
      <c r="HT557" s="47"/>
      <c r="HU557" s="47"/>
      <c r="HV557" s="47"/>
      <c r="HW557" s="47"/>
      <c r="HX557" s="47"/>
      <c r="HY557" s="47"/>
      <c r="HZ557" s="47"/>
      <c r="IA557" s="47"/>
      <c r="IB557" s="47"/>
      <c r="IC557" s="47"/>
      <c r="ID557" s="47"/>
      <c r="IE557" s="47"/>
      <c r="IF557" s="47"/>
      <c r="IG557" s="47"/>
      <c r="IH557" s="47"/>
    </row>
    <row r="558" spans="1:242" s="49" customFormat="1">
      <c r="A558" s="22" t="s">
        <v>1072</v>
      </c>
      <c r="B558" s="36" t="s">
        <v>275</v>
      </c>
      <c r="C558" s="48" t="s">
        <v>65</v>
      </c>
      <c r="D558" s="17">
        <v>0</v>
      </c>
      <c r="E558" s="17">
        <v>0</v>
      </c>
      <c r="F558" s="17"/>
      <c r="G558" s="17"/>
      <c r="H558" s="17"/>
      <c r="I558" s="17">
        <f t="shared" si="382"/>
        <v>0</v>
      </c>
      <c r="J558" s="17">
        <f t="shared" si="382"/>
        <v>0</v>
      </c>
      <c r="K558" s="17">
        <f t="shared" si="382"/>
        <v>0</v>
      </c>
      <c r="L558" s="17">
        <f t="shared" si="382"/>
        <v>0</v>
      </c>
      <c r="M558" s="17">
        <f t="shared" si="382"/>
        <v>0</v>
      </c>
      <c r="N558" s="17">
        <f t="shared" si="382"/>
        <v>0</v>
      </c>
      <c r="O558" s="17">
        <f t="shared" si="382"/>
        <v>0</v>
      </c>
      <c r="P558" s="17">
        <f t="shared" si="383"/>
        <v>0</v>
      </c>
      <c r="HR558" s="47"/>
      <c r="HS558" s="47"/>
      <c r="HT558" s="47"/>
      <c r="HU558" s="47"/>
      <c r="HV558" s="47"/>
      <c r="HW558" s="47"/>
      <c r="HX558" s="47"/>
      <c r="HY558" s="47"/>
      <c r="HZ558" s="47"/>
      <c r="IA558" s="47"/>
      <c r="IB558" s="47"/>
      <c r="IC558" s="47"/>
      <c r="ID558" s="47"/>
      <c r="IE558" s="47"/>
      <c r="IF558" s="47"/>
      <c r="IG558" s="47"/>
      <c r="IH558" s="47"/>
    </row>
    <row r="559" spans="1:242" s="49" customFormat="1">
      <c r="A559" s="22" t="s">
        <v>1073</v>
      </c>
      <c r="B559" s="36" t="s">
        <v>181</v>
      </c>
      <c r="C559" s="48" t="s">
        <v>65</v>
      </c>
      <c r="D559" s="17">
        <v>92000</v>
      </c>
      <c r="E559" s="17">
        <v>92000</v>
      </c>
      <c r="F559" s="17">
        <v>92000</v>
      </c>
      <c r="G559" s="17">
        <v>184000</v>
      </c>
      <c r="H559" s="17">
        <v>92000</v>
      </c>
      <c r="I559" s="17">
        <v>92000</v>
      </c>
      <c r="J559" s="17">
        <f t="shared" si="382"/>
        <v>92000</v>
      </c>
      <c r="K559" s="17">
        <f t="shared" si="382"/>
        <v>92000</v>
      </c>
      <c r="L559" s="17">
        <f t="shared" si="382"/>
        <v>92000</v>
      </c>
      <c r="M559" s="17">
        <f t="shared" si="382"/>
        <v>92000</v>
      </c>
      <c r="N559" s="17">
        <f t="shared" si="382"/>
        <v>92000</v>
      </c>
      <c r="O559" s="17">
        <f t="shared" si="382"/>
        <v>92000</v>
      </c>
      <c r="P559" s="17">
        <f t="shared" si="383"/>
        <v>1196000</v>
      </c>
      <c r="HR559" s="47"/>
      <c r="HS559" s="47"/>
      <c r="HT559" s="47"/>
      <c r="HU559" s="47"/>
      <c r="HV559" s="47"/>
      <c r="HW559" s="47"/>
      <c r="HX559" s="47"/>
      <c r="HY559" s="47"/>
      <c r="HZ559" s="47"/>
      <c r="IA559" s="47"/>
      <c r="IB559" s="47"/>
      <c r="IC559" s="47"/>
      <c r="ID559" s="47"/>
      <c r="IE559" s="47"/>
      <c r="IF559" s="47"/>
      <c r="IG559" s="47"/>
      <c r="IH559" s="47"/>
    </row>
    <row r="560" spans="1:242" s="49" customFormat="1">
      <c r="A560" s="22" t="s">
        <v>1074</v>
      </c>
      <c r="B560" s="36" t="s">
        <v>182</v>
      </c>
      <c r="C560" s="48" t="s">
        <v>68</v>
      </c>
      <c r="D560" s="17"/>
      <c r="E560" s="17"/>
      <c r="F560" s="17"/>
      <c r="G560" s="17"/>
      <c r="H560" s="17"/>
      <c r="I560" s="17">
        <f t="shared" si="382"/>
        <v>0</v>
      </c>
      <c r="J560" s="17">
        <f t="shared" si="382"/>
        <v>0</v>
      </c>
      <c r="K560" s="17">
        <f t="shared" si="382"/>
        <v>0</v>
      </c>
      <c r="L560" s="17">
        <f t="shared" si="382"/>
        <v>0</v>
      </c>
      <c r="M560" s="17">
        <f t="shared" si="382"/>
        <v>0</v>
      </c>
      <c r="N560" s="17">
        <f t="shared" si="382"/>
        <v>0</v>
      </c>
      <c r="O560" s="17">
        <f t="shared" si="382"/>
        <v>0</v>
      </c>
      <c r="P560" s="17">
        <f t="shared" si="383"/>
        <v>0</v>
      </c>
      <c r="HR560" s="47"/>
      <c r="HS560" s="47"/>
      <c r="HT560" s="47"/>
      <c r="HU560" s="47"/>
      <c r="HV560" s="47"/>
      <c r="HW560" s="47"/>
      <c r="HX560" s="47"/>
      <c r="HY560" s="47"/>
      <c r="HZ560" s="47"/>
      <c r="IA560" s="47"/>
      <c r="IB560" s="47"/>
      <c r="IC560" s="47"/>
      <c r="ID560" s="47"/>
      <c r="IE560" s="47"/>
      <c r="IF560" s="47"/>
      <c r="IG560" s="47"/>
      <c r="IH560" s="47"/>
    </row>
    <row r="561" spans="1:242" s="49" customFormat="1">
      <c r="A561" s="22" t="s">
        <v>1075</v>
      </c>
      <c r="B561" s="36" t="s">
        <v>183</v>
      </c>
      <c r="C561" s="48" t="s">
        <v>84</v>
      </c>
      <c r="D561" s="17">
        <v>3670</v>
      </c>
      <c r="E561" s="17">
        <v>3670</v>
      </c>
      <c r="F561" s="17">
        <v>3670</v>
      </c>
      <c r="G561" s="17">
        <v>7340</v>
      </c>
      <c r="H561" s="17">
        <v>3670</v>
      </c>
      <c r="I561" s="17">
        <v>3670</v>
      </c>
      <c r="J561" s="17">
        <f t="shared" si="382"/>
        <v>3670</v>
      </c>
      <c r="K561" s="17">
        <f t="shared" si="382"/>
        <v>3670</v>
      </c>
      <c r="L561" s="17">
        <f t="shared" si="382"/>
        <v>3670</v>
      </c>
      <c r="M561" s="17">
        <f t="shared" si="382"/>
        <v>3670</v>
      </c>
      <c r="N561" s="17">
        <f t="shared" si="382"/>
        <v>3670</v>
      </c>
      <c r="O561" s="17">
        <f t="shared" si="382"/>
        <v>3670</v>
      </c>
      <c r="P561" s="17">
        <f t="shared" si="383"/>
        <v>47710</v>
      </c>
      <c r="HR561" s="47"/>
      <c r="HS561" s="47"/>
      <c r="HT561" s="47"/>
      <c r="HU561" s="47"/>
      <c r="HV561" s="47"/>
      <c r="HW561" s="47"/>
      <c r="HX561" s="47"/>
      <c r="HY561" s="47"/>
      <c r="HZ561" s="47"/>
      <c r="IA561" s="47"/>
      <c r="IB561" s="47"/>
      <c r="IC561" s="47"/>
      <c r="ID561" s="47"/>
      <c r="IE561" s="47"/>
      <c r="IF561" s="47"/>
      <c r="IG561" s="47"/>
      <c r="IH561" s="47"/>
    </row>
    <row r="562" spans="1:242" s="49" customFormat="1">
      <c r="A562" s="22" t="s">
        <v>1076</v>
      </c>
      <c r="B562" s="36" t="s">
        <v>184</v>
      </c>
      <c r="C562" s="48" t="s">
        <v>84</v>
      </c>
      <c r="D562" s="17"/>
      <c r="E562" s="17"/>
      <c r="F562" s="17"/>
      <c r="G562" s="17"/>
      <c r="H562" s="17"/>
      <c r="I562" s="17">
        <f t="shared" si="382"/>
        <v>0</v>
      </c>
      <c r="J562" s="17">
        <f t="shared" si="382"/>
        <v>0</v>
      </c>
      <c r="K562" s="17">
        <f t="shared" si="382"/>
        <v>0</v>
      </c>
      <c r="L562" s="17">
        <f t="shared" si="382"/>
        <v>0</v>
      </c>
      <c r="M562" s="17">
        <f t="shared" si="382"/>
        <v>0</v>
      </c>
      <c r="N562" s="17">
        <f t="shared" si="382"/>
        <v>0</v>
      </c>
      <c r="O562" s="17">
        <f t="shared" si="382"/>
        <v>0</v>
      </c>
      <c r="P562" s="17">
        <f t="shared" si="383"/>
        <v>0</v>
      </c>
      <c r="HR562" s="47"/>
      <c r="HS562" s="47"/>
      <c r="HT562" s="47"/>
      <c r="HU562" s="47"/>
      <c r="HV562" s="47"/>
      <c r="HW562" s="47"/>
      <c r="HX562" s="47"/>
      <c r="HY562" s="47"/>
      <c r="HZ562" s="47"/>
      <c r="IA562" s="47"/>
      <c r="IB562" s="47"/>
      <c r="IC562" s="47"/>
      <c r="ID562" s="47"/>
      <c r="IE562" s="47"/>
      <c r="IF562" s="47"/>
      <c r="IG562" s="47"/>
      <c r="IH562" s="47"/>
    </row>
    <row r="563" spans="1:242" s="49" customFormat="1">
      <c r="A563" s="22" t="s">
        <v>1077</v>
      </c>
      <c r="B563" s="36" t="s">
        <v>185</v>
      </c>
      <c r="C563" s="48" t="s">
        <v>86</v>
      </c>
      <c r="D563" s="17">
        <v>169920.24</v>
      </c>
      <c r="E563" s="17">
        <v>152820.24</v>
      </c>
      <c r="F563" s="17">
        <v>167220.24</v>
      </c>
      <c r="G563" s="17">
        <v>305640.48</v>
      </c>
      <c r="H563" s="17">
        <v>152820.24</v>
      </c>
      <c r="I563" s="17">
        <v>152820.24</v>
      </c>
      <c r="J563" s="17">
        <f t="shared" si="382"/>
        <v>152820.24</v>
      </c>
      <c r="K563" s="17">
        <f t="shared" si="382"/>
        <v>152820.24</v>
      </c>
      <c r="L563" s="17">
        <f t="shared" si="382"/>
        <v>152820.24</v>
      </c>
      <c r="M563" s="17">
        <f t="shared" si="382"/>
        <v>152820.24</v>
      </c>
      <c r="N563" s="17">
        <f t="shared" si="382"/>
        <v>152820.24</v>
      </c>
      <c r="O563" s="17">
        <f t="shared" si="382"/>
        <v>152820.24</v>
      </c>
      <c r="P563" s="17">
        <f t="shared" si="383"/>
        <v>2018163.1199999999</v>
      </c>
      <c r="HR563" s="47"/>
      <c r="HS563" s="47"/>
      <c r="HT563" s="47"/>
      <c r="HU563" s="47"/>
      <c r="HV563" s="47"/>
      <c r="HW563" s="47"/>
      <c r="HX563" s="47"/>
      <c r="HY563" s="47"/>
      <c r="HZ563" s="47"/>
      <c r="IA563" s="47"/>
      <c r="IB563" s="47"/>
      <c r="IC563" s="47"/>
      <c r="ID563" s="47"/>
      <c r="IE563" s="47"/>
      <c r="IF563" s="47"/>
      <c r="IG563" s="47"/>
      <c r="IH563" s="47"/>
    </row>
    <row r="564" spans="1:242" s="49" customFormat="1">
      <c r="A564" s="22" t="s">
        <v>1078</v>
      </c>
      <c r="B564" s="22" t="s">
        <v>186</v>
      </c>
      <c r="C564" s="23" t="s">
        <v>82</v>
      </c>
      <c r="D564" s="17">
        <v>350000</v>
      </c>
      <c r="E564" s="17">
        <v>350000</v>
      </c>
      <c r="F564" s="17">
        <v>440909.09</v>
      </c>
      <c r="G564" s="17">
        <v>700000</v>
      </c>
      <c r="H564" s="17">
        <v>350000</v>
      </c>
      <c r="I564" s="17">
        <v>350000</v>
      </c>
      <c r="J564" s="17">
        <f t="shared" si="382"/>
        <v>350000</v>
      </c>
      <c r="K564" s="17">
        <f t="shared" si="382"/>
        <v>350000</v>
      </c>
      <c r="L564" s="17">
        <f t="shared" si="382"/>
        <v>350000</v>
      </c>
      <c r="M564" s="17">
        <f t="shared" si="382"/>
        <v>350000</v>
      </c>
      <c r="N564" s="17">
        <f t="shared" si="382"/>
        <v>350000</v>
      </c>
      <c r="O564" s="17">
        <f t="shared" si="382"/>
        <v>350000</v>
      </c>
      <c r="P564" s="17">
        <f t="shared" si="383"/>
        <v>4640909.09</v>
      </c>
      <c r="HR564" s="47"/>
      <c r="HS564" s="47"/>
      <c r="HT564" s="47"/>
      <c r="HU564" s="47"/>
      <c r="HV564" s="47"/>
      <c r="HW564" s="47"/>
      <c r="HX564" s="47"/>
      <c r="HY564" s="47"/>
      <c r="HZ564" s="47"/>
      <c r="IA564" s="47"/>
      <c r="IB564" s="47"/>
      <c r="IC564" s="47"/>
      <c r="ID564" s="47"/>
      <c r="IE564" s="47"/>
      <c r="IF564" s="47"/>
      <c r="IG564" s="47"/>
      <c r="IH564" s="47"/>
    </row>
    <row r="565" spans="1:242" s="49" customFormat="1">
      <c r="A565" s="22" t="s">
        <v>1079</v>
      </c>
      <c r="B565" s="22" t="s">
        <v>188</v>
      </c>
      <c r="C565" s="23" t="s">
        <v>65</v>
      </c>
      <c r="D565" s="17">
        <v>3000</v>
      </c>
      <c r="E565" s="17">
        <v>3000</v>
      </c>
      <c r="F565" s="17">
        <v>3000</v>
      </c>
      <c r="G565" s="17">
        <v>6000</v>
      </c>
      <c r="H565" s="17">
        <v>3000</v>
      </c>
      <c r="I565" s="17">
        <v>3000</v>
      </c>
      <c r="J565" s="17">
        <f t="shared" si="382"/>
        <v>3000</v>
      </c>
      <c r="K565" s="17">
        <v>4000</v>
      </c>
      <c r="L565" s="17">
        <f t="shared" si="382"/>
        <v>4000</v>
      </c>
      <c r="M565" s="17">
        <f t="shared" si="382"/>
        <v>4000</v>
      </c>
      <c r="N565" s="17">
        <f t="shared" si="382"/>
        <v>4000</v>
      </c>
      <c r="O565" s="17">
        <f t="shared" si="382"/>
        <v>4000</v>
      </c>
      <c r="P565" s="17">
        <f t="shared" si="383"/>
        <v>44000</v>
      </c>
      <c r="HR565" s="47"/>
      <c r="HS565" s="47"/>
      <c r="HT565" s="47"/>
      <c r="HU565" s="47"/>
      <c r="HV565" s="47"/>
      <c r="HW565" s="47"/>
      <c r="HX565" s="47"/>
      <c r="HY565" s="47"/>
      <c r="HZ565" s="47"/>
      <c r="IA565" s="47"/>
      <c r="IB565" s="47"/>
      <c r="IC565" s="47"/>
      <c r="ID565" s="47"/>
      <c r="IE565" s="47"/>
      <c r="IF565" s="47"/>
      <c r="IG565" s="47"/>
      <c r="IH565" s="47"/>
    </row>
    <row r="566" spans="1:242" s="49" customFormat="1">
      <c r="A566" s="22" t="s">
        <v>1080</v>
      </c>
      <c r="B566" s="22" t="s">
        <v>189</v>
      </c>
      <c r="C566" s="23" t="s">
        <v>68</v>
      </c>
      <c r="D566" s="17">
        <v>56410</v>
      </c>
      <c r="E566" s="17">
        <v>49890</v>
      </c>
      <c r="F566" s="17">
        <v>0</v>
      </c>
      <c r="G566" s="17">
        <v>124094</v>
      </c>
      <c r="H566" s="17">
        <v>54540</v>
      </c>
      <c r="I566" s="17">
        <v>57872</v>
      </c>
      <c r="J566" s="17">
        <v>17730</v>
      </c>
      <c r="K566" s="17">
        <v>51810</v>
      </c>
      <c r="L566" s="17">
        <f t="shared" si="382"/>
        <v>51810</v>
      </c>
      <c r="M566" s="17">
        <f t="shared" si="382"/>
        <v>51810</v>
      </c>
      <c r="N566" s="17">
        <f t="shared" si="382"/>
        <v>51810</v>
      </c>
      <c r="O566" s="17">
        <f t="shared" si="382"/>
        <v>51810</v>
      </c>
      <c r="P566" s="17">
        <f t="shared" si="383"/>
        <v>619586</v>
      </c>
      <c r="HR566" s="47"/>
      <c r="HS566" s="47"/>
      <c r="HT566" s="47"/>
      <c r="HU566" s="47"/>
      <c r="HV566" s="47"/>
      <c r="HW566" s="47"/>
      <c r="HX566" s="47"/>
      <c r="HY566" s="47"/>
      <c r="HZ566" s="47"/>
      <c r="IA566" s="47"/>
      <c r="IB566" s="47"/>
      <c r="IC566" s="47"/>
      <c r="ID566" s="47"/>
      <c r="IE566" s="47"/>
      <c r="IF566" s="47"/>
      <c r="IG566" s="47"/>
      <c r="IH566" s="47"/>
    </row>
    <row r="567" spans="1:242" s="49" customFormat="1">
      <c r="A567" s="22" t="s">
        <v>1081</v>
      </c>
      <c r="B567" s="22" t="s">
        <v>274</v>
      </c>
      <c r="C567" s="23" t="s">
        <v>234</v>
      </c>
      <c r="D567" s="17"/>
      <c r="E567" s="17"/>
      <c r="F567" s="17"/>
      <c r="G567" s="17">
        <v>3453.06</v>
      </c>
      <c r="H567" s="17">
        <v>13069.14</v>
      </c>
      <c r="I567" s="17">
        <v>0</v>
      </c>
      <c r="J567" s="17">
        <v>8748.39</v>
      </c>
      <c r="K567" s="17"/>
      <c r="L567" s="17">
        <f t="shared" si="382"/>
        <v>0</v>
      </c>
      <c r="M567" s="17">
        <f t="shared" si="382"/>
        <v>0</v>
      </c>
      <c r="N567" s="17">
        <f t="shared" si="382"/>
        <v>0</v>
      </c>
      <c r="O567" s="17">
        <f t="shared" si="382"/>
        <v>0</v>
      </c>
      <c r="P567" s="17">
        <f t="shared" si="383"/>
        <v>25270.59</v>
      </c>
      <c r="HR567" s="47"/>
      <c r="HS567" s="47"/>
      <c r="HT567" s="47"/>
      <c r="HU567" s="47"/>
      <c r="HV567" s="47"/>
      <c r="HW567" s="47"/>
      <c r="HX567" s="47"/>
      <c r="HY567" s="47"/>
      <c r="HZ567" s="47"/>
      <c r="IA567" s="47"/>
      <c r="IB567" s="47"/>
      <c r="IC567" s="47"/>
      <c r="ID567" s="47"/>
      <c r="IE567" s="47"/>
      <c r="IF567" s="47"/>
      <c r="IG567" s="47"/>
      <c r="IH567" s="47"/>
    </row>
    <row r="568" spans="1:242" s="49" customFormat="1">
      <c r="A568" s="22" t="s">
        <v>1082</v>
      </c>
      <c r="B568" s="22" t="s">
        <v>187</v>
      </c>
      <c r="C568" s="23" t="s">
        <v>76</v>
      </c>
      <c r="D568" s="17"/>
      <c r="E568" s="17"/>
      <c r="F568" s="17">
        <v>311774.90000000002</v>
      </c>
      <c r="G568" s="17">
        <v>211460.61</v>
      </c>
      <c r="H568" s="17">
        <v>121665.78</v>
      </c>
      <c r="I568" s="17">
        <v>100911.48</v>
      </c>
      <c r="J568" s="17">
        <v>85217.06</v>
      </c>
      <c r="K568" s="17">
        <v>65437.04</v>
      </c>
      <c r="L568" s="17">
        <f t="shared" si="382"/>
        <v>65437.04</v>
      </c>
      <c r="M568" s="17">
        <f t="shared" si="382"/>
        <v>65437.04</v>
      </c>
      <c r="N568" s="17">
        <f t="shared" si="382"/>
        <v>65437.04</v>
      </c>
      <c r="O568" s="17">
        <f t="shared" si="382"/>
        <v>65437.04</v>
      </c>
      <c r="P568" s="17">
        <f t="shared" si="383"/>
        <v>1158215.0300000003</v>
      </c>
      <c r="HR568" s="47"/>
      <c r="HS568" s="47"/>
      <c r="HT568" s="47"/>
      <c r="HU568" s="47"/>
      <c r="HV568" s="47"/>
      <c r="HW568" s="47"/>
      <c r="HX568" s="47"/>
      <c r="HY568" s="47"/>
      <c r="HZ568" s="47"/>
      <c r="IA568" s="47"/>
      <c r="IB568" s="47"/>
      <c r="IC568" s="47"/>
      <c r="ID568" s="47"/>
      <c r="IE568" s="47"/>
      <c r="IF568" s="47"/>
      <c r="IG568" s="47"/>
      <c r="IH568" s="47"/>
    </row>
    <row r="569" spans="1:242" s="49" customFormat="1">
      <c r="A569" s="22" t="s">
        <v>1083</v>
      </c>
      <c r="B569" s="22" t="s">
        <v>1084</v>
      </c>
      <c r="C569" s="23" t="s">
        <v>67</v>
      </c>
      <c r="D569" s="17">
        <v>12000</v>
      </c>
      <c r="E569" s="17">
        <v>12000</v>
      </c>
      <c r="F569" s="17">
        <v>12000</v>
      </c>
      <c r="G569" s="17">
        <v>24000</v>
      </c>
      <c r="H569" s="17">
        <v>12000</v>
      </c>
      <c r="I569" s="17">
        <v>12000</v>
      </c>
      <c r="J569" s="17">
        <f t="shared" si="382"/>
        <v>12000</v>
      </c>
      <c r="K569" s="17">
        <f t="shared" si="382"/>
        <v>12000</v>
      </c>
      <c r="L569" s="17">
        <f t="shared" si="382"/>
        <v>12000</v>
      </c>
      <c r="M569" s="17">
        <f t="shared" si="382"/>
        <v>12000</v>
      </c>
      <c r="N569" s="17">
        <f t="shared" si="382"/>
        <v>12000</v>
      </c>
      <c r="O569" s="17">
        <f t="shared" si="382"/>
        <v>12000</v>
      </c>
      <c r="P569" s="17">
        <f t="shared" si="383"/>
        <v>156000</v>
      </c>
      <c r="HR569" s="47"/>
      <c r="HS569" s="47"/>
      <c r="HT569" s="47"/>
      <c r="HU569" s="47"/>
      <c r="HV569" s="47"/>
      <c r="HW569" s="47"/>
      <c r="HX569" s="47"/>
      <c r="HY569" s="47"/>
      <c r="HZ569" s="47"/>
      <c r="IA569" s="47"/>
      <c r="IB569" s="47"/>
      <c r="IC569" s="47"/>
      <c r="ID569" s="47"/>
      <c r="IE569" s="47"/>
      <c r="IF569" s="47"/>
      <c r="IG569" s="47"/>
      <c r="IH569" s="47"/>
    </row>
    <row r="570" spans="1:242" s="49" customFormat="1">
      <c r="A570" s="22" t="s">
        <v>1085</v>
      </c>
      <c r="B570" s="22" t="s">
        <v>1086</v>
      </c>
      <c r="C570" s="23" t="s">
        <v>72</v>
      </c>
      <c r="D570" s="17"/>
      <c r="E570" s="17"/>
      <c r="F570" s="17">
        <v>400000</v>
      </c>
      <c r="G570" s="17">
        <v>0</v>
      </c>
      <c r="H570" s="17">
        <v>0</v>
      </c>
      <c r="I570" s="17">
        <f t="shared" si="382"/>
        <v>0</v>
      </c>
      <c r="J570" s="17">
        <f t="shared" si="382"/>
        <v>0</v>
      </c>
      <c r="K570" s="17">
        <f t="shared" si="382"/>
        <v>0</v>
      </c>
      <c r="L570" s="17">
        <f t="shared" si="382"/>
        <v>0</v>
      </c>
      <c r="M570" s="17">
        <f t="shared" si="382"/>
        <v>0</v>
      </c>
      <c r="N570" s="17">
        <f t="shared" si="382"/>
        <v>0</v>
      </c>
      <c r="O570" s="17">
        <f t="shared" si="382"/>
        <v>0</v>
      </c>
      <c r="P570" s="17">
        <f>SUM(D570:O570)</f>
        <v>400000</v>
      </c>
      <c r="HR570" s="47"/>
      <c r="HS570" s="47"/>
      <c r="HT570" s="47"/>
      <c r="HU570" s="47"/>
      <c r="HV570" s="47"/>
      <c r="HW570" s="47"/>
      <c r="HX570" s="47"/>
      <c r="HY570" s="47"/>
      <c r="HZ570" s="47"/>
      <c r="IA570" s="47"/>
      <c r="IB570" s="47"/>
      <c r="IC570" s="47"/>
      <c r="ID570" s="47"/>
      <c r="IE570" s="47"/>
      <c r="IF570" s="47"/>
      <c r="IG570" s="47"/>
      <c r="IH570" s="47"/>
    </row>
    <row r="571" spans="1:242" s="49" customFormat="1">
      <c r="A571" s="22" t="s">
        <v>1906</v>
      </c>
      <c r="B571" s="22" t="s">
        <v>1907</v>
      </c>
      <c r="C571" s="23" t="s">
        <v>192</v>
      </c>
      <c r="D571" s="17"/>
      <c r="E571" s="17"/>
      <c r="F571" s="17"/>
      <c r="G571" s="17">
        <v>33</v>
      </c>
      <c r="H571" s="17">
        <v>0</v>
      </c>
      <c r="I571" s="17">
        <v>-33</v>
      </c>
      <c r="J571" s="17">
        <v>0</v>
      </c>
      <c r="K571" s="17">
        <f t="shared" si="382"/>
        <v>0</v>
      </c>
      <c r="L571" s="17">
        <f t="shared" si="382"/>
        <v>0</v>
      </c>
      <c r="M571" s="17">
        <f t="shared" si="382"/>
        <v>0</v>
      </c>
      <c r="N571" s="17">
        <f t="shared" si="382"/>
        <v>0</v>
      </c>
      <c r="O571" s="17">
        <f t="shared" si="382"/>
        <v>0</v>
      </c>
      <c r="P571" s="17">
        <f t="shared" si="383"/>
        <v>0</v>
      </c>
      <c r="HR571" s="47"/>
      <c r="HS571" s="47"/>
      <c r="HT571" s="47"/>
      <c r="HU571" s="47"/>
      <c r="HV571" s="47"/>
      <c r="HW571" s="47"/>
      <c r="HX571" s="47"/>
      <c r="HY571" s="47"/>
      <c r="HZ571" s="47"/>
      <c r="IA571" s="47"/>
      <c r="IB571" s="47"/>
      <c r="IC571" s="47"/>
      <c r="ID571" s="47"/>
      <c r="IE571" s="47"/>
      <c r="IF571" s="47"/>
      <c r="IG571" s="47"/>
      <c r="IH571" s="47"/>
    </row>
    <row r="572" spans="1:242" s="49" customFormat="1">
      <c r="A572" s="22" t="s">
        <v>1087</v>
      </c>
      <c r="B572" s="22" t="s">
        <v>1088</v>
      </c>
      <c r="C572" s="23"/>
      <c r="D572" s="16">
        <f>D573</f>
        <v>12951.96</v>
      </c>
      <c r="E572" s="16">
        <f t="shared" ref="E572:P574" si="384">E573</f>
        <v>-712</v>
      </c>
      <c r="F572" s="16">
        <f t="shared" si="384"/>
        <v>0</v>
      </c>
      <c r="G572" s="16">
        <f t="shared" si="384"/>
        <v>0</v>
      </c>
      <c r="H572" s="16">
        <f t="shared" si="384"/>
        <v>0</v>
      </c>
      <c r="I572" s="16">
        <f t="shared" si="384"/>
        <v>0</v>
      </c>
      <c r="J572" s="16">
        <f t="shared" si="384"/>
        <v>0</v>
      </c>
      <c r="K572" s="16">
        <f t="shared" si="384"/>
        <v>0</v>
      </c>
      <c r="L572" s="16">
        <f t="shared" si="384"/>
        <v>0</v>
      </c>
      <c r="M572" s="16">
        <f t="shared" si="384"/>
        <v>0</v>
      </c>
      <c r="N572" s="16">
        <f t="shared" si="384"/>
        <v>0</v>
      </c>
      <c r="O572" s="16">
        <f t="shared" si="384"/>
        <v>0</v>
      </c>
      <c r="P572" s="16">
        <f t="shared" si="384"/>
        <v>12239.96</v>
      </c>
      <c r="HR572" s="47"/>
      <c r="HS572" s="47"/>
      <c r="HT572" s="47"/>
      <c r="HU572" s="47"/>
      <c r="HV572" s="47"/>
      <c r="HW572" s="47"/>
      <c r="HX572" s="47"/>
      <c r="HY572" s="47"/>
      <c r="HZ572" s="47"/>
      <c r="IA572" s="47"/>
      <c r="IB572" s="47"/>
      <c r="IC572" s="47"/>
      <c r="ID572" s="47"/>
      <c r="IE572" s="47"/>
      <c r="IF572" s="47"/>
      <c r="IG572" s="47"/>
      <c r="IH572" s="47"/>
    </row>
    <row r="573" spans="1:242" s="49" customFormat="1">
      <c r="A573" s="22" t="s">
        <v>1089</v>
      </c>
      <c r="B573" s="22" t="s">
        <v>1088</v>
      </c>
      <c r="C573" s="23"/>
      <c r="D573" s="16">
        <f>D574</f>
        <v>12951.96</v>
      </c>
      <c r="E573" s="16">
        <f t="shared" si="384"/>
        <v>-712</v>
      </c>
      <c r="F573" s="16">
        <f t="shared" si="384"/>
        <v>0</v>
      </c>
      <c r="G573" s="16">
        <f t="shared" si="384"/>
        <v>0</v>
      </c>
      <c r="H573" s="16">
        <f t="shared" si="384"/>
        <v>0</v>
      </c>
      <c r="I573" s="16">
        <f t="shared" si="384"/>
        <v>0</v>
      </c>
      <c r="J573" s="16">
        <f t="shared" si="384"/>
        <v>0</v>
      </c>
      <c r="K573" s="16">
        <f t="shared" si="384"/>
        <v>0</v>
      </c>
      <c r="L573" s="16">
        <f t="shared" si="384"/>
        <v>0</v>
      </c>
      <c r="M573" s="16">
        <f t="shared" si="384"/>
        <v>0</v>
      </c>
      <c r="N573" s="16">
        <f t="shared" si="384"/>
        <v>0</v>
      </c>
      <c r="O573" s="16">
        <f t="shared" si="384"/>
        <v>0</v>
      </c>
      <c r="P573" s="16">
        <f t="shared" si="384"/>
        <v>12239.96</v>
      </c>
      <c r="HR573" s="47"/>
      <c r="HS573" s="47"/>
      <c r="HT573" s="47"/>
      <c r="HU573" s="47"/>
      <c r="HV573" s="47"/>
      <c r="HW573" s="47"/>
      <c r="HX573" s="47"/>
      <c r="HY573" s="47"/>
      <c r="HZ573" s="47"/>
      <c r="IA573" s="47"/>
      <c r="IB573" s="47"/>
      <c r="IC573" s="47"/>
      <c r="ID573" s="47"/>
      <c r="IE573" s="47"/>
      <c r="IF573" s="47"/>
      <c r="IG573" s="47"/>
      <c r="IH573" s="47"/>
    </row>
    <row r="574" spans="1:242" s="49" customFormat="1">
      <c r="A574" s="22" t="s">
        <v>1090</v>
      </c>
      <c r="B574" s="22" t="s">
        <v>1091</v>
      </c>
      <c r="C574" s="23"/>
      <c r="D574" s="16">
        <f>D575+D576</f>
        <v>12951.96</v>
      </c>
      <c r="E574" s="16">
        <f t="shared" si="384"/>
        <v>-712</v>
      </c>
      <c r="F574" s="16">
        <f>F575+F576</f>
        <v>0</v>
      </c>
      <c r="G574" s="16">
        <f t="shared" ref="G574:J574" si="385">G575+G576</f>
        <v>0</v>
      </c>
      <c r="H574" s="16">
        <f t="shared" si="385"/>
        <v>0</v>
      </c>
      <c r="I574" s="16">
        <f t="shared" si="385"/>
        <v>0</v>
      </c>
      <c r="J574" s="16">
        <f t="shared" si="385"/>
        <v>0</v>
      </c>
      <c r="K574" s="16">
        <f t="shared" ref="K574:P574" si="386">K575+K576</f>
        <v>0</v>
      </c>
      <c r="L574" s="16">
        <f t="shared" si="386"/>
        <v>0</v>
      </c>
      <c r="M574" s="16">
        <f t="shared" si="386"/>
        <v>0</v>
      </c>
      <c r="N574" s="16">
        <f t="shared" si="386"/>
        <v>0</v>
      </c>
      <c r="O574" s="16">
        <f t="shared" si="386"/>
        <v>0</v>
      </c>
      <c r="P574" s="16">
        <f t="shared" si="386"/>
        <v>12239.96</v>
      </c>
      <c r="HR574" s="47"/>
      <c r="HS574" s="47"/>
      <c r="HT574" s="47"/>
      <c r="HU574" s="47"/>
      <c r="HV574" s="47"/>
      <c r="HW574" s="47"/>
      <c r="HX574" s="47"/>
      <c r="HY574" s="47"/>
      <c r="HZ574" s="47"/>
      <c r="IA574" s="47"/>
      <c r="IB574" s="47"/>
      <c r="IC574" s="47"/>
      <c r="ID574" s="47"/>
      <c r="IE574" s="47"/>
      <c r="IF574" s="47"/>
      <c r="IG574" s="47"/>
      <c r="IH574" s="47"/>
    </row>
    <row r="575" spans="1:242" s="49" customFormat="1">
      <c r="A575" s="22" t="s">
        <v>1092</v>
      </c>
      <c r="B575" s="22" t="s">
        <v>1093</v>
      </c>
      <c r="C575" s="23" t="s">
        <v>106</v>
      </c>
      <c r="D575" s="17">
        <v>712</v>
      </c>
      <c r="E575" s="17">
        <v>-712</v>
      </c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>
        <f>SUM(D575:O575)</f>
        <v>0</v>
      </c>
      <c r="HR575" s="47"/>
      <c r="HS575" s="47"/>
      <c r="HT575" s="47"/>
      <c r="HU575" s="47"/>
      <c r="HV575" s="47"/>
      <c r="HW575" s="47"/>
      <c r="HX575" s="47"/>
      <c r="HY575" s="47"/>
      <c r="HZ575" s="47"/>
      <c r="IA575" s="47"/>
      <c r="IB575" s="47"/>
      <c r="IC575" s="47"/>
      <c r="ID575" s="47"/>
      <c r="IE575" s="47"/>
      <c r="IF575" s="47"/>
      <c r="IG575" s="47"/>
      <c r="IH575" s="47"/>
    </row>
    <row r="576" spans="1:242" s="49" customFormat="1">
      <c r="A576" s="22" t="s">
        <v>1094</v>
      </c>
      <c r="B576" s="22" t="s">
        <v>1093</v>
      </c>
      <c r="C576" s="23" t="s">
        <v>108</v>
      </c>
      <c r="D576" s="17">
        <v>12239.96</v>
      </c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>
        <f>SUM(D576:O576)</f>
        <v>12239.96</v>
      </c>
      <c r="HR576" s="47"/>
      <c r="HS576" s="47"/>
      <c r="HT576" s="47"/>
      <c r="HU576" s="47"/>
      <c r="HV576" s="47"/>
      <c r="HW576" s="47"/>
      <c r="HX576" s="47"/>
      <c r="HY576" s="47"/>
      <c r="HZ576" s="47"/>
      <c r="IA576" s="47"/>
      <c r="IB576" s="47"/>
      <c r="IC576" s="47"/>
      <c r="ID576" s="47"/>
      <c r="IE576" s="47"/>
      <c r="IF576" s="47"/>
      <c r="IG576" s="47"/>
      <c r="IH576" s="47"/>
    </row>
    <row r="577" spans="1:242" s="49" customFormat="1">
      <c r="A577" s="22" t="s">
        <v>1095</v>
      </c>
      <c r="B577" s="22" t="s">
        <v>1096</v>
      </c>
      <c r="C577" s="23"/>
      <c r="D577" s="17">
        <f t="shared" ref="D577:P578" si="387">D578</f>
        <v>0</v>
      </c>
      <c r="E577" s="17">
        <f t="shared" si="387"/>
        <v>0</v>
      </c>
      <c r="F577" s="17">
        <f t="shared" si="387"/>
        <v>100000</v>
      </c>
      <c r="G577" s="17">
        <f t="shared" si="387"/>
        <v>0</v>
      </c>
      <c r="H577" s="17">
        <f t="shared" si="387"/>
        <v>0</v>
      </c>
      <c r="I577" s="17">
        <f t="shared" si="387"/>
        <v>0</v>
      </c>
      <c r="J577" s="17">
        <f t="shared" si="387"/>
        <v>0</v>
      </c>
      <c r="K577" s="17">
        <f t="shared" si="387"/>
        <v>0</v>
      </c>
      <c r="L577" s="17">
        <f t="shared" si="387"/>
        <v>0</v>
      </c>
      <c r="M577" s="17">
        <f t="shared" si="387"/>
        <v>0</v>
      </c>
      <c r="N577" s="17">
        <f t="shared" si="387"/>
        <v>0</v>
      </c>
      <c r="O577" s="17">
        <f t="shared" si="387"/>
        <v>0</v>
      </c>
      <c r="P577" s="17">
        <f t="shared" si="387"/>
        <v>100000</v>
      </c>
      <c r="HR577" s="47"/>
      <c r="HS577" s="47"/>
      <c r="HT577" s="47"/>
      <c r="HU577" s="47"/>
      <c r="HV577" s="47"/>
      <c r="HW577" s="47"/>
      <c r="HX577" s="47"/>
      <c r="HY577" s="47"/>
      <c r="HZ577" s="47"/>
      <c r="IA577" s="47"/>
      <c r="IB577" s="47"/>
      <c r="IC577" s="47"/>
      <c r="ID577" s="47"/>
      <c r="IE577" s="47"/>
      <c r="IF577" s="47"/>
      <c r="IG577" s="47"/>
      <c r="IH577" s="47"/>
    </row>
    <row r="578" spans="1:242" s="49" customFormat="1">
      <c r="A578" s="22" t="s">
        <v>1097</v>
      </c>
      <c r="B578" s="22" t="s">
        <v>1098</v>
      </c>
      <c r="C578" s="23"/>
      <c r="D578" s="17">
        <f t="shared" si="387"/>
        <v>0</v>
      </c>
      <c r="E578" s="17">
        <f t="shared" si="387"/>
        <v>0</v>
      </c>
      <c r="F578" s="17">
        <f t="shared" si="387"/>
        <v>100000</v>
      </c>
      <c r="G578" s="17">
        <f t="shared" si="387"/>
        <v>0</v>
      </c>
      <c r="H578" s="17">
        <f t="shared" si="387"/>
        <v>0</v>
      </c>
      <c r="I578" s="17">
        <f t="shared" si="387"/>
        <v>0</v>
      </c>
      <c r="J578" s="17">
        <f t="shared" si="387"/>
        <v>0</v>
      </c>
      <c r="K578" s="17">
        <f t="shared" si="387"/>
        <v>0</v>
      </c>
      <c r="L578" s="17">
        <f t="shared" si="387"/>
        <v>0</v>
      </c>
      <c r="M578" s="17">
        <f t="shared" si="387"/>
        <v>0</v>
      </c>
      <c r="N578" s="17">
        <f t="shared" si="387"/>
        <v>0</v>
      </c>
      <c r="O578" s="17">
        <f t="shared" si="387"/>
        <v>0</v>
      </c>
      <c r="P578" s="17">
        <f t="shared" si="387"/>
        <v>100000</v>
      </c>
      <c r="HR578" s="47"/>
      <c r="HS578" s="47"/>
      <c r="HT578" s="47"/>
      <c r="HU578" s="47"/>
      <c r="HV578" s="47"/>
      <c r="HW578" s="47"/>
      <c r="HX578" s="47"/>
      <c r="HY578" s="47"/>
      <c r="HZ578" s="47"/>
      <c r="IA578" s="47"/>
      <c r="IB578" s="47"/>
      <c r="IC578" s="47"/>
      <c r="ID578" s="47"/>
      <c r="IE578" s="47"/>
      <c r="IF578" s="47"/>
      <c r="IG578" s="47"/>
      <c r="IH578" s="47"/>
    </row>
    <row r="579" spans="1:242" s="49" customFormat="1">
      <c r="A579" s="22" t="s">
        <v>1099</v>
      </c>
      <c r="B579" s="22" t="s">
        <v>1100</v>
      </c>
      <c r="C579" s="23"/>
      <c r="D579" s="17">
        <f>D580</f>
        <v>0</v>
      </c>
      <c r="E579" s="17">
        <f t="shared" ref="E579" si="388">E580+E581</f>
        <v>0</v>
      </c>
      <c r="F579" s="17">
        <f>F580+F581+F582</f>
        <v>100000</v>
      </c>
      <c r="G579" s="17">
        <f t="shared" ref="G579:P579" si="389">G580+G581+G582</f>
        <v>0</v>
      </c>
      <c r="H579" s="17">
        <f t="shared" si="389"/>
        <v>0</v>
      </c>
      <c r="I579" s="17">
        <f t="shared" si="389"/>
        <v>0</v>
      </c>
      <c r="J579" s="17">
        <f t="shared" si="389"/>
        <v>0</v>
      </c>
      <c r="K579" s="17">
        <f t="shared" si="389"/>
        <v>0</v>
      </c>
      <c r="L579" s="17">
        <f t="shared" si="389"/>
        <v>0</v>
      </c>
      <c r="M579" s="17">
        <f t="shared" si="389"/>
        <v>0</v>
      </c>
      <c r="N579" s="17">
        <f t="shared" si="389"/>
        <v>0</v>
      </c>
      <c r="O579" s="17">
        <f t="shared" si="389"/>
        <v>0</v>
      </c>
      <c r="P579" s="17">
        <f t="shared" si="389"/>
        <v>100000</v>
      </c>
      <c r="HR579" s="47"/>
      <c r="HS579" s="47"/>
      <c r="HT579" s="47"/>
      <c r="HU579" s="47"/>
      <c r="HV579" s="47"/>
      <c r="HW579" s="47"/>
      <c r="HX579" s="47"/>
      <c r="HY579" s="47"/>
      <c r="HZ579" s="47"/>
      <c r="IA579" s="47"/>
      <c r="IB579" s="47"/>
      <c r="IC579" s="47"/>
      <c r="ID579" s="47"/>
      <c r="IE579" s="47"/>
      <c r="IF579" s="47"/>
      <c r="IG579" s="47"/>
      <c r="IH579" s="47"/>
    </row>
    <row r="580" spans="1:242" s="49" customFormat="1">
      <c r="A580" s="22" t="s">
        <v>1547</v>
      </c>
      <c r="B580" s="22" t="s">
        <v>1101</v>
      </c>
      <c r="C580" s="23" t="s">
        <v>772</v>
      </c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>
        <f>SUM(D580:O580)</f>
        <v>0</v>
      </c>
      <c r="HR580" s="47"/>
      <c r="HS580" s="47"/>
      <c r="HT580" s="47"/>
      <c r="HU580" s="47"/>
      <c r="HV580" s="47"/>
      <c r="HW580" s="47"/>
      <c r="HX580" s="47"/>
      <c r="HY580" s="47"/>
      <c r="HZ580" s="47"/>
      <c r="IA580" s="47"/>
      <c r="IB580" s="47"/>
      <c r="IC580" s="47"/>
      <c r="ID580" s="47"/>
      <c r="IE580" s="47"/>
      <c r="IF580" s="47"/>
      <c r="IG580" s="47"/>
      <c r="IH580" s="47"/>
    </row>
    <row r="581" spans="1:242" s="49" customFormat="1">
      <c r="A581" s="22" t="s">
        <v>1827</v>
      </c>
      <c r="B581" s="22" t="s">
        <v>1548</v>
      </c>
      <c r="C581" s="23" t="s">
        <v>1549</v>
      </c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>
        <f>SUM(D581:O581)</f>
        <v>0</v>
      </c>
      <c r="HR581" s="47"/>
      <c r="HS581" s="47"/>
      <c r="HT581" s="47"/>
      <c r="HU581" s="47"/>
      <c r="HV581" s="47"/>
      <c r="HW581" s="47"/>
      <c r="HX581" s="47"/>
      <c r="HY581" s="47"/>
      <c r="HZ581" s="47"/>
      <c r="IA581" s="47"/>
      <c r="IB581" s="47"/>
      <c r="IC581" s="47"/>
      <c r="ID581" s="47"/>
      <c r="IE581" s="47"/>
      <c r="IF581" s="47"/>
      <c r="IG581" s="47"/>
      <c r="IH581" s="47"/>
    </row>
    <row r="582" spans="1:242" s="49" customFormat="1">
      <c r="A582" s="22" t="s">
        <v>2061</v>
      </c>
      <c r="B582" s="22" t="s">
        <v>2062</v>
      </c>
      <c r="C582" s="23" t="s">
        <v>2063</v>
      </c>
      <c r="D582" s="17"/>
      <c r="E582" s="17"/>
      <c r="F582" s="17">
        <v>100000</v>
      </c>
      <c r="G582" s="17"/>
      <c r="H582" s="17"/>
      <c r="I582" s="17"/>
      <c r="J582" s="17"/>
      <c r="K582" s="17"/>
      <c r="L582" s="17"/>
      <c r="M582" s="17"/>
      <c r="N582" s="17"/>
      <c r="O582" s="17"/>
      <c r="P582" s="17">
        <f>SUM(D582:O582)</f>
        <v>100000</v>
      </c>
      <c r="HR582" s="47"/>
      <c r="HS582" s="47"/>
      <c r="HT582" s="47"/>
      <c r="HU582" s="47"/>
      <c r="HV582" s="47"/>
      <c r="HW582" s="47"/>
      <c r="HX582" s="47"/>
      <c r="HY582" s="47"/>
      <c r="HZ582" s="47"/>
      <c r="IA582" s="47"/>
      <c r="IB582" s="47"/>
      <c r="IC582" s="47"/>
      <c r="ID582" s="47"/>
      <c r="IE582" s="47"/>
      <c r="IF582" s="47"/>
      <c r="IG582" s="47"/>
      <c r="IH582" s="47"/>
    </row>
    <row r="583" spans="1:242" s="30" customFormat="1" ht="14.25" customHeight="1">
      <c r="A583" s="24" t="s">
        <v>1102</v>
      </c>
      <c r="B583" s="35" t="s">
        <v>1103</v>
      </c>
      <c r="C583" s="48"/>
      <c r="D583" s="16">
        <f t="shared" ref="D583:P584" si="390">D584</f>
        <v>0</v>
      </c>
      <c r="E583" s="16">
        <f t="shared" si="390"/>
        <v>0</v>
      </c>
      <c r="F583" s="16">
        <f t="shared" si="390"/>
        <v>0</v>
      </c>
      <c r="G583" s="16">
        <f t="shared" si="390"/>
        <v>0</v>
      </c>
      <c r="H583" s="16">
        <f t="shared" si="390"/>
        <v>986.39</v>
      </c>
      <c r="I583" s="16">
        <f t="shared" si="390"/>
        <v>3606.02</v>
      </c>
      <c r="J583" s="16">
        <f t="shared" si="390"/>
        <v>2719</v>
      </c>
      <c r="K583" s="16">
        <f t="shared" si="390"/>
        <v>2932.52</v>
      </c>
      <c r="L583" s="16">
        <f t="shared" si="390"/>
        <v>3085.8466666666668</v>
      </c>
      <c r="M583" s="16">
        <f t="shared" si="390"/>
        <v>2912.4555555555557</v>
      </c>
      <c r="N583" s="16">
        <f t="shared" si="390"/>
        <v>2976.9407407407411</v>
      </c>
      <c r="O583" s="16">
        <f t="shared" si="390"/>
        <v>2991.7476543209882</v>
      </c>
      <c r="P583" s="16">
        <f t="shared" si="390"/>
        <v>22210.920617283951</v>
      </c>
      <c r="HR583" s="29"/>
      <c r="HS583" s="29"/>
      <c r="HT583" s="29"/>
      <c r="HU583" s="29"/>
      <c r="HV583" s="29"/>
      <c r="HW583" s="29"/>
      <c r="HX583" s="29"/>
      <c r="HY583" s="29"/>
      <c r="HZ583" s="29"/>
      <c r="IA583" s="29"/>
      <c r="IB583" s="29"/>
      <c r="IC583" s="29"/>
      <c r="ID583" s="29"/>
      <c r="IE583" s="29"/>
      <c r="IF583" s="29"/>
      <c r="IG583" s="29"/>
      <c r="IH583" s="29"/>
    </row>
    <row r="584" spans="1:242" s="30" customFormat="1" ht="14.25" customHeight="1">
      <c r="A584" s="24" t="s">
        <v>1104</v>
      </c>
      <c r="B584" s="35" t="s">
        <v>1103</v>
      </c>
      <c r="C584" s="48"/>
      <c r="D584" s="16">
        <f t="shared" si="390"/>
        <v>0</v>
      </c>
      <c r="E584" s="16">
        <f t="shared" si="390"/>
        <v>0</v>
      </c>
      <c r="F584" s="16">
        <f t="shared" si="390"/>
        <v>0</v>
      </c>
      <c r="G584" s="16">
        <f t="shared" si="390"/>
        <v>0</v>
      </c>
      <c r="H584" s="16">
        <f t="shared" si="390"/>
        <v>986.39</v>
      </c>
      <c r="I584" s="16">
        <f t="shared" si="390"/>
        <v>3606.02</v>
      </c>
      <c r="J584" s="16">
        <f t="shared" si="390"/>
        <v>2719</v>
      </c>
      <c r="K584" s="16">
        <f t="shared" si="390"/>
        <v>2932.52</v>
      </c>
      <c r="L584" s="16">
        <f t="shared" si="390"/>
        <v>3085.8466666666668</v>
      </c>
      <c r="M584" s="16">
        <f t="shared" si="390"/>
        <v>2912.4555555555557</v>
      </c>
      <c r="N584" s="16">
        <f t="shared" si="390"/>
        <v>2976.9407407407411</v>
      </c>
      <c r="O584" s="16">
        <f t="shared" si="390"/>
        <v>2991.7476543209882</v>
      </c>
      <c r="P584" s="16">
        <f t="shared" si="390"/>
        <v>22210.920617283951</v>
      </c>
      <c r="HR584" s="29"/>
      <c r="HS584" s="29"/>
      <c r="HT584" s="29"/>
      <c r="HU584" s="29"/>
      <c r="HV584" s="29"/>
      <c r="HW584" s="29"/>
      <c r="HX584" s="29"/>
      <c r="HY584" s="29"/>
      <c r="HZ584" s="29"/>
      <c r="IA584" s="29"/>
      <c r="IB584" s="29"/>
      <c r="IC584" s="29"/>
      <c r="ID584" s="29"/>
      <c r="IE584" s="29"/>
      <c r="IF584" s="29"/>
      <c r="IG584" s="29"/>
      <c r="IH584" s="29"/>
    </row>
    <row r="585" spans="1:242" s="30" customFormat="1" ht="14.25" customHeight="1">
      <c r="A585" s="96" t="s">
        <v>1105</v>
      </c>
      <c r="B585" s="95" t="s">
        <v>1106</v>
      </c>
      <c r="C585" s="48"/>
      <c r="D585" s="16">
        <f t="shared" ref="D585:P585" si="391">SUM(D586:D586)</f>
        <v>0</v>
      </c>
      <c r="E585" s="16">
        <f t="shared" si="391"/>
        <v>0</v>
      </c>
      <c r="F585" s="16">
        <f t="shared" si="391"/>
        <v>0</v>
      </c>
      <c r="G585" s="16">
        <f t="shared" si="391"/>
        <v>0</v>
      </c>
      <c r="H585" s="16">
        <f t="shared" si="391"/>
        <v>986.39</v>
      </c>
      <c r="I585" s="16">
        <f t="shared" si="391"/>
        <v>3606.02</v>
      </c>
      <c r="J585" s="16">
        <f t="shared" si="391"/>
        <v>2719</v>
      </c>
      <c r="K585" s="16">
        <f t="shared" si="391"/>
        <v>2932.52</v>
      </c>
      <c r="L585" s="16">
        <f t="shared" si="391"/>
        <v>3085.8466666666668</v>
      </c>
      <c r="M585" s="16">
        <f t="shared" si="391"/>
        <v>2912.4555555555557</v>
      </c>
      <c r="N585" s="16">
        <f t="shared" si="391"/>
        <v>2976.9407407407411</v>
      </c>
      <c r="O585" s="16">
        <f t="shared" si="391"/>
        <v>2991.7476543209882</v>
      </c>
      <c r="P585" s="16">
        <f t="shared" si="391"/>
        <v>22210.920617283951</v>
      </c>
      <c r="HR585" s="29"/>
      <c r="HS585" s="29"/>
      <c r="HT585" s="29"/>
      <c r="HU585" s="29"/>
      <c r="HV585" s="29"/>
      <c r="HW585" s="29"/>
      <c r="HX585" s="29"/>
      <c r="HY585" s="29"/>
      <c r="HZ585" s="29"/>
      <c r="IA585" s="29"/>
      <c r="IB585" s="29"/>
      <c r="IC585" s="29"/>
      <c r="ID585" s="29"/>
      <c r="IE585" s="29"/>
      <c r="IF585" s="29"/>
      <c r="IG585" s="29"/>
      <c r="IH585" s="29"/>
    </row>
    <row r="586" spans="1:242" s="49" customFormat="1">
      <c r="A586" s="22" t="s">
        <v>1107</v>
      </c>
      <c r="B586" s="36" t="s">
        <v>1108</v>
      </c>
      <c r="C586" s="48" t="s">
        <v>135</v>
      </c>
      <c r="D586" s="17"/>
      <c r="E586" s="17"/>
      <c r="F586" s="17"/>
      <c r="G586" s="17"/>
      <c r="H586" s="17">
        <v>986.39</v>
      </c>
      <c r="I586" s="17">
        <v>3606.02</v>
      </c>
      <c r="J586" s="17">
        <v>2719</v>
      </c>
      <c r="K586" s="17">
        <v>2932.52</v>
      </c>
      <c r="L586" s="17">
        <f t="shared" ref="L586" si="392">SUM(I586:K586)/3</f>
        <v>3085.8466666666668</v>
      </c>
      <c r="M586" s="17">
        <f t="shared" ref="M586" si="393">SUM(J586:L586)/3</f>
        <v>2912.4555555555557</v>
      </c>
      <c r="N586" s="17">
        <f t="shared" ref="N586" si="394">SUM(K586:M586)/3</f>
        <v>2976.9407407407411</v>
      </c>
      <c r="O586" s="17">
        <f t="shared" ref="O586" si="395">SUM(L586:N586)/3</f>
        <v>2991.7476543209882</v>
      </c>
      <c r="P586" s="17">
        <f>SUM(D586:O586)</f>
        <v>22210.920617283951</v>
      </c>
      <c r="HR586" s="47"/>
      <c r="HS586" s="47"/>
      <c r="HT586" s="47"/>
      <c r="HU586" s="47"/>
      <c r="HV586" s="47"/>
      <c r="HW586" s="47"/>
      <c r="HX586" s="47"/>
      <c r="HY586" s="47"/>
      <c r="HZ586" s="47"/>
      <c r="IA586" s="47"/>
      <c r="IB586" s="47"/>
      <c r="IC586" s="47"/>
      <c r="ID586" s="47"/>
      <c r="IE586" s="47"/>
      <c r="IF586" s="47"/>
      <c r="IG586" s="47"/>
      <c r="IH586" s="47"/>
    </row>
    <row r="587" spans="1:242" s="81" customFormat="1" ht="17.25" customHeight="1">
      <c r="A587" s="24" t="s">
        <v>1109</v>
      </c>
      <c r="B587" s="35" t="s">
        <v>1110</v>
      </c>
      <c r="C587" s="48"/>
      <c r="D587" s="16">
        <f t="shared" ref="D587:P589" si="396">D588</f>
        <v>1953.88</v>
      </c>
      <c r="E587" s="16">
        <f t="shared" si="396"/>
        <v>2719.37</v>
      </c>
      <c r="F587" s="16">
        <f t="shared" si="396"/>
        <v>2734.86</v>
      </c>
      <c r="G587" s="16">
        <f t="shared" si="396"/>
        <v>0</v>
      </c>
      <c r="H587" s="16">
        <f t="shared" si="396"/>
        <v>1224.92</v>
      </c>
      <c r="I587" s="16">
        <f t="shared" si="396"/>
        <v>2484.7600000000002</v>
      </c>
      <c r="J587" s="16">
        <f t="shared" si="396"/>
        <v>2354.65</v>
      </c>
      <c r="K587" s="16">
        <f t="shared" si="396"/>
        <v>2672.81</v>
      </c>
      <c r="L587" s="16">
        <f t="shared" si="396"/>
        <v>2504.0733333333333</v>
      </c>
      <c r="M587" s="16">
        <f t="shared" si="396"/>
        <v>2510.5111111111109</v>
      </c>
      <c r="N587" s="16">
        <f t="shared" si="396"/>
        <v>2562.4648148148149</v>
      </c>
      <c r="O587" s="16">
        <f t="shared" si="396"/>
        <v>2525.6830864197532</v>
      </c>
      <c r="P587" s="16">
        <f t="shared" si="396"/>
        <v>26247.982345679015</v>
      </c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80"/>
      <c r="AH587" s="80"/>
      <c r="AI587" s="80"/>
      <c r="AJ587" s="80"/>
      <c r="AK587" s="80"/>
      <c r="AL587" s="80"/>
      <c r="AM587" s="80"/>
      <c r="AN587" s="80"/>
      <c r="AO587" s="80"/>
      <c r="AP587" s="80"/>
      <c r="AQ587" s="80"/>
      <c r="AR587" s="80"/>
      <c r="AS587" s="80"/>
      <c r="AT587" s="80"/>
      <c r="AU587" s="80"/>
      <c r="AV587" s="80"/>
      <c r="AW587" s="80"/>
      <c r="AX587" s="80"/>
      <c r="AY587" s="80"/>
      <c r="AZ587" s="80"/>
      <c r="BA587" s="80"/>
      <c r="BB587" s="80"/>
      <c r="BC587" s="80"/>
      <c r="BD587" s="80"/>
      <c r="BE587" s="80"/>
      <c r="BF587" s="80"/>
      <c r="BG587" s="80"/>
      <c r="BH587" s="80"/>
      <c r="BI587" s="80"/>
      <c r="BJ587" s="80"/>
      <c r="BK587" s="80"/>
      <c r="BL587" s="80"/>
      <c r="BM587" s="80"/>
      <c r="BN587" s="80"/>
      <c r="BO587" s="80"/>
      <c r="BP587" s="80"/>
      <c r="BQ587" s="80"/>
      <c r="BR587" s="80"/>
      <c r="BS587" s="80"/>
      <c r="BT587" s="80"/>
      <c r="BU587" s="80"/>
      <c r="BV587" s="80"/>
      <c r="BW587" s="80"/>
      <c r="BX587" s="80"/>
      <c r="BY587" s="80"/>
      <c r="BZ587" s="80"/>
      <c r="CA587" s="80"/>
      <c r="CB587" s="80"/>
      <c r="CC587" s="80"/>
      <c r="CD587" s="80"/>
      <c r="CE587" s="80"/>
      <c r="CF587" s="80"/>
      <c r="CG587" s="80"/>
      <c r="CH587" s="80"/>
      <c r="CI587" s="80"/>
      <c r="CJ587" s="80"/>
      <c r="CK587" s="80"/>
      <c r="CL587" s="80"/>
      <c r="CM587" s="80"/>
      <c r="CN587" s="80"/>
      <c r="CO587" s="80"/>
      <c r="CP587" s="80"/>
      <c r="CQ587" s="80"/>
      <c r="CR587" s="80"/>
      <c r="CS587" s="80"/>
      <c r="CT587" s="80"/>
      <c r="CU587" s="80"/>
      <c r="CV587" s="80"/>
      <c r="CW587" s="80"/>
      <c r="CX587" s="80"/>
      <c r="CY587" s="80"/>
      <c r="CZ587" s="80"/>
      <c r="DA587" s="80"/>
      <c r="DB587" s="80"/>
      <c r="DC587" s="80"/>
      <c r="DD587" s="80"/>
      <c r="DE587" s="80"/>
      <c r="DF587" s="80"/>
      <c r="DG587" s="80"/>
      <c r="DH587" s="80"/>
      <c r="DI587" s="80"/>
      <c r="DJ587" s="80"/>
      <c r="DK587" s="80"/>
      <c r="DL587" s="80"/>
      <c r="DM587" s="80"/>
      <c r="DN587" s="80"/>
      <c r="DO587" s="80"/>
      <c r="DP587" s="80"/>
      <c r="DQ587" s="80"/>
      <c r="DR587" s="80"/>
      <c r="DS587" s="80"/>
      <c r="DT587" s="80"/>
      <c r="DU587" s="80"/>
      <c r="DV587" s="80"/>
      <c r="DW587" s="80"/>
      <c r="DX587" s="80"/>
      <c r="DY587" s="80"/>
      <c r="DZ587" s="80"/>
      <c r="EA587" s="80"/>
      <c r="EB587" s="80"/>
      <c r="EC587" s="80"/>
      <c r="ED587" s="80"/>
      <c r="EE587" s="80"/>
      <c r="EF587" s="80"/>
      <c r="EG587" s="80"/>
      <c r="EH587" s="80"/>
      <c r="EI587" s="80"/>
      <c r="EJ587" s="80"/>
      <c r="EK587" s="80"/>
      <c r="EL587" s="80"/>
      <c r="EM587" s="80"/>
      <c r="EN587" s="80"/>
      <c r="EO587" s="80"/>
      <c r="EP587" s="80"/>
      <c r="EQ587" s="80"/>
      <c r="ER587" s="80"/>
      <c r="ES587" s="80"/>
      <c r="ET587" s="80"/>
      <c r="EU587" s="80"/>
      <c r="EV587" s="80"/>
      <c r="EW587" s="80"/>
      <c r="EX587" s="80"/>
      <c r="EY587" s="80"/>
      <c r="EZ587" s="80"/>
      <c r="FA587" s="80"/>
      <c r="FB587" s="80"/>
      <c r="FC587" s="80"/>
      <c r="FD587" s="80"/>
      <c r="FE587" s="80"/>
      <c r="FF587" s="80"/>
      <c r="FG587" s="80"/>
      <c r="FH587" s="80"/>
      <c r="FI587" s="80"/>
      <c r="FJ587" s="80"/>
      <c r="FK587" s="80"/>
      <c r="FL587" s="80"/>
      <c r="FM587" s="80"/>
      <c r="FN587" s="80"/>
      <c r="FO587" s="80"/>
      <c r="FP587" s="80"/>
      <c r="FQ587" s="80"/>
      <c r="FR587" s="80"/>
      <c r="FS587" s="80"/>
      <c r="FT587" s="80"/>
      <c r="FU587" s="80"/>
      <c r="FV587" s="80"/>
      <c r="FW587" s="80"/>
      <c r="FX587" s="80"/>
      <c r="FY587" s="80"/>
      <c r="FZ587" s="80"/>
      <c r="GA587" s="80"/>
      <c r="GB587" s="80"/>
      <c r="GC587" s="80"/>
      <c r="GD587" s="80"/>
      <c r="GE587" s="80"/>
      <c r="GF587" s="80"/>
      <c r="GG587" s="80"/>
      <c r="GH587" s="80"/>
      <c r="GI587" s="80"/>
      <c r="GJ587" s="80"/>
      <c r="GK587" s="80"/>
      <c r="GL587" s="80"/>
      <c r="GM587" s="80"/>
      <c r="GN587" s="80"/>
      <c r="GO587" s="80"/>
      <c r="GP587" s="80"/>
      <c r="GQ587" s="80"/>
      <c r="GR587" s="80"/>
      <c r="GS587" s="80"/>
      <c r="GT587" s="80"/>
      <c r="GU587" s="80"/>
      <c r="GV587" s="80"/>
      <c r="GW587" s="80"/>
      <c r="GX587" s="80"/>
      <c r="GY587" s="80"/>
      <c r="GZ587" s="80"/>
      <c r="HA587" s="80"/>
      <c r="HB587" s="80"/>
      <c r="HC587" s="80"/>
      <c r="HD587" s="80"/>
      <c r="HE587" s="80"/>
      <c r="HF587" s="80"/>
      <c r="HG587" s="80"/>
      <c r="HH587" s="80"/>
      <c r="HI587" s="80"/>
      <c r="HJ587" s="80"/>
      <c r="HK587" s="80"/>
      <c r="HL587" s="80"/>
      <c r="HM587" s="80"/>
      <c r="HN587" s="80"/>
      <c r="HO587" s="80"/>
      <c r="HP587" s="80"/>
      <c r="HQ587" s="80"/>
    </row>
    <row r="588" spans="1:242" s="81" customFormat="1" ht="17.25" customHeight="1">
      <c r="A588" s="24" t="s">
        <v>1111</v>
      </c>
      <c r="B588" s="35" t="s">
        <v>1110</v>
      </c>
      <c r="C588" s="48"/>
      <c r="D588" s="16">
        <f t="shared" si="396"/>
        <v>1953.88</v>
      </c>
      <c r="E588" s="16">
        <f t="shared" si="396"/>
        <v>2719.37</v>
      </c>
      <c r="F588" s="16">
        <f t="shared" si="396"/>
        <v>2734.86</v>
      </c>
      <c r="G588" s="16">
        <f t="shared" si="396"/>
        <v>0</v>
      </c>
      <c r="H588" s="16">
        <f t="shared" si="396"/>
        <v>1224.92</v>
      </c>
      <c r="I588" s="16">
        <f t="shared" si="396"/>
        <v>2484.7600000000002</v>
      </c>
      <c r="J588" s="16">
        <f t="shared" si="396"/>
        <v>2354.65</v>
      </c>
      <c r="K588" s="16">
        <f t="shared" si="396"/>
        <v>2672.81</v>
      </c>
      <c r="L588" s="16">
        <f t="shared" si="396"/>
        <v>2504.0733333333333</v>
      </c>
      <c r="M588" s="16">
        <f t="shared" si="396"/>
        <v>2510.5111111111109</v>
      </c>
      <c r="N588" s="16">
        <f t="shared" si="396"/>
        <v>2562.4648148148149</v>
      </c>
      <c r="O588" s="16">
        <f t="shared" si="396"/>
        <v>2525.6830864197532</v>
      </c>
      <c r="P588" s="16">
        <f t="shared" si="396"/>
        <v>26247.982345679015</v>
      </c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  <c r="AI588" s="80"/>
      <c r="AJ588" s="80"/>
      <c r="AK588" s="80"/>
      <c r="AL588" s="80"/>
      <c r="AM588" s="80"/>
      <c r="AN588" s="80"/>
      <c r="AO588" s="80"/>
      <c r="AP588" s="80"/>
      <c r="AQ588" s="80"/>
      <c r="AR588" s="80"/>
      <c r="AS588" s="80"/>
      <c r="AT588" s="80"/>
      <c r="AU588" s="80"/>
      <c r="AV588" s="80"/>
      <c r="AW588" s="80"/>
      <c r="AX588" s="80"/>
      <c r="AY588" s="80"/>
      <c r="AZ588" s="80"/>
      <c r="BA588" s="80"/>
      <c r="BB588" s="80"/>
      <c r="BC588" s="80"/>
      <c r="BD588" s="80"/>
      <c r="BE588" s="80"/>
      <c r="BF588" s="80"/>
      <c r="BG588" s="80"/>
      <c r="BH588" s="80"/>
      <c r="BI588" s="80"/>
      <c r="BJ588" s="80"/>
      <c r="BK588" s="80"/>
      <c r="BL588" s="80"/>
      <c r="BM588" s="80"/>
      <c r="BN588" s="80"/>
      <c r="BO588" s="80"/>
      <c r="BP588" s="80"/>
      <c r="BQ588" s="80"/>
      <c r="BR588" s="80"/>
      <c r="BS588" s="80"/>
      <c r="BT588" s="80"/>
      <c r="BU588" s="80"/>
      <c r="BV588" s="80"/>
      <c r="BW588" s="80"/>
      <c r="BX588" s="80"/>
      <c r="BY588" s="80"/>
      <c r="BZ588" s="80"/>
      <c r="CA588" s="80"/>
      <c r="CB588" s="80"/>
      <c r="CC588" s="80"/>
      <c r="CD588" s="80"/>
      <c r="CE588" s="80"/>
      <c r="CF588" s="80"/>
      <c r="CG588" s="80"/>
      <c r="CH588" s="80"/>
      <c r="CI588" s="80"/>
      <c r="CJ588" s="80"/>
      <c r="CK588" s="80"/>
      <c r="CL588" s="80"/>
      <c r="CM588" s="80"/>
      <c r="CN588" s="80"/>
      <c r="CO588" s="80"/>
      <c r="CP588" s="80"/>
      <c r="CQ588" s="80"/>
      <c r="CR588" s="80"/>
      <c r="CS588" s="80"/>
      <c r="CT588" s="80"/>
      <c r="CU588" s="80"/>
      <c r="CV588" s="80"/>
      <c r="CW588" s="80"/>
      <c r="CX588" s="80"/>
      <c r="CY588" s="80"/>
      <c r="CZ588" s="80"/>
      <c r="DA588" s="80"/>
      <c r="DB588" s="80"/>
      <c r="DC588" s="80"/>
      <c r="DD588" s="80"/>
      <c r="DE588" s="80"/>
      <c r="DF588" s="80"/>
      <c r="DG588" s="80"/>
      <c r="DH588" s="80"/>
      <c r="DI588" s="80"/>
      <c r="DJ588" s="80"/>
      <c r="DK588" s="80"/>
      <c r="DL588" s="80"/>
      <c r="DM588" s="80"/>
      <c r="DN588" s="80"/>
      <c r="DO588" s="80"/>
      <c r="DP588" s="80"/>
      <c r="DQ588" s="80"/>
      <c r="DR588" s="80"/>
      <c r="DS588" s="80"/>
      <c r="DT588" s="80"/>
      <c r="DU588" s="80"/>
      <c r="DV588" s="80"/>
      <c r="DW588" s="80"/>
      <c r="DX588" s="80"/>
      <c r="DY588" s="80"/>
      <c r="DZ588" s="80"/>
      <c r="EA588" s="80"/>
      <c r="EB588" s="80"/>
      <c r="EC588" s="80"/>
      <c r="ED588" s="80"/>
      <c r="EE588" s="80"/>
      <c r="EF588" s="80"/>
      <c r="EG588" s="80"/>
      <c r="EH588" s="80"/>
      <c r="EI588" s="80"/>
      <c r="EJ588" s="80"/>
      <c r="EK588" s="80"/>
      <c r="EL588" s="80"/>
      <c r="EM588" s="80"/>
      <c r="EN588" s="80"/>
      <c r="EO588" s="80"/>
      <c r="EP588" s="80"/>
      <c r="EQ588" s="80"/>
      <c r="ER588" s="80"/>
      <c r="ES588" s="80"/>
      <c r="ET588" s="80"/>
      <c r="EU588" s="80"/>
      <c r="EV588" s="80"/>
      <c r="EW588" s="80"/>
      <c r="EX588" s="80"/>
      <c r="EY588" s="80"/>
      <c r="EZ588" s="80"/>
      <c r="FA588" s="80"/>
      <c r="FB588" s="80"/>
      <c r="FC588" s="80"/>
      <c r="FD588" s="80"/>
      <c r="FE588" s="80"/>
      <c r="FF588" s="80"/>
      <c r="FG588" s="80"/>
      <c r="FH588" s="80"/>
      <c r="FI588" s="80"/>
      <c r="FJ588" s="80"/>
      <c r="FK588" s="80"/>
      <c r="FL588" s="80"/>
      <c r="FM588" s="80"/>
      <c r="FN588" s="80"/>
      <c r="FO588" s="80"/>
      <c r="FP588" s="80"/>
      <c r="FQ588" s="80"/>
      <c r="FR588" s="80"/>
      <c r="FS588" s="80"/>
      <c r="FT588" s="80"/>
      <c r="FU588" s="80"/>
      <c r="FV588" s="80"/>
      <c r="FW588" s="80"/>
      <c r="FX588" s="80"/>
      <c r="FY588" s="80"/>
      <c r="FZ588" s="80"/>
      <c r="GA588" s="80"/>
      <c r="GB588" s="80"/>
      <c r="GC588" s="80"/>
      <c r="GD588" s="80"/>
      <c r="GE588" s="80"/>
      <c r="GF588" s="80"/>
      <c r="GG588" s="80"/>
      <c r="GH588" s="80"/>
      <c r="GI588" s="80"/>
      <c r="GJ588" s="80"/>
      <c r="GK588" s="80"/>
      <c r="GL588" s="80"/>
      <c r="GM588" s="80"/>
      <c r="GN588" s="80"/>
      <c r="GO588" s="80"/>
      <c r="GP588" s="80"/>
      <c r="GQ588" s="80"/>
      <c r="GR588" s="80"/>
      <c r="GS588" s="80"/>
      <c r="GT588" s="80"/>
      <c r="GU588" s="80"/>
      <c r="GV588" s="80"/>
      <c r="GW588" s="80"/>
      <c r="GX588" s="80"/>
      <c r="GY588" s="80"/>
      <c r="GZ588" s="80"/>
      <c r="HA588" s="80"/>
      <c r="HB588" s="80"/>
      <c r="HC588" s="80"/>
      <c r="HD588" s="80"/>
      <c r="HE588" s="80"/>
      <c r="HF588" s="80"/>
      <c r="HG588" s="80"/>
      <c r="HH588" s="80"/>
      <c r="HI588" s="80"/>
      <c r="HJ588" s="80"/>
      <c r="HK588" s="80"/>
      <c r="HL588" s="80"/>
      <c r="HM588" s="80"/>
      <c r="HN588" s="80"/>
      <c r="HO588" s="80"/>
      <c r="HP588" s="80"/>
      <c r="HQ588" s="80"/>
    </row>
    <row r="589" spans="1:242" s="81" customFormat="1" ht="17.25" customHeight="1">
      <c r="A589" s="24" t="s">
        <v>1112</v>
      </c>
      <c r="B589" s="35" t="s">
        <v>1113</v>
      </c>
      <c r="C589" s="48"/>
      <c r="D589" s="16">
        <f t="shared" si="396"/>
        <v>1953.88</v>
      </c>
      <c r="E589" s="16">
        <f t="shared" si="396"/>
        <v>2719.37</v>
      </c>
      <c r="F589" s="16">
        <f t="shared" si="396"/>
        <v>2734.86</v>
      </c>
      <c r="G589" s="16">
        <f t="shared" si="396"/>
        <v>0</v>
      </c>
      <c r="H589" s="16">
        <f t="shared" si="396"/>
        <v>1224.92</v>
      </c>
      <c r="I589" s="16">
        <f t="shared" si="396"/>
        <v>2484.7600000000002</v>
      </c>
      <c r="J589" s="16">
        <f t="shared" si="396"/>
        <v>2354.65</v>
      </c>
      <c r="K589" s="16">
        <f t="shared" si="396"/>
        <v>2672.81</v>
      </c>
      <c r="L589" s="16">
        <f t="shared" si="396"/>
        <v>2504.0733333333333</v>
      </c>
      <c r="M589" s="16">
        <f t="shared" si="396"/>
        <v>2510.5111111111109</v>
      </c>
      <c r="N589" s="16">
        <f t="shared" si="396"/>
        <v>2562.4648148148149</v>
      </c>
      <c r="O589" s="16">
        <f t="shared" si="396"/>
        <v>2525.6830864197532</v>
      </c>
      <c r="P589" s="16">
        <f t="shared" si="396"/>
        <v>26247.982345679015</v>
      </c>
      <c r="Q589" s="80"/>
      <c r="R589" s="80"/>
      <c r="S589" s="80"/>
      <c r="T589" s="80"/>
      <c r="U589" s="80"/>
      <c r="V589" s="80"/>
      <c r="W589" s="80"/>
      <c r="X589" s="80"/>
      <c r="Y589" s="80"/>
      <c r="Z589" s="80"/>
      <c r="AA589" s="80"/>
      <c r="AB589" s="80"/>
      <c r="AC589" s="80"/>
      <c r="AD589" s="80"/>
      <c r="AE589" s="80"/>
      <c r="AF589" s="80"/>
      <c r="AG589" s="80"/>
      <c r="AH589" s="80"/>
      <c r="AI589" s="80"/>
      <c r="AJ589" s="80"/>
      <c r="AK589" s="80"/>
      <c r="AL589" s="80"/>
      <c r="AM589" s="80"/>
      <c r="AN589" s="80"/>
      <c r="AO589" s="80"/>
      <c r="AP589" s="80"/>
      <c r="AQ589" s="80"/>
      <c r="AR589" s="80"/>
      <c r="AS589" s="80"/>
      <c r="AT589" s="80"/>
      <c r="AU589" s="80"/>
      <c r="AV589" s="80"/>
      <c r="AW589" s="80"/>
      <c r="AX589" s="80"/>
      <c r="AY589" s="80"/>
      <c r="AZ589" s="80"/>
      <c r="BA589" s="80"/>
      <c r="BB589" s="80"/>
      <c r="BC589" s="80"/>
      <c r="BD589" s="80"/>
      <c r="BE589" s="80"/>
      <c r="BF589" s="80"/>
      <c r="BG589" s="80"/>
      <c r="BH589" s="80"/>
      <c r="BI589" s="80"/>
      <c r="BJ589" s="80"/>
      <c r="BK589" s="80"/>
      <c r="BL589" s="80"/>
      <c r="BM589" s="80"/>
      <c r="BN589" s="80"/>
      <c r="BO589" s="80"/>
      <c r="BP589" s="80"/>
      <c r="BQ589" s="80"/>
      <c r="BR589" s="80"/>
      <c r="BS589" s="80"/>
      <c r="BT589" s="80"/>
      <c r="BU589" s="80"/>
      <c r="BV589" s="80"/>
      <c r="BW589" s="80"/>
      <c r="BX589" s="80"/>
      <c r="BY589" s="80"/>
      <c r="BZ589" s="80"/>
      <c r="CA589" s="80"/>
      <c r="CB589" s="80"/>
      <c r="CC589" s="80"/>
      <c r="CD589" s="80"/>
      <c r="CE589" s="80"/>
      <c r="CF589" s="80"/>
      <c r="CG589" s="80"/>
      <c r="CH589" s="80"/>
      <c r="CI589" s="80"/>
      <c r="CJ589" s="80"/>
      <c r="CK589" s="80"/>
      <c r="CL589" s="80"/>
      <c r="CM589" s="80"/>
      <c r="CN589" s="80"/>
      <c r="CO589" s="80"/>
      <c r="CP589" s="80"/>
      <c r="CQ589" s="80"/>
      <c r="CR589" s="80"/>
      <c r="CS589" s="80"/>
      <c r="CT589" s="80"/>
      <c r="CU589" s="80"/>
      <c r="CV589" s="80"/>
      <c r="CW589" s="80"/>
      <c r="CX589" s="80"/>
      <c r="CY589" s="80"/>
      <c r="CZ589" s="80"/>
      <c r="DA589" s="80"/>
      <c r="DB589" s="80"/>
      <c r="DC589" s="80"/>
      <c r="DD589" s="80"/>
      <c r="DE589" s="80"/>
      <c r="DF589" s="80"/>
      <c r="DG589" s="80"/>
      <c r="DH589" s="80"/>
      <c r="DI589" s="80"/>
      <c r="DJ589" s="80"/>
      <c r="DK589" s="80"/>
      <c r="DL589" s="80"/>
      <c r="DM589" s="80"/>
      <c r="DN589" s="80"/>
      <c r="DO589" s="80"/>
      <c r="DP589" s="80"/>
      <c r="DQ589" s="80"/>
      <c r="DR589" s="80"/>
      <c r="DS589" s="80"/>
      <c r="DT589" s="80"/>
      <c r="DU589" s="80"/>
      <c r="DV589" s="80"/>
      <c r="DW589" s="80"/>
      <c r="DX589" s="80"/>
      <c r="DY589" s="80"/>
      <c r="DZ589" s="80"/>
      <c r="EA589" s="80"/>
      <c r="EB589" s="80"/>
      <c r="EC589" s="80"/>
      <c r="ED589" s="80"/>
      <c r="EE589" s="80"/>
      <c r="EF589" s="80"/>
      <c r="EG589" s="80"/>
      <c r="EH589" s="80"/>
      <c r="EI589" s="80"/>
      <c r="EJ589" s="80"/>
      <c r="EK589" s="80"/>
      <c r="EL589" s="80"/>
      <c r="EM589" s="80"/>
      <c r="EN589" s="80"/>
      <c r="EO589" s="80"/>
      <c r="EP589" s="80"/>
      <c r="EQ589" s="80"/>
      <c r="ER589" s="80"/>
      <c r="ES589" s="80"/>
      <c r="ET589" s="80"/>
      <c r="EU589" s="80"/>
      <c r="EV589" s="80"/>
      <c r="EW589" s="80"/>
      <c r="EX589" s="80"/>
      <c r="EY589" s="80"/>
      <c r="EZ589" s="80"/>
      <c r="FA589" s="80"/>
      <c r="FB589" s="80"/>
      <c r="FC589" s="80"/>
      <c r="FD589" s="80"/>
      <c r="FE589" s="80"/>
      <c r="FF589" s="80"/>
      <c r="FG589" s="80"/>
      <c r="FH589" s="80"/>
      <c r="FI589" s="80"/>
      <c r="FJ589" s="80"/>
      <c r="FK589" s="80"/>
      <c r="FL589" s="80"/>
      <c r="FM589" s="80"/>
      <c r="FN589" s="80"/>
      <c r="FO589" s="80"/>
      <c r="FP589" s="80"/>
      <c r="FQ589" s="80"/>
      <c r="FR589" s="80"/>
      <c r="FS589" s="80"/>
      <c r="FT589" s="80"/>
      <c r="FU589" s="80"/>
      <c r="FV589" s="80"/>
      <c r="FW589" s="80"/>
      <c r="FX589" s="80"/>
      <c r="FY589" s="80"/>
      <c r="FZ589" s="80"/>
      <c r="GA589" s="80"/>
      <c r="GB589" s="80"/>
      <c r="GC589" s="80"/>
      <c r="GD589" s="80"/>
      <c r="GE589" s="80"/>
      <c r="GF589" s="80"/>
      <c r="GG589" s="80"/>
      <c r="GH589" s="80"/>
      <c r="GI589" s="80"/>
      <c r="GJ589" s="80"/>
      <c r="GK589" s="80"/>
      <c r="GL589" s="80"/>
      <c r="GM589" s="80"/>
      <c r="GN589" s="80"/>
      <c r="GO589" s="80"/>
      <c r="GP589" s="80"/>
      <c r="GQ589" s="80"/>
      <c r="GR589" s="80"/>
      <c r="GS589" s="80"/>
      <c r="GT589" s="80"/>
      <c r="GU589" s="80"/>
      <c r="GV589" s="80"/>
      <c r="GW589" s="80"/>
      <c r="GX589" s="80"/>
      <c r="GY589" s="80"/>
      <c r="GZ589" s="80"/>
      <c r="HA589" s="80"/>
      <c r="HB589" s="80"/>
      <c r="HC589" s="80"/>
      <c r="HD589" s="80"/>
      <c r="HE589" s="80"/>
      <c r="HF589" s="80"/>
      <c r="HG589" s="80"/>
      <c r="HH589" s="80"/>
      <c r="HI589" s="80"/>
      <c r="HJ589" s="80"/>
      <c r="HK589" s="80"/>
      <c r="HL589" s="80"/>
      <c r="HM589" s="80"/>
      <c r="HN589" s="80"/>
      <c r="HO589" s="80"/>
      <c r="HP589" s="80"/>
      <c r="HQ589" s="80"/>
    </row>
    <row r="590" spans="1:242" s="81" customFormat="1" ht="17.25" customHeight="1">
      <c r="A590" s="22" t="s">
        <v>1114</v>
      </c>
      <c r="B590" s="36" t="s">
        <v>1115</v>
      </c>
      <c r="C590" s="48" t="s">
        <v>1116</v>
      </c>
      <c r="D590" s="17">
        <v>1953.88</v>
      </c>
      <c r="E590" s="17">
        <v>2719.37</v>
      </c>
      <c r="F590" s="17">
        <v>2734.86</v>
      </c>
      <c r="G590" s="17"/>
      <c r="H590" s="17">
        <v>1224.92</v>
      </c>
      <c r="I590" s="17">
        <v>2484.7600000000002</v>
      </c>
      <c r="J590" s="17">
        <v>2354.65</v>
      </c>
      <c r="K590" s="17">
        <v>2672.81</v>
      </c>
      <c r="L590" s="17">
        <f t="shared" ref="L590" si="397">SUM(I590:K590)/3</f>
        <v>2504.0733333333333</v>
      </c>
      <c r="M590" s="17">
        <f t="shared" ref="M590" si="398">SUM(J590:L590)/3</f>
        <v>2510.5111111111109</v>
      </c>
      <c r="N590" s="17">
        <f t="shared" ref="N590:O590" si="399">SUM(K590:M590)/3</f>
        <v>2562.4648148148149</v>
      </c>
      <c r="O590" s="17">
        <f t="shared" si="399"/>
        <v>2525.6830864197532</v>
      </c>
      <c r="P590" s="17">
        <f>SUM(D590:O590)</f>
        <v>26247.982345679015</v>
      </c>
      <c r="Q590" s="80"/>
      <c r="R590" s="80"/>
      <c r="S590" s="80"/>
      <c r="T590" s="80"/>
      <c r="U590" s="80"/>
      <c r="V590" s="80"/>
      <c r="W590" s="80"/>
      <c r="X590" s="80"/>
      <c r="Y590" s="80"/>
      <c r="Z590" s="80"/>
      <c r="AA590" s="80"/>
      <c r="AB590" s="80"/>
      <c r="AC590" s="80"/>
      <c r="AD590" s="80"/>
      <c r="AE590" s="80"/>
      <c r="AF590" s="80"/>
      <c r="AG590" s="80"/>
      <c r="AH590" s="80"/>
      <c r="AI590" s="80"/>
      <c r="AJ590" s="80"/>
      <c r="AK590" s="80"/>
      <c r="AL590" s="80"/>
      <c r="AM590" s="80"/>
      <c r="AN590" s="80"/>
      <c r="AO590" s="80"/>
      <c r="AP590" s="80"/>
      <c r="AQ590" s="80"/>
      <c r="AR590" s="80"/>
      <c r="AS590" s="80"/>
      <c r="AT590" s="80"/>
      <c r="AU590" s="80"/>
      <c r="AV590" s="80"/>
      <c r="AW590" s="80"/>
      <c r="AX590" s="80"/>
      <c r="AY590" s="80"/>
      <c r="AZ590" s="80"/>
      <c r="BA590" s="80"/>
      <c r="BB590" s="80"/>
      <c r="BC590" s="80"/>
      <c r="BD590" s="80"/>
      <c r="BE590" s="80"/>
      <c r="BF590" s="80"/>
      <c r="BG590" s="80"/>
      <c r="BH590" s="80"/>
      <c r="BI590" s="80"/>
      <c r="BJ590" s="80"/>
      <c r="BK590" s="80"/>
      <c r="BL590" s="80"/>
      <c r="BM590" s="80"/>
      <c r="BN590" s="80"/>
      <c r="BO590" s="80"/>
      <c r="BP590" s="80"/>
      <c r="BQ590" s="80"/>
      <c r="BR590" s="80"/>
      <c r="BS590" s="80"/>
      <c r="BT590" s="80"/>
      <c r="BU590" s="80"/>
      <c r="BV590" s="80"/>
      <c r="BW590" s="80"/>
      <c r="BX590" s="80"/>
      <c r="BY590" s="80"/>
      <c r="BZ590" s="80"/>
      <c r="CA590" s="80"/>
      <c r="CB590" s="80"/>
      <c r="CC590" s="80"/>
      <c r="CD590" s="80"/>
      <c r="CE590" s="80"/>
      <c r="CF590" s="80"/>
      <c r="CG590" s="80"/>
      <c r="CH590" s="80"/>
      <c r="CI590" s="80"/>
      <c r="CJ590" s="80"/>
      <c r="CK590" s="80"/>
      <c r="CL590" s="80"/>
      <c r="CM590" s="80"/>
      <c r="CN590" s="80"/>
      <c r="CO590" s="80"/>
      <c r="CP590" s="80"/>
      <c r="CQ590" s="80"/>
      <c r="CR590" s="80"/>
      <c r="CS590" s="80"/>
      <c r="CT590" s="80"/>
      <c r="CU590" s="80"/>
      <c r="CV590" s="80"/>
      <c r="CW590" s="80"/>
      <c r="CX590" s="80"/>
      <c r="CY590" s="80"/>
      <c r="CZ590" s="80"/>
      <c r="DA590" s="80"/>
      <c r="DB590" s="80"/>
      <c r="DC590" s="80"/>
      <c r="DD590" s="80"/>
      <c r="DE590" s="80"/>
      <c r="DF590" s="80"/>
      <c r="DG590" s="80"/>
      <c r="DH590" s="80"/>
      <c r="DI590" s="80"/>
      <c r="DJ590" s="80"/>
      <c r="DK590" s="80"/>
      <c r="DL590" s="80"/>
      <c r="DM590" s="80"/>
      <c r="DN590" s="80"/>
      <c r="DO590" s="80"/>
      <c r="DP590" s="80"/>
      <c r="DQ590" s="80"/>
      <c r="DR590" s="80"/>
      <c r="DS590" s="80"/>
      <c r="DT590" s="80"/>
      <c r="DU590" s="80"/>
      <c r="DV590" s="80"/>
      <c r="DW590" s="80"/>
      <c r="DX590" s="80"/>
      <c r="DY590" s="80"/>
      <c r="DZ590" s="80"/>
      <c r="EA590" s="80"/>
      <c r="EB590" s="80"/>
      <c r="EC590" s="80"/>
      <c r="ED590" s="80"/>
      <c r="EE590" s="80"/>
      <c r="EF590" s="80"/>
      <c r="EG590" s="80"/>
      <c r="EH590" s="80"/>
      <c r="EI590" s="80"/>
      <c r="EJ590" s="80"/>
      <c r="EK590" s="80"/>
      <c r="EL590" s="80"/>
      <c r="EM590" s="80"/>
      <c r="EN590" s="80"/>
      <c r="EO590" s="80"/>
      <c r="EP590" s="80"/>
      <c r="EQ590" s="80"/>
      <c r="ER590" s="80"/>
      <c r="ES590" s="80"/>
      <c r="ET590" s="80"/>
      <c r="EU590" s="80"/>
      <c r="EV590" s="80"/>
      <c r="EW590" s="80"/>
      <c r="EX590" s="80"/>
      <c r="EY590" s="80"/>
      <c r="EZ590" s="80"/>
      <c r="FA590" s="80"/>
      <c r="FB590" s="80"/>
      <c r="FC590" s="80"/>
      <c r="FD590" s="80"/>
      <c r="FE590" s="80"/>
      <c r="FF590" s="80"/>
      <c r="FG590" s="80"/>
      <c r="FH590" s="80"/>
      <c r="FI590" s="80"/>
      <c r="FJ590" s="80"/>
      <c r="FK590" s="80"/>
      <c r="FL590" s="80"/>
      <c r="FM590" s="80"/>
      <c r="FN590" s="80"/>
      <c r="FO590" s="80"/>
      <c r="FP590" s="80"/>
      <c r="FQ590" s="80"/>
      <c r="FR590" s="80"/>
      <c r="FS590" s="80"/>
      <c r="FT590" s="80"/>
      <c r="FU590" s="80"/>
      <c r="FV590" s="80"/>
      <c r="FW590" s="80"/>
      <c r="FX590" s="80"/>
      <c r="FY590" s="80"/>
      <c r="FZ590" s="80"/>
      <c r="GA590" s="80"/>
      <c r="GB590" s="80"/>
      <c r="GC590" s="80"/>
      <c r="GD590" s="80"/>
      <c r="GE590" s="80"/>
      <c r="GF590" s="80"/>
      <c r="GG590" s="80"/>
      <c r="GH590" s="80"/>
      <c r="GI590" s="80"/>
      <c r="GJ590" s="80"/>
      <c r="GK590" s="80"/>
      <c r="GL590" s="80"/>
      <c r="GM590" s="80"/>
      <c r="GN590" s="80"/>
      <c r="GO590" s="80"/>
      <c r="GP590" s="80"/>
      <c r="GQ590" s="80"/>
      <c r="GR590" s="80"/>
      <c r="GS590" s="80"/>
      <c r="GT590" s="80"/>
      <c r="GU590" s="80"/>
      <c r="GV590" s="80"/>
      <c r="GW590" s="80"/>
      <c r="GX590" s="80"/>
      <c r="GY590" s="80"/>
      <c r="GZ590" s="80"/>
      <c r="HA590" s="80"/>
      <c r="HB590" s="80"/>
      <c r="HC590" s="80"/>
      <c r="HD590" s="80"/>
      <c r="HE590" s="80"/>
      <c r="HF590" s="80"/>
      <c r="HG590" s="80"/>
      <c r="HH590" s="80"/>
      <c r="HI590" s="80"/>
      <c r="HJ590" s="80"/>
      <c r="HK590" s="80"/>
      <c r="HL590" s="80"/>
      <c r="HM590" s="80"/>
      <c r="HN590" s="80"/>
      <c r="HO590" s="80"/>
      <c r="HP590" s="80"/>
      <c r="HQ590" s="80"/>
    </row>
    <row r="591" spans="1:242" s="14" customFormat="1" ht="15.75" customHeight="1">
      <c r="A591" s="24" t="s">
        <v>1117</v>
      </c>
      <c r="B591" s="35" t="s">
        <v>1118</v>
      </c>
      <c r="C591" s="48"/>
      <c r="D591" s="16">
        <f t="shared" ref="D591:P591" si="400">D592</f>
        <v>13600</v>
      </c>
      <c r="E591" s="16">
        <f t="shared" si="400"/>
        <v>3296.96</v>
      </c>
      <c r="F591" s="16">
        <f t="shared" si="400"/>
        <v>27201.98</v>
      </c>
      <c r="G591" s="16">
        <f t="shared" si="400"/>
        <v>500</v>
      </c>
      <c r="H591" s="16">
        <f t="shared" si="400"/>
        <v>-553.26</v>
      </c>
      <c r="I591" s="16">
        <f t="shared" si="400"/>
        <v>123907.74</v>
      </c>
      <c r="J591" s="16">
        <f t="shared" si="400"/>
        <v>250</v>
      </c>
      <c r="K591" s="16">
        <f t="shared" si="400"/>
        <v>1927092.38</v>
      </c>
      <c r="L591" s="16">
        <f t="shared" si="400"/>
        <v>0</v>
      </c>
      <c r="M591" s="16">
        <f t="shared" si="400"/>
        <v>0</v>
      </c>
      <c r="N591" s="16">
        <f t="shared" si="400"/>
        <v>0</v>
      </c>
      <c r="O591" s="16">
        <f t="shared" si="400"/>
        <v>0</v>
      </c>
      <c r="P591" s="16">
        <f t="shared" si="400"/>
        <v>2095295.7999999998</v>
      </c>
      <c r="HR591" s="29"/>
      <c r="HS591" s="29"/>
      <c r="HT591" s="29"/>
      <c r="HU591" s="29"/>
      <c r="HV591" s="29"/>
      <c r="HW591" s="29"/>
      <c r="HX591" s="29"/>
      <c r="HY591" s="29"/>
      <c r="HZ591" s="29"/>
      <c r="IA591" s="29"/>
      <c r="IB591" s="29"/>
      <c r="IC591" s="29"/>
      <c r="ID591" s="29"/>
      <c r="IE591" s="29"/>
      <c r="IF591" s="29"/>
      <c r="IG591" s="29"/>
      <c r="IH591" s="29"/>
    </row>
    <row r="592" spans="1:242" ht="21.75" customHeight="1">
      <c r="A592" s="24" t="s">
        <v>1912</v>
      </c>
      <c r="B592" s="35" t="s">
        <v>1982</v>
      </c>
      <c r="C592" s="48"/>
      <c r="D592" s="16">
        <f t="shared" ref="D592:J592" si="401">D595</f>
        <v>13600</v>
      </c>
      <c r="E592" s="16">
        <f t="shared" si="401"/>
        <v>3296.96</v>
      </c>
      <c r="F592" s="16">
        <f t="shared" si="401"/>
        <v>27201.98</v>
      </c>
      <c r="G592" s="16">
        <f t="shared" si="401"/>
        <v>500</v>
      </c>
      <c r="H592" s="16">
        <f t="shared" si="401"/>
        <v>-553.26</v>
      </c>
      <c r="I592" s="16">
        <f t="shared" si="401"/>
        <v>123907.74</v>
      </c>
      <c r="J592" s="16">
        <f t="shared" si="401"/>
        <v>250</v>
      </c>
      <c r="K592" s="16">
        <f t="shared" ref="K592:P592" si="402">K595</f>
        <v>1927092.38</v>
      </c>
      <c r="L592" s="16">
        <f t="shared" si="402"/>
        <v>0</v>
      </c>
      <c r="M592" s="16">
        <f t="shared" si="402"/>
        <v>0</v>
      </c>
      <c r="N592" s="16">
        <f t="shared" si="402"/>
        <v>0</v>
      </c>
      <c r="O592" s="16">
        <f t="shared" si="402"/>
        <v>0</v>
      </c>
      <c r="P592" s="16">
        <f t="shared" si="402"/>
        <v>2095295.7999999998</v>
      </c>
    </row>
    <row r="593" spans="1:242" ht="21.75" customHeight="1">
      <c r="A593" s="24" t="s">
        <v>1913</v>
      </c>
      <c r="B593" s="35" t="s">
        <v>1983</v>
      </c>
      <c r="C593" s="48"/>
      <c r="D593" s="16">
        <f>D594</f>
        <v>13600</v>
      </c>
      <c r="E593" s="16">
        <f t="shared" ref="E593:P594" si="403">E594</f>
        <v>3296.96</v>
      </c>
      <c r="F593" s="16">
        <f t="shared" si="403"/>
        <v>27201.98</v>
      </c>
      <c r="G593" s="16">
        <f t="shared" si="403"/>
        <v>500</v>
      </c>
      <c r="H593" s="16">
        <f t="shared" si="403"/>
        <v>-553.26</v>
      </c>
      <c r="I593" s="16">
        <f t="shared" si="403"/>
        <v>123907.74</v>
      </c>
      <c r="J593" s="16">
        <f t="shared" si="403"/>
        <v>250</v>
      </c>
      <c r="K593" s="16">
        <f t="shared" si="403"/>
        <v>1927092.38</v>
      </c>
      <c r="L593" s="16">
        <f t="shared" si="403"/>
        <v>0</v>
      </c>
      <c r="M593" s="16">
        <f t="shared" si="403"/>
        <v>0</v>
      </c>
      <c r="N593" s="16">
        <f t="shared" si="403"/>
        <v>0</v>
      </c>
      <c r="O593" s="16">
        <f t="shared" si="403"/>
        <v>0</v>
      </c>
      <c r="P593" s="16">
        <f t="shared" si="403"/>
        <v>2095295.7999999998</v>
      </c>
    </row>
    <row r="594" spans="1:242" ht="21.75" customHeight="1">
      <c r="A594" s="24" t="s">
        <v>1914</v>
      </c>
      <c r="B594" s="35" t="s">
        <v>1983</v>
      </c>
      <c r="C594" s="48"/>
      <c r="D594" s="16">
        <f>D595</f>
        <v>13600</v>
      </c>
      <c r="E594" s="16">
        <f t="shared" si="403"/>
        <v>3296.96</v>
      </c>
      <c r="F594" s="16">
        <f t="shared" si="403"/>
        <v>27201.98</v>
      </c>
      <c r="G594" s="16">
        <f t="shared" si="403"/>
        <v>500</v>
      </c>
      <c r="H594" s="16">
        <f t="shared" si="403"/>
        <v>-553.26</v>
      </c>
      <c r="I594" s="16">
        <f t="shared" si="403"/>
        <v>123907.74</v>
      </c>
      <c r="J594" s="16">
        <f t="shared" si="403"/>
        <v>250</v>
      </c>
      <c r="K594" s="16">
        <f t="shared" si="403"/>
        <v>1927092.38</v>
      </c>
      <c r="L594" s="16">
        <f t="shared" si="403"/>
        <v>0</v>
      </c>
      <c r="M594" s="16">
        <f t="shared" si="403"/>
        <v>0</v>
      </c>
      <c r="N594" s="16">
        <f t="shared" si="403"/>
        <v>0</v>
      </c>
      <c r="O594" s="16">
        <f t="shared" si="403"/>
        <v>0</v>
      </c>
      <c r="P594" s="16">
        <f t="shared" si="403"/>
        <v>2095295.7999999998</v>
      </c>
    </row>
    <row r="595" spans="1:242" s="30" customFormat="1" ht="24" customHeight="1">
      <c r="A595" s="24" t="s">
        <v>1915</v>
      </c>
      <c r="B595" s="35" t="s">
        <v>1984</v>
      </c>
      <c r="C595" s="48"/>
      <c r="D595" s="16">
        <f t="shared" ref="D595:J595" si="404">SUM(D596:D597)</f>
        <v>13600</v>
      </c>
      <c r="E595" s="16">
        <f t="shared" si="404"/>
        <v>3296.96</v>
      </c>
      <c r="F595" s="16">
        <f>SUM(F596:F598)</f>
        <v>27201.98</v>
      </c>
      <c r="G595" s="16">
        <f t="shared" si="404"/>
        <v>500</v>
      </c>
      <c r="H595" s="16">
        <f t="shared" si="404"/>
        <v>-553.26</v>
      </c>
      <c r="I595" s="16">
        <f t="shared" si="404"/>
        <v>123907.74</v>
      </c>
      <c r="J595" s="16">
        <f t="shared" si="404"/>
        <v>250</v>
      </c>
      <c r="K595" s="16">
        <f t="shared" ref="K595:P595" si="405">SUM(K596:K597)</f>
        <v>1927092.38</v>
      </c>
      <c r="L595" s="16">
        <f t="shared" si="405"/>
        <v>0</v>
      </c>
      <c r="M595" s="16">
        <f t="shared" si="405"/>
        <v>0</v>
      </c>
      <c r="N595" s="16">
        <f t="shared" si="405"/>
        <v>0</v>
      </c>
      <c r="O595" s="16">
        <f t="shared" si="405"/>
        <v>0</v>
      </c>
      <c r="P595" s="16">
        <f t="shared" si="405"/>
        <v>2095295.7999999998</v>
      </c>
      <c r="HR595" s="29"/>
      <c r="HS595" s="29"/>
      <c r="HT595" s="29"/>
      <c r="HU595" s="29"/>
      <c r="HV595" s="29"/>
      <c r="HW595" s="29"/>
      <c r="HX595" s="29"/>
      <c r="HY595" s="29"/>
      <c r="HZ595" s="29"/>
      <c r="IA595" s="29"/>
      <c r="IB595" s="29"/>
      <c r="IC595" s="29"/>
      <c r="ID595" s="29"/>
      <c r="IE595" s="29"/>
      <c r="IF595" s="29"/>
      <c r="IG595" s="29"/>
      <c r="IH595" s="29"/>
    </row>
    <row r="596" spans="1:242" s="49" customFormat="1" ht="21.75" customHeight="1">
      <c r="A596" s="24" t="s">
        <v>1911</v>
      </c>
      <c r="B596" s="35" t="s">
        <v>1119</v>
      </c>
      <c r="C596" s="48" t="s">
        <v>56</v>
      </c>
      <c r="D596" s="16">
        <v>7800</v>
      </c>
      <c r="E596" s="16">
        <v>3296.96</v>
      </c>
      <c r="F596" s="16">
        <v>5821.98</v>
      </c>
      <c r="G596" s="17">
        <v>500</v>
      </c>
      <c r="H596" s="17">
        <v>-553.26</v>
      </c>
      <c r="I596" s="17">
        <v>35000</v>
      </c>
      <c r="J596" s="17">
        <v>250</v>
      </c>
      <c r="K596" s="17">
        <v>1114955.49</v>
      </c>
      <c r="L596" s="17"/>
      <c r="M596" s="17"/>
      <c r="N596" s="17"/>
      <c r="O596" s="17"/>
      <c r="P596" s="17">
        <f>SUM(D596:O596)</f>
        <v>1167071.17</v>
      </c>
      <c r="HR596" s="47"/>
      <c r="HS596" s="47"/>
      <c r="HT596" s="47"/>
      <c r="HU596" s="47"/>
      <c r="HV596" s="47"/>
      <c r="HW596" s="47"/>
      <c r="HX596" s="47"/>
      <c r="HY596" s="47"/>
      <c r="HZ596" s="47"/>
      <c r="IA596" s="47"/>
      <c r="IB596" s="47"/>
      <c r="IC596" s="47"/>
      <c r="ID596" s="47"/>
      <c r="IE596" s="47"/>
      <c r="IF596" s="47"/>
      <c r="IG596" s="47"/>
      <c r="IH596" s="47"/>
    </row>
    <row r="597" spans="1:242" s="49" customFormat="1" ht="18.75" customHeight="1">
      <c r="A597" s="24" t="s">
        <v>1910</v>
      </c>
      <c r="B597" s="35" t="s">
        <v>1120</v>
      </c>
      <c r="C597" s="48" t="s">
        <v>57</v>
      </c>
      <c r="D597" s="16">
        <v>5800</v>
      </c>
      <c r="E597" s="16">
        <v>0</v>
      </c>
      <c r="F597" s="16">
        <v>21380</v>
      </c>
      <c r="G597" s="16"/>
      <c r="H597" s="16"/>
      <c r="I597" s="16">
        <v>88907.74</v>
      </c>
      <c r="J597" s="17"/>
      <c r="K597" s="17">
        <v>812136.89</v>
      </c>
      <c r="L597" s="17"/>
      <c r="M597" s="17"/>
      <c r="N597" s="17"/>
      <c r="O597" s="17"/>
      <c r="P597" s="17">
        <f t="shared" ref="P597" si="406">SUM(D597:O597)</f>
        <v>928224.63</v>
      </c>
      <c r="HR597" s="47"/>
      <c r="HS597" s="47"/>
      <c r="HT597" s="47"/>
      <c r="HU597" s="47"/>
      <c r="HV597" s="47"/>
      <c r="HW597" s="47"/>
      <c r="HX597" s="47"/>
      <c r="HY597" s="47"/>
      <c r="HZ597" s="47"/>
      <c r="IA597" s="47"/>
      <c r="IB597" s="47"/>
      <c r="IC597" s="47"/>
      <c r="ID597" s="47"/>
      <c r="IE597" s="47"/>
      <c r="IF597" s="47"/>
      <c r="IG597" s="47"/>
      <c r="IH597" s="47"/>
    </row>
    <row r="598" spans="1:242" s="49" customFormat="1" ht="17.25" customHeight="1">
      <c r="A598" s="24" t="s">
        <v>1908</v>
      </c>
      <c r="B598" s="35" t="s">
        <v>1909</v>
      </c>
      <c r="C598" s="48" t="s">
        <v>1904</v>
      </c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7">
        <f>SUM(D598:O598)</f>
        <v>0</v>
      </c>
      <c r="HR598" s="47"/>
      <c r="HS598" s="47"/>
      <c r="HT598" s="47"/>
      <c r="HU598" s="47"/>
      <c r="HV598" s="47"/>
      <c r="HW598" s="47"/>
      <c r="HX598" s="47"/>
      <c r="HY598" s="47"/>
      <c r="HZ598" s="47"/>
      <c r="IA598" s="47"/>
      <c r="IB598" s="47"/>
      <c r="IC598" s="47"/>
      <c r="ID598" s="47"/>
      <c r="IE598" s="47"/>
      <c r="IF598" s="47"/>
      <c r="IG598" s="47"/>
      <c r="IH598" s="47"/>
    </row>
    <row r="599" spans="1:242" s="14" customFormat="1" ht="21.75" customHeight="1">
      <c r="A599" s="24" t="s">
        <v>1121</v>
      </c>
      <c r="B599" s="35" t="s">
        <v>1122</v>
      </c>
      <c r="C599" s="48"/>
      <c r="D599" s="16">
        <f t="shared" ref="D599:P602" si="407">D600</f>
        <v>12205820.65</v>
      </c>
      <c r="E599" s="16">
        <f t="shared" si="407"/>
        <v>9125282.2300000004</v>
      </c>
      <c r="F599" s="16">
        <f t="shared" si="407"/>
        <v>11238226.91</v>
      </c>
      <c r="G599" s="16">
        <f t="shared" si="407"/>
        <v>11914202.189999999</v>
      </c>
      <c r="H599" s="16">
        <f t="shared" si="407"/>
        <v>11436693.949999999</v>
      </c>
      <c r="I599" s="16">
        <f t="shared" si="407"/>
        <v>10236875.300000001</v>
      </c>
      <c r="J599" s="16">
        <f t="shared" si="407"/>
        <v>15503566.439999999</v>
      </c>
      <c r="K599" s="16">
        <f t="shared" si="407"/>
        <v>10030583.52</v>
      </c>
      <c r="L599" s="16">
        <f t="shared" si="407"/>
        <v>8326608</v>
      </c>
      <c r="M599" s="16">
        <f t="shared" si="407"/>
        <v>9655014</v>
      </c>
      <c r="N599" s="16">
        <f t="shared" si="407"/>
        <v>10092827</v>
      </c>
      <c r="O599" s="16">
        <f t="shared" si="407"/>
        <v>11781930</v>
      </c>
      <c r="P599" s="16">
        <f t="shared" si="407"/>
        <v>131547630.19</v>
      </c>
      <c r="HR599" s="29"/>
      <c r="HS599" s="29"/>
      <c r="HT599" s="29"/>
      <c r="HU599" s="29"/>
      <c r="HV599" s="29"/>
      <c r="HW599" s="29"/>
      <c r="HX599" s="29"/>
      <c r="HY599" s="29"/>
      <c r="HZ599" s="29"/>
      <c r="IA599" s="29"/>
      <c r="IB599" s="29"/>
      <c r="IC599" s="29"/>
      <c r="ID599" s="29"/>
      <c r="IE599" s="29"/>
      <c r="IF599" s="29"/>
      <c r="IG599" s="29"/>
      <c r="IH599" s="29"/>
    </row>
    <row r="600" spans="1:242" ht="18.75" customHeight="1">
      <c r="A600" s="24" t="s">
        <v>1123</v>
      </c>
      <c r="B600" s="35" t="s">
        <v>1124</v>
      </c>
      <c r="C600" s="48"/>
      <c r="D600" s="16">
        <f t="shared" si="407"/>
        <v>12205820.65</v>
      </c>
      <c r="E600" s="16">
        <f t="shared" si="407"/>
        <v>9125282.2300000004</v>
      </c>
      <c r="F600" s="16">
        <f t="shared" si="407"/>
        <v>11238226.91</v>
      </c>
      <c r="G600" s="16">
        <f t="shared" si="407"/>
        <v>11914202.189999999</v>
      </c>
      <c r="H600" s="16">
        <f t="shared" si="407"/>
        <v>11436693.949999999</v>
      </c>
      <c r="I600" s="16">
        <f t="shared" si="407"/>
        <v>10236875.300000001</v>
      </c>
      <c r="J600" s="16">
        <f t="shared" si="407"/>
        <v>15503566.439999999</v>
      </c>
      <c r="K600" s="16">
        <f t="shared" si="407"/>
        <v>10030583.52</v>
      </c>
      <c r="L600" s="16">
        <f t="shared" si="407"/>
        <v>8326608</v>
      </c>
      <c r="M600" s="16">
        <f t="shared" si="407"/>
        <v>9655014</v>
      </c>
      <c r="N600" s="16">
        <f t="shared" si="407"/>
        <v>10092827</v>
      </c>
      <c r="O600" s="16">
        <f t="shared" si="407"/>
        <v>11781930</v>
      </c>
      <c r="P600" s="16">
        <f t="shared" si="407"/>
        <v>131547630.19</v>
      </c>
    </row>
    <row r="601" spans="1:242" s="30" customFormat="1" ht="22.5" customHeight="1">
      <c r="A601" s="24" t="s">
        <v>1125</v>
      </c>
      <c r="B601" s="35" t="s">
        <v>1126</v>
      </c>
      <c r="C601" s="48"/>
      <c r="D601" s="16">
        <f t="shared" si="407"/>
        <v>12205820.65</v>
      </c>
      <c r="E601" s="16">
        <f t="shared" si="407"/>
        <v>9125282.2300000004</v>
      </c>
      <c r="F601" s="16">
        <f t="shared" si="407"/>
        <v>11238226.91</v>
      </c>
      <c r="G601" s="16">
        <f t="shared" si="407"/>
        <v>11914202.189999999</v>
      </c>
      <c r="H601" s="16">
        <f t="shared" si="407"/>
        <v>11436693.949999999</v>
      </c>
      <c r="I601" s="16">
        <f t="shared" si="407"/>
        <v>10236875.300000001</v>
      </c>
      <c r="J601" s="16">
        <f t="shared" si="407"/>
        <v>15503566.439999999</v>
      </c>
      <c r="K601" s="16">
        <f t="shared" si="407"/>
        <v>10030583.52</v>
      </c>
      <c r="L601" s="16">
        <f t="shared" si="407"/>
        <v>8326608</v>
      </c>
      <c r="M601" s="16">
        <f t="shared" si="407"/>
        <v>9655014</v>
      </c>
      <c r="N601" s="16">
        <f t="shared" si="407"/>
        <v>10092827</v>
      </c>
      <c r="O601" s="16">
        <f t="shared" si="407"/>
        <v>11781930</v>
      </c>
      <c r="P601" s="16">
        <f t="shared" si="407"/>
        <v>131547630.19</v>
      </c>
      <c r="HR601" s="29"/>
      <c r="HS601" s="29"/>
      <c r="HT601" s="29"/>
      <c r="HU601" s="29"/>
      <c r="HV601" s="29"/>
      <c r="HW601" s="29"/>
      <c r="HX601" s="29"/>
      <c r="HY601" s="29"/>
      <c r="HZ601" s="29"/>
      <c r="IA601" s="29"/>
      <c r="IB601" s="29"/>
      <c r="IC601" s="29"/>
      <c r="ID601" s="29"/>
      <c r="IE601" s="29"/>
      <c r="IF601" s="29"/>
      <c r="IG601" s="29"/>
      <c r="IH601" s="29"/>
    </row>
    <row r="602" spans="1:242" s="30" customFormat="1" ht="22.5" customHeight="1">
      <c r="A602" s="24" t="s">
        <v>1127</v>
      </c>
      <c r="B602" s="35" t="s">
        <v>1126</v>
      </c>
      <c r="C602" s="48"/>
      <c r="D602" s="16">
        <f t="shared" si="407"/>
        <v>12205820.65</v>
      </c>
      <c r="E602" s="16">
        <f t="shared" si="407"/>
        <v>9125282.2300000004</v>
      </c>
      <c r="F602" s="16">
        <f t="shared" si="407"/>
        <v>11238226.91</v>
      </c>
      <c r="G602" s="16">
        <f t="shared" si="407"/>
        <v>11914202.189999999</v>
      </c>
      <c r="H602" s="16">
        <f t="shared" si="407"/>
        <v>11436693.949999999</v>
      </c>
      <c r="I602" s="16">
        <f t="shared" si="407"/>
        <v>10236875.300000001</v>
      </c>
      <c r="J602" s="16">
        <f t="shared" si="407"/>
        <v>15503566.439999999</v>
      </c>
      <c r="K602" s="16">
        <f t="shared" si="407"/>
        <v>10030583.52</v>
      </c>
      <c r="L602" s="16">
        <f t="shared" si="407"/>
        <v>8326608</v>
      </c>
      <c r="M602" s="16">
        <f t="shared" si="407"/>
        <v>9655014</v>
      </c>
      <c r="N602" s="16">
        <f t="shared" si="407"/>
        <v>10092827</v>
      </c>
      <c r="O602" s="16">
        <f t="shared" si="407"/>
        <v>11781930</v>
      </c>
      <c r="P602" s="16">
        <f t="shared" si="407"/>
        <v>131547630.19</v>
      </c>
      <c r="HR602" s="29"/>
      <c r="HS602" s="29"/>
      <c r="HT602" s="29"/>
      <c r="HU602" s="29"/>
      <c r="HV602" s="29"/>
      <c r="HW602" s="29"/>
      <c r="HX602" s="29"/>
      <c r="HY602" s="29"/>
      <c r="HZ602" s="29"/>
      <c r="IA602" s="29"/>
      <c r="IB602" s="29"/>
      <c r="IC602" s="29"/>
      <c r="ID602" s="29"/>
      <c r="IE602" s="29"/>
      <c r="IF602" s="29"/>
      <c r="IG602" s="29"/>
      <c r="IH602" s="29"/>
    </row>
    <row r="603" spans="1:242" s="49" customFormat="1" ht="22.5" customHeight="1">
      <c r="A603" s="96" t="s">
        <v>1128</v>
      </c>
      <c r="B603" s="95" t="s">
        <v>1129</v>
      </c>
      <c r="C603" s="48" t="s">
        <v>62</v>
      </c>
      <c r="D603" s="16">
        <v>12205820.65</v>
      </c>
      <c r="E603" s="16">
        <v>9125282.2300000004</v>
      </c>
      <c r="F603" s="16">
        <v>11238226.91</v>
      </c>
      <c r="G603" s="16">
        <v>11914202.189999999</v>
      </c>
      <c r="H603" s="16">
        <v>11436693.949999999</v>
      </c>
      <c r="I603" s="16">
        <v>10236875.300000001</v>
      </c>
      <c r="J603" s="16">
        <v>15503566.439999999</v>
      </c>
      <c r="K603" s="16">
        <v>10030583.52</v>
      </c>
      <c r="L603" s="16">
        <v>8326608</v>
      </c>
      <c r="M603" s="16">
        <v>9655014</v>
      </c>
      <c r="N603" s="16">
        <v>10092827</v>
      </c>
      <c r="O603" s="16">
        <v>11781930</v>
      </c>
      <c r="P603" s="17">
        <f t="shared" ref="P603" si="408">SUM(D603:O603)</f>
        <v>131547630.19</v>
      </c>
      <c r="HR603" s="47"/>
      <c r="HS603" s="47"/>
      <c r="HT603" s="47"/>
      <c r="HU603" s="47"/>
      <c r="HV603" s="47"/>
      <c r="HW603" s="47"/>
      <c r="HX603" s="47"/>
      <c r="HY603" s="47"/>
      <c r="HZ603" s="47"/>
      <c r="IA603" s="47"/>
      <c r="IB603" s="47"/>
      <c r="IC603" s="47"/>
      <c r="ID603" s="47"/>
      <c r="IE603" s="47"/>
      <c r="IF603" s="47"/>
      <c r="IG603" s="47"/>
      <c r="IH603" s="47"/>
    </row>
    <row r="604" spans="1:242" s="14" customFormat="1" ht="16.5" customHeight="1">
      <c r="A604" s="24" t="s">
        <v>1130</v>
      </c>
      <c r="B604" s="35" t="s">
        <v>1131</v>
      </c>
      <c r="C604" s="48"/>
      <c r="D604" s="16">
        <f t="shared" ref="D604:P604" si="409">D605</f>
        <v>64759.07</v>
      </c>
      <c r="E604" s="16">
        <f t="shared" si="409"/>
        <v>77.209999999999994</v>
      </c>
      <c r="F604" s="16">
        <f t="shared" si="409"/>
        <v>2982.21</v>
      </c>
      <c r="G604" s="16">
        <f t="shared" si="409"/>
        <v>3258.92</v>
      </c>
      <c r="H604" s="16">
        <f t="shared" si="409"/>
        <v>789.28</v>
      </c>
      <c r="I604" s="16">
        <f t="shared" si="409"/>
        <v>3470.06</v>
      </c>
      <c r="J604" s="16">
        <f t="shared" si="409"/>
        <v>350.52</v>
      </c>
      <c r="K604" s="16">
        <f t="shared" si="409"/>
        <v>850</v>
      </c>
      <c r="L604" s="16">
        <f t="shared" si="409"/>
        <v>0</v>
      </c>
      <c r="M604" s="16">
        <f t="shared" si="409"/>
        <v>0</v>
      </c>
      <c r="N604" s="16">
        <f t="shared" si="409"/>
        <v>0</v>
      </c>
      <c r="O604" s="16">
        <f t="shared" si="409"/>
        <v>0</v>
      </c>
      <c r="P604" s="16">
        <f t="shared" si="409"/>
        <v>76537.26999999999</v>
      </c>
      <c r="HR604" s="29"/>
      <c r="HS604" s="29"/>
      <c r="HT604" s="29"/>
      <c r="HU604" s="29"/>
      <c r="HV604" s="29"/>
      <c r="HW604" s="29"/>
      <c r="HX604" s="29"/>
      <c r="HY604" s="29"/>
      <c r="HZ604" s="29"/>
      <c r="IA604" s="29"/>
      <c r="IB604" s="29"/>
      <c r="IC604" s="29"/>
      <c r="ID604" s="29"/>
      <c r="IE604" s="29"/>
      <c r="IF604" s="29"/>
      <c r="IG604" s="29"/>
      <c r="IH604" s="29"/>
    </row>
    <row r="605" spans="1:242" ht="22.5" customHeight="1">
      <c r="A605" s="24" t="s">
        <v>1986</v>
      </c>
      <c r="B605" s="35" t="s">
        <v>1985</v>
      </c>
      <c r="C605" s="48"/>
      <c r="D605" s="16">
        <f t="shared" ref="D605:J605" si="410">D608</f>
        <v>64759.07</v>
      </c>
      <c r="E605" s="16">
        <f t="shared" si="410"/>
        <v>77.209999999999994</v>
      </c>
      <c r="F605" s="16">
        <f t="shared" si="410"/>
        <v>2982.21</v>
      </c>
      <c r="G605" s="16">
        <f t="shared" si="410"/>
        <v>3258.92</v>
      </c>
      <c r="H605" s="16">
        <f t="shared" si="410"/>
        <v>789.28</v>
      </c>
      <c r="I605" s="16">
        <f t="shared" si="410"/>
        <v>3470.06</v>
      </c>
      <c r="J605" s="16">
        <f t="shared" si="410"/>
        <v>350.52</v>
      </c>
      <c r="K605" s="16">
        <f t="shared" ref="K605:P605" si="411">K608</f>
        <v>850</v>
      </c>
      <c r="L605" s="16">
        <f t="shared" si="411"/>
        <v>0</v>
      </c>
      <c r="M605" s="16">
        <f t="shared" si="411"/>
        <v>0</v>
      </c>
      <c r="N605" s="16">
        <f t="shared" si="411"/>
        <v>0</v>
      </c>
      <c r="O605" s="16">
        <f t="shared" si="411"/>
        <v>0</v>
      </c>
      <c r="P605" s="16">
        <f t="shared" si="411"/>
        <v>76537.26999999999</v>
      </c>
    </row>
    <row r="606" spans="1:242" ht="22.5" customHeight="1">
      <c r="A606" s="24" t="s">
        <v>1987</v>
      </c>
      <c r="B606" s="35" t="s">
        <v>1985</v>
      </c>
      <c r="C606" s="48"/>
      <c r="D606" s="16">
        <f>D607</f>
        <v>64759.07</v>
      </c>
      <c r="E606" s="16">
        <f t="shared" ref="E606:P607" si="412">E607</f>
        <v>77.209999999999994</v>
      </c>
      <c r="F606" s="16">
        <f t="shared" si="412"/>
        <v>2982.21</v>
      </c>
      <c r="G606" s="16">
        <f t="shared" si="412"/>
        <v>3258.92</v>
      </c>
      <c r="H606" s="16">
        <f t="shared" si="412"/>
        <v>789.28</v>
      </c>
      <c r="I606" s="16">
        <f t="shared" si="412"/>
        <v>3470.06</v>
      </c>
      <c r="J606" s="16">
        <f t="shared" si="412"/>
        <v>350.52</v>
      </c>
      <c r="K606" s="16">
        <f t="shared" si="412"/>
        <v>850</v>
      </c>
      <c r="L606" s="16">
        <f t="shared" si="412"/>
        <v>0</v>
      </c>
      <c r="M606" s="16">
        <f t="shared" si="412"/>
        <v>0</v>
      </c>
      <c r="N606" s="16">
        <f t="shared" si="412"/>
        <v>0</v>
      </c>
      <c r="O606" s="16">
        <f t="shared" si="412"/>
        <v>0</v>
      </c>
      <c r="P606" s="16">
        <f t="shared" si="412"/>
        <v>76537.26999999999</v>
      </c>
    </row>
    <row r="607" spans="1:242" ht="22.5" customHeight="1">
      <c r="A607" s="24" t="s">
        <v>1988</v>
      </c>
      <c r="B607" s="35" t="s">
        <v>1989</v>
      </c>
      <c r="C607" s="48"/>
      <c r="D607" s="16">
        <f>D608</f>
        <v>64759.07</v>
      </c>
      <c r="E607" s="16">
        <f t="shared" si="412"/>
        <v>77.209999999999994</v>
      </c>
      <c r="F607" s="16">
        <f t="shared" si="412"/>
        <v>2982.21</v>
      </c>
      <c r="G607" s="16">
        <f t="shared" si="412"/>
        <v>3258.92</v>
      </c>
      <c r="H607" s="16">
        <f t="shared" si="412"/>
        <v>789.28</v>
      </c>
      <c r="I607" s="16">
        <f t="shared" si="412"/>
        <v>3470.06</v>
      </c>
      <c r="J607" s="16">
        <f t="shared" si="412"/>
        <v>350.52</v>
      </c>
      <c r="K607" s="16">
        <f t="shared" si="412"/>
        <v>850</v>
      </c>
      <c r="L607" s="16">
        <f t="shared" si="412"/>
        <v>0</v>
      </c>
      <c r="M607" s="16">
        <f t="shared" si="412"/>
        <v>0</v>
      </c>
      <c r="N607" s="16">
        <f t="shared" si="412"/>
        <v>0</v>
      </c>
      <c r="O607" s="16">
        <f t="shared" si="412"/>
        <v>0</v>
      </c>
      <c r="P607" s="16">
        <f t="shared" si="412"/>
        <v>76537.26999999999</v>
      </c>
    </row>
    <row r="608" spans="1:242" s="30" customFormat="1" ht="21.75" customHeight="1">
      <c r="A608" s="24" t="s">
        <v>1991</v>
      </c>
      <c r="B608" s="35" t="s">
        <v>1990</v>
      </c>
      <c r="C608" s="48"/>
      <c r="D608" s="16">
        <f>SUM(D609:D610)</f>
        <v>64759.07</v>
      </c>
      <c r="E608" s="16">
        <f t="shared" ref="E608:P608" si="413">SUM(E609:E611)</f>
        <v>77.209999999999994</v>
      </c>
      <c r="F608" s="16">
        <f t="shared" si="413"/>
        <v>2982.21</v>
      </c>
      <c r="G608" s="16">
        <f t="shared" si="413"/>
        <v>3258.92</v>
      </c>
      <c r="H608" s="16">
        <f t="shared" si="413"/>
        <v>789.28</v>
      </c>
      <c r="I608" s="16">
        <f t="shared" si="413"/>
        <v>3470.06</v>
      </c>
      <c r="J608" s="16">
        <f t="shared" si="413"/>
        <v>350.52</v>
      </c>
      <c r="K608" s="16">
        <f t="shared" si="413"/>
        <v>850</v>
      </c>
      <c r="L608" s="16">
        <f t="shared" si="413"/>
        <v>0</v>
      </c>
      <c r="M608" s="16">
        <f t="shared" si="413"/>
        <v>0</v>
      </c>
      <c r="N608" s="16">
        <f t="shared" si="413"/>
        <v>0</v>
      </c>
      <c r="O608" s="16">
        <f t="shared" si="413"/>
        <v>0</v>
      </c>
      <c r="P608" s="16">
        <f t="shared" si="413"/>
        <v>76537.26999999999</v>
      </c>
      <c r="HR608" s="29"/>
      <c r="HS608" s="29"/>
      <c r="HT608" s="29"/>
      <c r="HU608" s="29"/>
      <c r="HV608" s="29"/>
      <c r="HW608" s="29"/>
      <c r="HX608" s="29"/>
      <c r="HY608" s="29"/>
      <c r="HZ608" s="29"/>
      <c r="IA608" s="29"/>
      <c r="IB608" s="29"/>
      <c r="IC608" s="29"/>
      <c r="ID608" s="29"/>
      <c r="IE608" s="29"/>
      <c r="IF608" s="29"/>
      <c r="IG608" s="29"/>
      <c r="IH608" s="29"/>
    </row>
    <row r="609" spans="1:242" s="49" customFormat="1" ht="22.5" customHeight="1">
      <c r="A609" s="24" t="s">
        <v>1992</v>
      </c>
      <c r="B609" s="35" t="s">
        <v>1132</v>
      </c>
      <c r="C609" s="48" t="s">
        <v>56</v>
      </c>
      <c r="D609" s="16">
        <v>24009.07</v>
      </c>
      <c r="E609" s="16">
        <v>77.209999999999994</v>
      </c>
      <c r="F609" s="16">
        <v>80</v>
      </c>
      <c r="G609" s="16">
        <v>3110</v>
      </c>
      <c r="H609" s="16">
        <v>600</v>
      </c>
      <c r="I609" s="16">
        <v>100</v>
      </c>
      <c r="J609" s="16">
        <v>99.53</v>
      </c>
      <c r="K609" s="16">
        <v>850</v>
      </c>
      <c r="L609" s="16"/>
      <c r="M609" s="16"/>
      <c r="N609" s="16"/>
      <c r="O609" s="16"/>
      <c r="P609" s="17">
        <f t="shared" ref="P609:P611" si="414">SUM(D609:O609)</f>
        <v>28925.809999999998</v>
      </c>
      <c r="HR609" s="47"/>
      <c r="HS609" s="47"/>
      <c r="HT609" s="47"/>
      <c r="HU609" s="47"/>
      <c r="HV609" s="47"/>
      <c r="HW609" s="47"/>
      <c r="HX609" s="47"/>
      <c r="HY609" s="47"/>
      <c r="HZ609" s="47"/>
      <c r="IA609" s="47"/>
      <c r="IB609" s="47"/>
      <c r="IC609" s="47"/>
      <c r="ID609" s="47"/>
      <c r="IE609" s="47"/>
      <c r="IF609" s="47"/>
      <c r="IG609" s="47"/>
      <c r="IH609" s="47"/>
    </row>
    <row r="610" spans="1:242" s="49" customFormat="1" ht="16.5" customHeight="1">
      <c r="A610" s="24" t="s">
        <v>1993</v>
      </c>
      <c r="B610" s="35" t="s">
        <v>1133</v>
      </c>
      <c r="C610" s="48" t="s">
        <v>57</v>
      </c>
      <c r="D610" s="16">
        <v>40750</v>
      </c>
      <c r="E610" s="16"/>
      <c r="F610" s="16">
        <v>2902.21</v>
      </c>
      <c r="G610" s="16">
        <v>148.91999999999999</v>
      </c>
      <c r="H610" s="16">
        <v>189.28</v>
      </c>
      <c r="I610" s="16">
        <v>3370.06</v>
      </c>
      <c r="J610" s="16">
        <v>250.99</v>
      </c>
      <c r="K610" s="16">
        <v>0</v>
      </c>
      <c r="L610" s="16"/>
      <c r="M610" s="16"/>
      <c r="N610" s="16"/>
      <c r="O610" s="16"/>
      <c r="P610" s="17">
        <f t="shared" si="414"/>
        <v>47611.459999999992</v>
      </c>
      <c r="HR610" s="47"/>
      <c r="HS610" s="47"/>
      <c r="HT610" s="47"/>
      <c r="HU610" s="47"/>
      <c r="HV610" s="47"/>
      <c r="HW610" s="47"/>
      <c r="HX610" s="47"/>
      <c r="HY610" s="47"/>
      <c r="HZ610" s="47"/>
      <c r="IA610" s="47"/>
      <c r="IB610" s="47"/>
      <c r="IC610" s="47"/>
      <c r="ID610" s="47"/>
      <c r="IE610" s="47"/>
      <c r="IF610" s="47"/>
      <c r="IG610" s="47"/>
      <c r="IH610" s="47"/>
    </row>
    <row r="611" spans="1:242" s="49" customFormat="1" ht="16.5" customHeight="1">
      <c r="A611" s="24" t="s">
        <v>1994</v>
      </c>
      <c r="B611" s="35" t="s">
        <v>1828</v>
      </c>
      <c r="C611" s="48" t="s">
        <v>1631</v>
      </c>
      <c r="D611" s="16"/>
      <c r="E611" s="16"/>
      <c r="F611" s="16"/>
      <c r="G611" s="16"/>
      <c r="H611" s="16"/>
      <c r="I611" s="16"/>
      <c r="J611" s="16"/>
      <c r="K611" s="16">
        <v>0</v>
      </c>
      <c r="L611" s="16"/>
      <c r="M611" s="16"/>
      <c r="N611" s="16"/>
      <c r="O611" s="16"/>
      <c r="P611" s="17">
        <f t="shared" si="414"/>
        <v>0</v>
      </c>
      <c r="HR611" s="47"/>
      <c r="HS611" s="47"/>
      <c r="HT611" s="47"/>
      <c r="HU611" s="47"/>
      <c r="HV611" s="47"/>
      <c r="HW611" s="47"/>
      <c r="HX611" s="47"/>
      <c r="HY611" s="47"/>
      <c r="HZ611" s="47"/>
      <c r="IA611" s="47"/>
      <c r="IB611" s="47"/>
      <c r="IC611" s="47"/>
      <c r="ID611" s="47"/>
      <c r="IE611" s="47"/>
      <c r="IF611" s="47"/>
      <c r="IG611" s="47"/>
      <c r="IH611" s="47"/>
    </row>
    <row r="612" spans="1:242" ht="14.25" customHeight="1">
      <c r="A612" s="44" t="s">
        <v>1134</v>
      </c>
      <c r="B612" s="45" t="s">
        <v>1135</v>
      </c>
      <c r="C612" s="104"/>
      <c r="D612" s="43">
        <f t="shared" ref="D612:P612" si="415">SUM(D613+D676+D720)</f>
        <v>245736.72999999992</v>
      </c>
      <c r="E612" s="43">
        <f t="shared" si="415"/>
        <v>302301.18999999994</v>
      </c>
      <c r="F612" s="43">
        <f t="shared" si="415"/>
        <v>380257.47000000003</v>
      </c>
      <c r="G612" s="43">
        <f t="shared" si="415"/>
        <v>455311.49</v>
      </c>
      <c r="H612" s="43">
        <f t="shared" si="415"/>
        <v>1506239.7800000003</v>
      </c>
      <c r="I612" s="43">
        <f t="shared" si="415"/>
        <v>474779.66999999993</v>
      </c>
      <c r="J612" s="43">
        <f t="shared" si="415"/>
        <v>321832.58</v>
      </c>
      <c r="K612" s="43">
        <f t="shared" si="415"/>
        <v>428395.9</v>
      </c>
      <c r="L612" s="43">
        <f t="shared" si="415"/>
        <v>345344.30333333334</v>
      </c>
      <c r="M612" s="43">
        <f t="shared" si="415"/>
        <v>303302.78111111111</v>
      </c>
      <c r="N612" s="43">
        <f t="shared" si="415"/>
        <v>300127.91148148151</v>
      </c>
      <c r="O612" s="43">
        <f t="shared" si="415"/>
        <v>316258.33197530865</v>
      </c>
      <c r="P612" s="43">
        <f t="shared" si="415"/>
        <v>5379888.1379012344</v>
      </c>
    </row>
    <row r="613" spans="1:242" ht="14.25" customHeight="1">
      <c r="A613" s="24" t="s">
        <v>1136</v>
      </c>
      <c r="B613" s="35" t="s">
        <v>1137</v>
      </c>
      <c r="C613" s="104"/>
      <c r="D613" s="43">
        <f t="shared" ref="D613:J613" si="416">D614+D659+D668</f>
        <v>180680.37999999995</v>
      </c>
      <c r="E613" s="43">
        <f t="shared" ref="E613:G613" si="417">E614+E659+E668</f>
        <v>202078.34999999998</v>
      </c>
      <c r="F613" s="43">
        <f t="shared" si="417"/>
        <v>244866.61999999997</v>
      </c>
      <c r="G613" s="43">
        <f t="shared" si="417"/>
        <v>331593.48</v>
      </c>
      <c r="H613" s="43">
        <f t="shared" si="416"/>
        <v>352708.36</v>
      </c>
      <c r="I613" s="43">
        <f t="shared" si="416"/>
        <v>361437.38999999996</v>
      </c>
      <c r="J613" s="43">
        <f t="shared" si="416"/>
        <v>204446.28999999998</v>
      </c>
      <c r="K613" s="43">
        <f t="shared" ref="K613:P613" si="418">K614+K659+K668</f>
        <v>331062.15000000002</v>
      </c>
      <c r="L613" s="43">
        <f t="shared" si="418"/>
        <v>241053.66666666666</v>
      </c>
      <c r="M613" s="43">
        <f t="shared" si="418"/>
        <v>200966.44555555558</v>
      </c>
      <c r="N613" s="43">
        <f t="shared" si="418"/>
        <v>199905.17407407411</v>
      </c>
      <c r="O613" s="43">
        <f t="shared" si="418"/>
        <v>213975.09543209875</v>
      </c>
      <c r="P613" s="43">
        <f t="shared" si="418"/>
        <v>3064773.4017283944</v>
      </c>
    </row>
    <row r="614" spans="1:242" ht="14.25" customHeight="1">
      <c r="A614" s="24" t="s">
        <v>1138</v>
      </c>
      <c r="B614" s="35" t="s">
        <v>1139</v>
      </c>
      <c r="C614" s="104"/>
      <c r="D614" s="43">
        <f t="shared" ref="D614:P614" si="419">D615</f>
        <v>173082.26999999996</v>
      </c>
      <c r="E614" s="43">
        <f t="shared" si="419"/>
        <v>199400.55999999997</v>
      </c>
      <c r="F614" s="43">
        <f t="shared" si="419"/>
        <v>234452.05999999997</v>
      </c>
      <c r="G614" s="43">
        <f t="shared" si="419"/>
        <v>310322.49</v>
      </c>
      <c r="H614" s="43">
        <f t="shared" si="419"/>
        <v>348238.61</v>
      </c>
      <c r="I614" s="43">
        <f t="shared" si="419"/>
        <v>344130.07999999996</v>
      </c>
      <c r="J614" s="43">
        <f t="shared" si="419"/>
        <v>189224.15</v>
      </c>
      <c r="K614" s="43">
        <f t="shared" si="419"/>
        <v>150000.62</v>
      </c>
      <c r="L614" s="43">
        <f t="shared" si="419"/>
        <v>227431.94666666666</v>
      </c>
      <c r="M614" s="43">
        <f t="shared" si="419"/>
        <v>188573.25555555557</v>
      </c>
      <c r="N614" s="43">
        <f t="shared" si="419"/>
        <v>188454.96740740744</v>
      </c>
      <c r="O614" s="43">
        <f t="shared" si="419"/>
        <v>201486.72320987654</v>
      </c>
      <c r="P614" s="43">
        <f t="shared" si="419"/>
        <v>2754797.7328395057</v>
      </c>
    </row>
    <row r="615" spans="1:242" ht="14.25" customHeight="1">
      <c r="A615" s="24" t="s">
        <v>1140</v>
      </c>
      <c r="B615" s="35" t="s">
        <v>1139</v>
      </c>
      <c r="C615" s="104"/>
      <c r="D615" s="43">
        <f t="shared" ref="D615:J615" si="420">SUM(D616+D629+D639+D649)</f>
        <v>173082.26999999996</v>
      </c>
      <c r="E615" s="43">
        <f t="shared" ref="E615:G615" si="421">SUM(E616+E629+E639+E649)</f>
        <v>199400.55999999997</v>
      </c>
      <c r="F615" s="43">
        <f t="shared" si="421"/>
        <v>234452.05999999997</v>
      </c>
      <c r="G615" s="43">
        <f t="shared" si="421"/>
        <v>310322.49</v>
      </c>
      <c r="H615" s="43">
        <f t="shared" si="420"/>
        <v>348238.61</v>
      </c>
      <c r="I615" s="43">
        <f t="shared" si="420"/>
        <v>344130.07999999996</v>
      </c>
      <c r="J615" s="43">
        <f t="shared" si="420"/>
        <v>189224.15</v>
      </c>
      <c r="K615" s="43">
        <f t="shared" ref="K615:P615" si="422">SUM(K616+K629+K639+K649)</f>
        <v>150000.62</v>
      </c>
      <c r="L615" s="43">
        <f t="shared" si="422"/>
        <v>227431.94666666666</v>
      </c>
      <c r="M615" s="43">
        <f t="shared" si="422"/>
        <v>188573.25555555557</v>
      </c>
      <c r="N615" s="43">
        <f t="shared" si="422"/>
        <v>188454.96740740744</v>
      </c>
      <c r="O615" s="43">
        <f t="shared" si="422"/>
        <v>201486.72320987654</v>
      </c>
      <c r="P615" s="43">
        <f t="shared" si="422"/>
        <v>2754797.7328395057</v>
      </c>
    </row>
    <row r="616" spans="1:242" s="14" customFormat="1" ht="13.5" customHeight="1">
      <c r="A616" s="96" t="s">
        <v>1141</v>
      </c>
      <c r="B616" s="95" t="s">
        <v>1142</v>
      </c>
      <c r="C616" s="48"/>
      <c r="D616" s="16">
        <f t="shared" ref="D616:J616" si="423">SUM(D617:D620,D627)</f>
        <v>143956.09999999998</v>
      </c>
      <c r="E616" s="16">
        <f t="shared" ref="E616:G616" si="424">SUM(E617:E620,E627)</f>
        <v>172215.87</v>
      </c>
      <c r="F616" s="16">
        <f t="shared" si="424"/>
        <v>187245.24999999997</v>
      </c>
      <c r="G616" s="16">
        <f t="shared" si="424"/>
        <v>249153.81</v>
      </c>
      <c r="H616" s="16">
        <f t="shared" si="423"/>
        <v>320124.52999999997</v>
      </c>
      <c r="I616" s="16">
        <f t="shared" si="423"/>
        <v>292214.03999999998</v>
      </c>
      <c r="J616" s="16">
        <f t="shared" si="423"/>
        <v>146541.34</v>
      </c>
      <c r="K616" s="16">
        <f t="shared" ref="K616:P616" si="425">SUM(K617:K620,K627)</f>
        <v>76072.72</v>
      </c>
      <c r="L616" s="16">
        <f t="shared" si="425"/>
        <v>171609.36666666667</v>
      </c>
      <c r="M616" s="16">
        <f t="shared" si="425"/>
        <v>131407.80888888892</v>
      </c>
      <c r="N616" s="16">
        <f t="shared" si="425"/>
        <v>126363.29851851854</v>
      </c>
      <c r="O616" s="16">
        <f t="shared" si="425"/>
        <v>143126.82469135802</v>
      </c>
      <c r="P616" s="16">
        <f t="shared" si="425"/>
        <v>2160030.9587654318</v>
      </c>
      <c r="HR616" s="29"/>
      <c r="HS616" s="29"/>
      <c r="HT616" s="29"/>
      <c r="HU616" s="29"/>
      <c r="HV616" s="29"/>
      <c r="HW616" s="29"/>
      <c r="HX616" s="29"/>
      <c r="HY616" s="29"/>
      <c r="HZ616" s="29"/>
      <c r="IA616" s="29"/>
      <c r="IB616" s="29"/>
      <c r="IC616" s="29"/>
      <c r="ID616" s="29"/>
      <c r="IE616" s="29"/>
      <c r="IF616" s="29"/>
      <c r="IG616" s="29"/>
      <c r="IH616" s="29"/>
    </row>
    <row r="617" spans="1:242">
      <c r="A617" s="22" t="s">
        <v>1143</v>
      </c>
      <c r="B617" s="36" t="s">
        <v>1144</v>
      </c>
      <c r="C617" s="48" t="s">
        <v>29</v>
      </c>
      <c r="D617" s="17">
        <v>0</v>
      </c>
      <c r="E617" s="17">
        <v>2417.13</v>
      </c>
      <c r="F617" s="17">
        <v>12559.02</v>
      </c>
      <c r="G617" s="17">
        <v>18057.63</v>
      </c>
      <c r="H617" s="17">
        <v>3270.23</v>
      </c>
      <c r="I617" s="17">
        <v>3695.05</v>
      </c>
      <c r="J617" s="17">
        <v>15215.25</v>
      </c>
      <c r="K617" s="17">
        <v>10904.87</v>
      </c>
      <c r="L617" s="17">
        <f t="shared" ref="J617:O619" si="426">SUM(I617:K617)/3</f>
        <v>9938.39</v>
      </c>
      <c r="M617" s="17">
        <f t="shared" si="426"/>
        <v>12019.503333333334</v>
      </c>
      <c r="N617" s="17">
        <f t="shared" si="426"/>
        <v>10954.254444444445</v>
      </c>
      <c r="O617" s="17">
        <f t="shared" si="426"/>
        <v>10970.715925925926</v>
      </c>
      <c r="P617" s="17">
        <f t="shared" ref="P617:P631" si="427">SUM(D617:O617)</f>
        <v>110002.0437037037</v>
      </c>
    </row>
    <row r="618" spans="1:242">
      <c r="A618" s="22" t="s">
        <v>1145</v>
      </c>
      <c r="B618" s="35" t="s">
        <v>1146</v>
      </c>
      <c r="C618" s="48" t="s">
        <v>146</v>
      </c>
      <c r="D618" s="17"/>
      <c r="E618" s="17"/>
      <c r="F618" s="17"/>
      <c r="G618" s="17"/>
      <c r="H618" s="17"/>
      <c r="I618" s="17">
        <f t="shared" ref="I618" si="428">SUM(F618:H618)/3</f>
        <v>0</v>
      </c>
      <c r="J618" s="17">
        <f t="shared" si="426"/>
        <v>0</v>
      </c>
      <c r="K618" s="17">
        <f t="shared" si="426"/>
        <v>0</v>
      </c>
      <c r="L618" s="17">
        <f t="shared" si="426"/>
        <v>0</v>
      </c>
      <c r="M618" s="17">
        <f t="shared" si="426"/>
        <v>0</v>
      </c>
      <c r="N618" s="17">
        <f t="shared" si="426"/>
        <v>0</v>
      </c>
      <c r="O618" s="17">
        <f t="shared" si="426"/>
        <v>0</v>
      </c>
      <c r="P618" s="17">
        <f t="shared" si="427"/>
        <v>0</v>
      </c>
    </row>
    <row r="619" spans="1:242" s="47" customFormat="1">
      <c r="A619" s="22" t="s">
        <v>1147</v>
      </c>
      <c r="B619" s="35" t="s">
        <v>1148</v>
      </c>
      <c r="C619" s="48" t="s">
        <v>135</v>
      </c>
      <c r="D619" s="17">
        <v>133634.01999999999</v>
      </c>
      <c r="E619" s="17">
        <v>147230.53</v>
      </c>
      <c r="F619" s="17">
        <v>149801.71</v>
      </c>
      <c r="G619" s="17">
        <v>225661.47</v>
      </c>
      <c r="H619" s="17">
        <v>297418.5</v>
      </c>
      <c r="I619" s="17">
        <v>212281.53</v>
      </c>
      <c r="J619" s="17">
        <v>72067.899999999994</v>
      </c>
      <c r="K619" s="17">
        <v>50031.57</v>
      </c>
      <c r="L619" s="17">
        <f t="shared" si="426"/>
        <v>111460.33333333333</v>
      </c>
      <c r="M619" s="17">
        <f t="shared" si="426"/>
        <v>77853.267777777786</v>
      </c>
      <c r="N619" s="17">
        <f t="shared" si="426"/>
        <v>79781.723703703712</v>
      </c>
      <c r="O619" s="17">
        <f t="shared" si="426"/>
        <v>89698.441604938285</v>
      </c>
      <c r="P619" s="17">
        <f t="shared" si="427"/>
        <v>1646920.9964197529</v>
      </c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9"/>
      <c r="AM619" s="49"/>
      <c r="AN619" s="49"/>
      <c r="AO619" s="49"/>
      <c r="AP619" s="49"/>
      <c r="AQ619" s="49"/>
      <c r="AR619" s="49"/>
      <c r="AS619" s="49"/>
      <c r="AT619" s="49"/>
      <c r="AU619" s="49"/>
      <c r="AV619" s="49"/>
      <c r="AW619" s="49"/>
      <c r="AX619" s="49"/>
      <c r="AY619" s="49"/>
      <c r="AZ619" s="49"/>
      <c r="BA619" s="49"/>
      <c r="BB619" s="49"/>
      <c r="BC619" s="49"/>
      <c r="BD619" s="49"/>
      <c r="BE619" s="49"/>
      <c r="BF619" s="49"/>
      <c r="BG619" s="49"/>
      <c r="BH619" s="49"/>
      <c r="BI619" s="49"/>
      <c r="BJ619" s="49"/>
      <c r="BK619" s="49"/>
      <c r="BL619" s="49"/>
      <c r="BM619" s="49"/>
      <c r="BN619" s="49"/>
      <c r="BO619" s="49"/>
      <c r="BP619" s="49"/>
      <c r="BQ619" s="49"/>
      <c r="BR619" s="49"/>
      <c r="BS619" s="49"/>
      <c r="BT619" s="49"/>
      <c r="BU619" s="49"/>
      <c r="BV619" s="49"/>
      <c r="BW619" s="49"/>
      <c r="BX619" s="49"/>
      <c r="BY619" s="49"/>
      <c r="BZ619" s="49"/>
      <c r="CA619" s="49"/>
      <c r="CB619" s="49"/>
      <c r="CC619" s="49"/>
      <c r="CD619" s="49"/>
      <c r="CE619" s="49"/>
      <c r="CF619" s="49"/>
      <c r="CG619" s="49"/>
      <c r="CH619" s="49"/>
      <c r="CI619" s="49"/>
      <c r="CJ619" s="49"/>
      <c r="CK619" s="49"/>
      <c r="CL619" s="49"/>
      <c r="CM619" s="49"/>
      <c r="CN619" s="49"/>
      <c r="CO619" s="49"/>
      <c r="CP619" s="49"/>
      <c r="CQ619" s="49"/>
      <c r="CR619" s="49"/>
      <c r="CS619" s="49"/>
      <c r="CT619" s="49"/>
      <c r="CU619" s="49"/>
      <c r="CV619" s="49"/>
      <c r="CW619" s="49"/>
      <c r="CX619" s="49"/>
      <c r="CY619" s="49"/>
      <c r="CZ619" s="49"/>
      <c r="DA619" s="49"/>
      <c r="DB619" s="49"/>
      <c r="DC619" s="49"/>
      <c r="DD619" s="49"/>
      <c r="DE619" s="49"/>
      <c r="DF619" s="49"/>
      <c r="DG619" s="49"/>
      <c r="DH619" s="49"/>
      <c r="DI619" s="49"/>
      <c r="DJ619" s="49"/>
      <c r="DK619" s="49"/>
      <c r="DL619" s="49"/>
      <c r="DM619" s="49"/>
      <c r="DN619" s="49"/>
      <c r="DO619" s="49"/>
      <c r="DP619" s="49"/>
      <c r="DQ619" s="49"/>
      <c r="DR619" s="49"/>
      <c r="DS619" s="49"/>
      <c r="DT619" s="49"/>
      <c r="DU619" s="49"/>
      <c r="DV619" s="49"/>
      <c r="DW619" s="49"/>
      <c r="DX619" s="49"/>
      <c r="DY619" s="49"/>
      <c r="DZ619" s="49"/>
      <c r="EA619" s="49"/>
      <c r="EB619" s="49"/>
      <c r="EC619" s="49"/>
      <c r="ED619" s="49"/>
      <c r="EE619" s="49"/>
      <c r="EF619" s="49"/>
      <c r="EG619" s="49"/>
      <c r="EH619" s="49"/>
      <c r="EI619" s="49"/>
      <c r="EJ619" s="49"/>
      <c r="EK619" s="49"/>
      <c r="EL619" s="49"/>
      <c r="EM619" s="49"/>
      <c r="EN619" s="49"/>
      <c r="EO619" s="49"/>
      <c r="EP619" s="49"/>
      <c r="EQ619" s="49"/>
      <c r="ER619" s="49"/>
      <c r="ES619" s="49"/>
      <c r="ET619" s="49"/>
      <c r="EU619" s="49"/>
      <c r="EV619" s="49"/>
      <c r="EW619" s="49"/>
      <c r="EX619" s="49"/>
      <c r="EY619" s="49"/>
      <c r="EZ619" s="49"/>
      <c r="FA619" s="49"/>
      <c r="FB619" s="49"/>
      <c r="FC619" s="49"/>
      <c r="FD619" s="49"/>
      <c r="FE619" s="49"/>
      <c r="FF619" s="49"/>
      <c r="FG619" s="49"/>
      <c r="FH619" s="49"/>
      <c r="FI619" s="49"/>
      <c r="FJ619" s="49"/>
      <c r="FK619" s="49"/>
      <c r="FL619" s="49"/>
      <c r="FM619" s="49"/>
      <c r="FN619" s="49"/>
      <c r="FO619" s="49"/>
      <c r="FP619" s="49"/>
      <c r="FQ619" s="49"/>
      <c r="FR619" s="49"/>
      <c r="FS619" s="49"/>
      <c r="FT619" s="49"/>
      <c r="FU619" s="49"/>
      <c r="FV619" s="49"/>
      <c r="FW619" s="49"/>
      <c r="FX619" s="49"/>
      <c r="FY619" s="49"/>
      <c r="FZ619" s="49"/>
      <c r="GA619" s="49"/>
      <c r="GB619" s="49"/>
      <c r="GC619" s="49"/>
      <c r="GD619" s="49"/>
      <c r="GE619" s="49"/>
      <c r="GF619" s="49"/>
      <c r="GG619" s="49"/>
      <c r="GH619" s="49"/>
      <c r="GI619" s="49"/>
      <c r="GJ619" s="49"/>
      <c r="GK619" s="49"/>
      <c r="GL619" s="49"/>
      <c r="GM619" s="49"/>
      <c r="GN619" s="49"/>
      <c r="GO619" s="49"/>
      <c r="GP619" s="49"/>
      <c r="GQ619" s="49"/>
      <c r="GR619" s="49"/>
      <c r="GS619" s="49"/>
      <c r="GT619" s="49"/>
      <c r="GU619" s="49"/>
      <c r="GV619" s="49"/>
      <c r="GW619" s="49"/>
      <c r="GX619" s="49"/>
      <c r="GY619" s="49"/>
      <c r="GZ619" s="49"/>
      <c r="HA619" s="49"/>
      <c r="HB619" s="49"/>
      <c r="HC619" s="49"/>
      <c r="HD619" s="49"/>
      <c r="HE619" s="49"/>
      <c r="HF619" s="49"/>
      <c r="HG619" s="49"/>
      <c r="HH619" s="49"/>
      <c r="HI619" s="49"/>
      <c r="HJ619" s="49"/>
      <c r="HK619" s="49"/>
      <c r="HL619" s="49"/>
      <c r="HM619" s="49"/>
      <c r="HN619" s="49"/>
      <c r="HO619" s="49"/>
      <c r="HP619" s="49"/>
      <c r="HQ619" s="49"/>
    </row>
    <row r="620" spans="1:242" s="47" customFormat="1">
      <c r="A620" s="22" t="s">
        <v>1149</v>
      </c>
      <c r="B620" s="36" t="s">
        <v>1150</v>
      </c>
      <c r="C620" s="48"/>
      <c r="D620" s="16">
        <f t="shared" ref="D620:J620" si="429">SUM(D621:D626)</f>
        <v>10322.080000000002</v>
      </c>
      <c r="E620" s="16">
        <f t="shared" si="429"/>
        <v>22568.21</v>
      </c>
      <c r="F620" s="16">
        <f t="shared" si="429"/>
        <v>24884.52</v>
      </c>
      <c r="G620" s="16">
        <f t="shared" si="429"/>
        <v>5434.7099999999991</v>
      </c>
      <c r="H620" s="16">
        <f t="shared" si="429"/>
        <v>19435.8</v>
      </c>
      <c r="I620" s="16">
        <f t="shared" si="429"/>
        <v>76237.459999999992</v>
      </c>
      <c r="J620" s="16">
        <f t="shared" si="429"/>
        <v>59258.19</v>
      </c>
      <c r="K620" s="16">
        <f t="shared" ref="K620:P620" si="430">SUM(K621:K626)</f>
        <v>15136.279999999999</v>
      </c>
      <c r="L620" s="16">
        <f t="shared" si="430"/>
        <v>50210.643333333333</v>
      </c>
      <c r="M620" s="16">
        <f t="shared" si="430"/>
        <v>41535.037777777776</v>
      </c>
      <c r="N620" s="16">
        <f t="shared" si="430"/>
        <v>35627.320370370369</v>
      </c>
      <c r="O620" s="16">
        <f t="shared" si="430"/>
        <v>42457.667160493824</v>
      </c>
      <c r="P620" s="16">
        <f t="shared" si="430"/>
        <v>403107.91864197532</v>
      </c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49"/>
      <c r="AS620" s="49"/>
      <c r="AT620" s="49"/>
      <c r="AU620" s="49"/>
      <c r="AV620" s="49"/>
      <c r="AW620" s="49"/>
      <c r="AX620" s="49"/>
      <c r="AY620" s="49"/>
      <c r="AZ620" s="49"/>
      <c r="BA620" s="49"/>
      <c r="BB620" s="49"/>
      <c r="BC620" s="49"/>
      <c r="BD620" s="49"/>
      <c r="BE620" s="49"/>
      <c r="BF620" s="49"/>
      <c r="BG620" s="49"/>
      <c r="BH620" s="49"/>
      <c r="BI620" s="49"/>
      <c r="BJ620" s="49"/>
      <c r="BK620" s="49"/>
      <c r="BL620" s="49"/>
      <c r="BM620" s="49"/>
      <c r="BN620" s="49"/>
      <c r="BO620" s="49"/>
      <c r="BP620" s="49"/>
      <c r="BQ620" s="49"/>
      <c r="BR620" s="49"/>
      <c r="BS620" s="49"/>
      <c r="BT620" s="49"/>
      <c r="BU620" s="49"/>
      <c r="BV620" s="49"/>
      <c r="BW620" s="49"/>
      <c r="BX620" s="49"/>
      <c r="BY620" s="49"/>
      <c r="BZ620" s="49"/>
      <c r="CA620" s="49"/>
      <c r="CB620" s="49"/>
      <c r="CC620" s="49"/>
      <c r="CD620" s="49"/>
      <c r="CE620" s="49"/>
      <c r="CF620" s="49"/>
      <c r="CG620" s="49"/>
      <c r="CH620" s="49"/>
      <c r="CI620" s="49"/>
      <c r="CJ620" s="49"/>
      <c r="CK620" s="49"/>
      <c r="CL620" s="49"/>
      <c r="CM620" s="49"/>
      <c r="CN620" s="49"/>
      <c r="CO620" s="49"/>
      <c r="CP620" s="49"/>
      <c r="CQ620" s="49"/>
      <c r="CR620" s="49"/>
      <c r="CS620" s="49"/>
      <c r="CT620" s="49"/>
      <c r="CU620" s="49"/>
      <c r="CV620" s="49"/>
      <c r="CW620" s="49"/>
      <c r="CX620" s="49"/>
      <c r="CY620" s="49"/>
      <c r="CZ620" s="49"/>
      <c r="DA620" s="49"/>
      <c r="DB620" s="49"/>
      <c r="DC620" s="49"/>
      <c r="DD620" s="49"/>
      <c r="DE620" s="49"/>
      <c r="DF620" s="49"/>
      <c r="DG620" s="49"/>
      <c r="DH620" s="49"/>
      <c r="DI620" s="49"/>
      <c r="DJ620" s="49"/>
      <c r="DK620" s="49"/>
      <c r="DL620" s="49"/>
      <c r="DM620" s="49"/>
      <c r="DN620" s="49"/>
      <c r="DO620" s="49"/>
      <c r="DP620" s="49"/>
      <c r="DQ620" s="49"/>
      <c r="DR620" s="49"/>
      <c r="DS620" s="49"/>
      <c r="DT620" s="49"/>
      <c r="DU620" s="49"/>
      <c r="DV620" s="49"/>
      <c r="DW620" s="49"/>
      <c r="DX620" s="49"/>
      <c r="DY620" s="49"/>
      <c r="DZ620" s="49"/>
      <c r="EA620" s="49"/>
      <c r="EB620" s="49"/>
      <c r="EC620" s="49"/>
      <c r="ED620" s="49"/>
      <c r="EE620" s="49"/>
      <c r="EF620" s="49"/>
      <c r="EG620" s="49"/>
      <c r="EH620" s="49"/>
      <c r="EI620" s="49"/>
      <c r="EJ620" s="49"/>
      <c r="EK620" s="49"/>
      <c r="EL620" s="49"/>
      <c r="EM620" s="49"/>
      <c r="EN620" s="49"/>
      <c r="EO620" s="49"/>
      <c r="EP620" s="49"/>
      <c r="EQ620" s="49"/>
      <c r="ER620" s="49"/>
      <c r="ES620" s="49"/>
      <c r="ET620" s="49"/>
      <c r="EU620" s="49"/>
      <c r="EV620" s="49"/>
      <c r="EW620" s="49"/>
      <c r="EX620" s="49"/>
      <c r="EY620" s="49"/>
      <c r="EZ620" s="49"/>
      <c r="FA620" s="49"/>
      <c r="FB620" s="49"/>
      <c r="FC620" s="49"/>
      <c r="FD620" s="49"/>
      <c r="FE620" s="49"/>
      <c r="FF620" s="49"/>
      <c r="FG620" s="49"/>
      <c r="FH620" s="49"/>
      <c r="FI620" s="49"/>
      <c r="FJ620" s="49"/>
      <c r="FK620" s="49"/>
      <c r="FL620" s="49"/>
      <c r="FM620" s="49"/>
      <c r="FN620" s="49"/>
      <c r="FO620" s="49"/>
      <c r="FP620" s="49"/>
      <c r="FQ620" s="49"/>
      <c r="FR620" s="49"/>
      <c r="FS620" s="49"/>
      <c r="FT620" s="49"/>
      <c r="FU620" s="49"/>
      <c r="FV620" s="49"/>
      <c r="FW620" s="49"/>
      <c r="FX620" s="49"/>
      <c r="FY620" s="49"/>
      <c r="FZ620" s="49"/>
      <c r="GA620" s="49"/>
      <c r="GB620" s="49"/>
      <c r="GC620" s="49"/>
      <c r="GD620" s="49"/>
      <c r="GE620" s="49"/>
      <c r="GF620" s="49"/>
      <c r="GG620" s="49"/>
      <c r="GH620" s="49"/>
      <c r="GI620" s="49"/>
      <c r="GJ620" s="49"/>
      <c r="GK620" s="49"/>
      <c r="GL620" s="49"/>
      <c r="GM620" s="49"/>
      <c r="GN620" s="49"/>
      <c r="GO620" s="49"/>
      <c r="GP620" s="49"/>
      <c r="GQ620" s="49"/>
      <c r="GR620" s="49"/>
      <c r="GS620" s="49"/>
      <c r="GT620" s="49"/>
      <c r="GU620" s="49"/>
      <c r="GV620" s="49"/>
      <c r="GW620" s="49"/>
      <c r="GX620" s="49"/>
      <c r="GY620" s="49"/>
      <c r="GZ620" s="49"/>
      <c r="HA620" s="49"/>
      <c r="HB620" s="49"/>
      <c r="HC620" s="49"/>
      <c r="HD620" s="49"/>
      <c r="HE620" s="49"/>
      <c r="HF620" s="49"/>
      <c r="HG620" s="49"/>
      <c r="HH620" s="49"/>
      <c r="HI620" s="49"/>
      <c r="HJ620" s="49"/>
      <c r="HK620" s="49"/>
      <c r="HL620" s="49"/>
      <c r="HM620" s="49"/>
      <c r="HN620" s="49"/>
      <c r="HO620" s="49"/>
      <c r="HP620" s="49"/>
      <c r="HQ620" s="49"/>
    </row>
    <row r="621" spans="1:242" s="49" customFormat="1">
      <c r="A621" s="22" t="s">
        <v>1151</v>
      </c>
      <c r="B621" s="36" t="s">
        <v>194</v>
      </c>
      <c r="C621" s="48" t="s">
        <v>14</v>
      </c>
      <c r="D621" s="17"/>
      <c r="E621" s="17">
        <v>0</v>
      </c>
      <c r="F621" s="17"/>
      <c r="G621" s="17"/>
      <c r="H621" s="17"/>
      <c r="I621" s="17">
        <f>SUM(F621:H621)/3</f>
        <v>0</v>
      </c>
      <c r="J621" s="17">
        <f t="shared" ref="J621:L626" si="431">SUM(G621:I621)/3</f>
        <v>0</v>
      </c>
      <c r="K621" s="17">
        <f t="shared" si="431"/>
        <v>0</v>
      </c>
      <c r="L621" s="17">
        <f t="shared" si="431"/>
        <v>0</v>
      </c>
      <c r="M621" s="17">
        <f>SUM(J621:L621)/3</f>
        <v>0</v>
      </c>
      <c r="N621" s="17">
        <f t="shared" ref="N621:N626" si="432">SUM(K621:M621)/3</f>
        <v>0</v>
      </c>
      <c r="O621" s="17">
        <f t="shared" ref="O621:O626" si="433">SUM(L621:N621)/3</f>
        <v>0</v>
      </c>
      <c r="P621" s="17">
        <f t="shared" si="427"/>
        <v>0</v>
      </c>
      <c r="HR621" s="47"/>
      <c r="HS621" s="47"/>
      <c r="HT621" s="47"/>
      <c r="HU621" s="47"/>
      <c r="HV621" s="47"/>
      <c r="HW621" s="47"/>
      <c r="HX621" s="47"/>
      <c r="HY621" s="47"/>
      <c r="HZ621" s="47"/>
      <c r="IA621" s="47"/>
      <c r="IB621" s="47"/>
      <c r="IC621" s="47"/>
      <c r="ID621" s="47"/>
      <c r="IE621" s="47"/>
      <c r="IF621" s="47"/>
      <c r="IG621" s="47"/>
      <c r="IH621" s="47"/>
    </row>
    <row r="622" spans="1:242" s="49" customFormat="1">
      <c r="A622" s="22" t="s">
        <v>1152</v>
      </c>
      <c r="B622" s="36" t="s">
        <v>195</v>
      </c>
      <c r="C622" s="48" t="s">
        <v>14</v>
      </c>
      <c r="D622" s="17"/>
      <c r="E622" s="17">
        <v>1655.33</v>
      </c>
      <c r="F622" s="17">
        <v>1847</v>
      </c>
      <c r="G622" s="17">
        <v>554.1</v>
      </c>
      <c r="H622" s="17">
        <v>738.8</v>
      </c>
      <c r="I622" s="17">
        <v>1477.6</v>
      </c>
      <c r="J622" s="17">
        <v>1108.2</v>
      </c>
      <c r="K622" s="17">
        <v>184.7</v>
      </c>
      <c r="L622" s="17">
        <f t="shared" si="431"/>
        <v>923.5</v>
      </c>
      <c r="M622" s="17">
        <f t="shared" ref="M622:M626" si="434">SUM(J622:L622)/3</f>
        <v>738.80000000000007</v>
      </c>
      <c r="N622" s="17">
        <f t="shared" si="432"/>
        <v>615.66666666666663</v>
      </c>
      <c r="O622" s="17">
        <f t="shared" si="433"/>
        <v>759.32222222222219</v>
      </c>
      <c r="P622" s="17">
        <f t="shared" si="427"/>
        <v>10603.018888888888</v>
      </c>
      <c r="HR622" s="47"/>
      <c r="HS622" s="47"/>
      <c r="HT622" s="47"/>
      <c r="HU622" s="47"/>
      <c r="HV622" s="47"/>
      <c r="HW622" s="47"/>
      <c r="HX622" s="47"/>
      <c r="HY622" s="47"/>
      <c r="HZ622" s="47"/>
      <c r="IA622" s="47"/>
      <c r="IB622" s="47"/>
      <c r="IC622" s="47"/>
      <c r="ID622" s="47"/>
      <c r="IE622" s="47"/>
      <c r="IF622" s="47"/>
      <c r="IG622" s="47"/>
      <c r="IH622" s="47"/>
    </row>
    <row r="623" spans="1:242" s="49" customFormat="1">
      <c r="A623" s="22" t="s">
        <v>1153</v>
      </c>
      <c r="B623" s="36" t="s">
        <v>196</v>
      </c>
      <c r="C623" s="48" t="s">
        <v>14</v>
      </c>
      <c r="D623" s="17">
        <v>1955.03</v>
      </c>
      <c r="E623" s="17">
        <v>738.8</v>
      </c>
      <c r="F623" s="17">
        <v>3947.62</v>
      </c>
      <c r="G623" s="17">
        <v>177.73</v>
      </c>
      <c r="H623" s="17"/>
      <c r="I623" s="17">
        <v>1477.6</v>
      </c>
      <c r="J623" s="17">
        <v>0</v>
      </c>
      <c r="K623" s="17">
        <v>0</v>
      </c>
      <c r="L623" s="17">
        <f t="shared" si="431"/>
        <v>492.5333333333333</v>
      </c>
      <c r="M623" s="17">
        <f t="shared" si="434"/>
        <v>164.17777777777778</v>
      </c>
      <c r="N623" s="17">
        <f t="shared" si="432"/>
        <v>218.90370370370371</v>
      </c>
      <c r="O623" s="17">
        <f t="shared" si="433"/>
        <v>291.87160493827162</v>
      </c>
      <c r="P623" s="17">
        <f t="shared" si="427"/>
        <v>9464.266419753083</v>
      </c>
      <c r="HR623" s="47"/>
      <c r="HS623" s="47"/>
      <c r="HT623" s="47"/>
      <c r="HU623" s="47"/>
      <c r="HV623" s="47"/>
      <c r="HW623" s="47"/>
      <c r="HX623" s="47"/>
      <c r="HY623" s="47"/>
      <c r="HZ623" s="47"/>
      <c r="IA623" s="47"/>
      <c r="IB623" s="47"/>
      <c r="IC623" s="47"/>
      <c r="ID623" s="47"/>
      <c r="IE623" s="47"/>
      <c r="IF623" s="47"/>
      <c r="IG623" s="47"/>
      <c r="IH623" s="47"/>
    </row>
    <row r="624" spans="1:242" s="49" customFormat="1">
      <c r="A624" s="22" t="s">
        <v>1154</v>
      </c>
      <c r="B624" s="36" t="s">
        <v>197</v>
      </c>
      <c r="C624" s="48" t="s">
        <v>14</v>
      </c>
      <c r="D624" s="17">
        <v>3603.39</v>
      </c>
      <c r="E624" s="17">
        <v>6060.25</v>
      </c>
      <c r="F624" s="17">
        <v>2948.23</v>
      </c>
      <c r="G624" s="17">
        <v>2209.4299999999998</v>
      </c>
      <c r="H624" s="17">
        <v>7561.16</v>
      </c>
      <c r="I624" s="17">
        <v>10028.52</v>
      </c>
      <c r="J624" s="17">
        <v>3878.7</v>
      </c>
      <c r="K624" s="17">
        <v>6270.68</v>
      </c>
      <c r="L624" s="17">
        <f t="shared" si="431"/>
        <v>6725.9666666666672</v>
      </c>
      <c r="M624" s="17">
        <f t="shared" si="434"/>
        <v>5625.1155555555561</v>
      </c>
      <c r="N624" s="17">
        <f t="shared" si="432"/>
        <v>6207.2540740740742</v>
      </c>
      <c r="O624" s="17">
        <f t="shared" si="433"/>
        <v>6186.1120987654322</v>
      </c>
      <c r="P624" s="17">
        <f t="shared" si="427"/>
        <v>67304.808395061729</v>
      </c>
      <c r="HR624" s="47"/>
      <c r="HS624" s="47"/>
      <c r="HT624" s="47"/>
      <c r="HU624" s="47"/>
      <c r="HV624" s="47"/>
      <c r="HW624" s="47"/>
      <c r="HX624" s="47"/>
      <c r="HY624" s="47"/>
      <c r="HZ624" s="47"/>
      <c r="IA624" s="47"/>
      <c r="IB624" s="47"/>
      <c r="IC624" s="47"/>
      <c r="ID624" s="47"/>
      <c r="IE624" s="47"/>
      <c r="IF624" s="47"/>
      <c r="IG624" s="47"/>
      <c r="IH624" s="47"/>
    </row>
    <row r="625" spans="1:242" s="49" customFormat="1">
      <c r="A625" s="22" t="s">
        <v>1155</v>
      </c>
      <c r="B625" s="36" t="s">
        <v>198</v>
      </c>
      <c r="C625" s="48" t="s">
        <v>14</v>
      </c>
      <c r="D625" s="17">
        <v>3655.46</v>
      </c>
      <c r="E625" s="17">
        <v>14113.83</v>
      </c>
      <c r="F625" s="17">
        <v>16141.67</v>
      </c>
      <c r="G625" s="17">
        <v>2493.4499999999998</v>
      </c>
      <c r="H625" s="17">
        <v>11135.84</v>
      </c>
      <c r="I625" s="17">
        <v>63253.74</v>
      </c>
      <c r="J625" s="17">
        <v>54271.29</v>
      </c>
      <c r="K625" s="17">
        <v>8680.9</v>
      </c>
      <c r="L625" s="17">
        <f t="shared" si="431"/>
        <v>42068.643333333333</v>
      </c>
      <c r="M625" s="17">
        <f t="shared" si="434"/>
        <v>35006.944444444445</v>
      </c>
      <c r="N625" s="17">
        <f t="shared" si="432"/>
        <v>28585.495925925923</v>
      </c>
      <c r="O625" s="17">
        <f t="shared" si="433"/>
        <v>35220.361234567899</v>
      </c>
      <c r="P625" s="17">
        <f t="shared" si="427"/>
        <v>314627.62493827159</v>
      </c>
      <c r="HR625" s="47"/>
      <c r="HS625" s="47"/>
      <c r="HT625" s="47"/>
      <c r="HU625" s="47"/>
      <c r="HV625" s="47"/>
      <c r="HW625" s="47"/>
      <c r="HX625" s="47"/>
      <c r="HY625" s="47"/>
      <c r="HZ625" s="47"/>
      <c r="IA625" s="47"/>
      <c r="IB625" s="47"/>
      <c r="IC625" s="47"/>
      <c r="ID625" s="47"/>
      <c r="IE625" s="47"/>
      <c r="IF625" s="47"/>
      <c r="IG625" s="47"/>
      <c r="IH625" s="47"/>
    </row>
    <row r="626" spans="1:242" s="49" customFormat="1">
      <c r="A626" s="22" t="s">
        <v>1156</v>
      </c>
      <c r="B626" s="36" t="s">
        <v>1157</v>
      </c>
      <c r="C626" s="48" t="s">
        <v>14</v>
      </c>
      <c r="D626" s="17">
        <v>1108.2</v>
      </c>
      <c r="E626" s="17"/>
      <c r="F626" s="17"/>
      <c r="G626" s="17"/>
      <c r="H626" s="17"/>
      <c r="I626" s="17">
        <f t="shared" ref="I626" si="435">SUM(F626:H626)/3</f>
        <v>0</v>
      </c>
      <c r="J626" s="17">
        <f t="shared" si="431"/>
        <v>0</v>
      </c>
      <c r="K626" s="17">
        <f t="shared" si="431"/>
        <v>0</v>
      </c>
      <c r="L626" s="17">
        <f t="shared" si="431"/>
        <v>0</v>
      </c>
      <c r="M626" s="17">
        <f t="shared" si="434"/>
        <v>0</v>
      </c>
      <c r="N626" s="17">
        <f t="shared" si="432"/>
        <v>0</v>
      </c>
      <c r="O626" s="17">
        <f t="shared" si="433"/>
        <v>0</v>
      </c>
      <c r="P626" s="17">
        <f t="shared" si="427"/>
        <v>1108.2</v>
      </c>
      <c r="HR626" s="47"/>
      <c r="HS626" s="47"/>
      <c r="HT626" s="47"/>
      <c r="HU626" s="47"/>
      <c r="HV626" s="47"/>
      <c r="HW626" s="47"/>
      <c r="HX626" s="47"/>
      <c r="HY626" s="47"/>
      <c r="HZ626" s="47"/>
      <c r="IA626" s="47"/>
      <c r="IB626" s="47"/>
      <c r="IC626" s="47"/>
      <c r="ID626" s="47"/>
      <c r="IE626" s="47"/>
      <c r="IF626" s="47"/>
      <c r="IG626" s="47"/>
      <c r="IH626" s="47"/>
    </row>
    <row r="627" spans="1:242" s="49" customFormat="1">
      <c r="A627" s="22" t="s">
        <v>1158</v>
      </c>
      <c r="B627" s="36" t="s">
        <v>1159</v>
      </c>
      <c r="C627" s="48"/>
      <c r="D627" s="16">
        <f t="shared" ref="D627:P627" si="436">D628</f>
        <v>0</v>
      </c>
      <c r="E627" s="16">
        <f t="shared" si="436"/>
        <v>0</v>
      </c>
      <c r="F627" s="16">
        <f>F628</f>
        <v>0</v>
      </c>
      <c r="G627" s="16">
        <f t="shared" si="436"/>
        <v>0</v>
      </c>
      <c r="H627" s="16">
        <f t="shared" si="436"/>
        <v>0</v>
      </c>
      <c r="I627" s="16">
        <f t="shared" si="436"/>
        <v>0</v>
      </c>
      <c r="J627" s="16">
        <f t="shared" si="436"/>
        <v>0</v>
      </c>
      <c r="K627" s="16">
        <f t="shared" si="436"/>
        <v>0</v>
      </c>
      <c r="L627" s="16">
        <f t="shared" si="436"/>
        <v>0</v>
      </c>
      <c r="M627" s="16">
        <f t="shared" si="436"/>
        <v>0</v>
      </c>
      <c r="N627" s="16">
        <f t="shared" si="436"/>
        <v>0</v>
      </c>
      <c r="O627" s="16">
        <f t="shared" si="436"/>
        <v>0</v>
      </c>
      <c r="P627" s="16">
        <f t="shared" si="436"/>
        <v>0</v>
      </c>
      <c r="HR627" s="47"/>
      <c r="HS627" s="47"/>
      <c r="HT627" s="47"/>
      <c r="HU627" s="47"/>
      <c r="HV627" s="47"/>
      <c r="HW627" s="47"/>
      <c r="HX627" s="47"/>
      <c r="HY627" s="47"/>
      <c r="HZ627" s="47"/>
      <c r="IA627" s="47"/>
      <c r="IB627" s="47"/>
      <c r="IC627" s="47"/>
      <c r="ID627" s="47"/>
      <c r="IE627" s="47"/>
      <c r="IF627" s="47"/>
      <c r="IG627" s="47"/>
      <c r="IH627" s="47"/>
    </row>
    <row r="628" spans="1:242" s="49" customFormat="1">
      <c r="A628" s="22" t="s">
        <v>1160</v>
      </c>
      <c r="B628" s="36" t="s">
        <v>1161</v>
      </c>
      <c r="C628" s="48" t="s">
        <v>29</v>
      </c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>
        <f t="shared" si="427"/>
        <v>0</v>
      </c>
      <c r="HR628" s="47"/>
      <c r="HS628" s="47"/>
      <c r="HT628" s="47"/>
      <c r="HU628" s="47"/>
      <c r="HV628" s="47"/>
      <c r="HW628" s="47"/>
      <c r="HX628" s="47"/>
      <c r="HY628" s="47"/>
      <c r="HZ628" s="47"/>
      <c r="IA628" s="47"/>
      <c r="IB628" s="47"/>
      <c r="IC628" s="47"/>
      <c r="ID628" s="47"/>
      <c r="IE628" s="47"/>
      <c r="IF628" s="47"/>
      <c r="IG628" s="47"/>
      <c r="IH628" s="47"/>
    </row>
    <row r="629" spans="1:242" s="49" customFormat="1" ht="18.75" customHeight="1">
      <c r="A629" s="24" t="s">
        <v>1162</v>
      </c>
      <c r="B629" s="35" t="s">
        <v>1163</v>
      </c>
      <c r="C629" s="48"/>
      <c r="D629" s="16">
        <f t="shared" ref="D629:I629" si="437">SUM(D630:D632)</f>
        <v>284.52999999999997</v>
      </c>
      <c r="E629" s="16">
        <f t="shared" si="437"/>
        <v>505.71</v>
      </c>
      <c r="F629" s="16">
        <f t="shared" si="437"/>
        <v>2199.86</v>
      </c>
      <c r="G629" s="16">
        <f t="shared" si="437"/>
        <v>1997.3</v>
      </c>
      <c r="H629" s="16">
        <f t="shared" si="437"/>
        <v>403.52</v>
      </c>
      <c r="I629" s="16">
        <f t="shared" si="437"/>
        <v>318.61</v>
      </c>
      <c r="J629" s="16">
        <f t="shared" ref="J629:P629" si="438">SUM(J630:J632)</f>
        <v>881.6099999999999</v>
      </c>
      <c r="K629" s="16">
        <f t="shared" si="438"/>
        <v>1341.3200000000002</v>
      </c>
      <c r="L629" s="16">
        <f t="shared" si="438"/>
        <v>494.17666666666662</v>
      </c>
      <c r="M629" s="16">
        <f t="shared" si="438"/>
        <v>593.38555555555558</v>
      </c>
      <c r="N629" s="16">
        <f t="shared" si="438"/>
        <v>595.98740740740743</v>
      </c>
      <c r="O629" s="16">
        <f t="shared" si="438"/>
        <v>561.18320987654317</v>
      </c>
      <c r="P629" s="16">
        <f t="shared" si="438"/>
        <v>10177.192839506173</v>
      </c>
      <c r="HR629" s="47"/>
      <c r="HS629" s="47"/>
      <c r="HT629" s="47"/>
      <c r="HU629" s="47"/>
      <c r="HV629" s="47"/>
      <c r="HW629" s="47"/>
      <c r="HX629" s="47"/>
      <c r="HY629" s="47"/>
      <c r="HZ629" s="47"/>
      <c r="IA629" s="47"/>
      <c r="IB629" s="47"/>
      <c r="IC629" s="47"/>
      <c r="ID629" s="47"/>
      <c r="IE629" s="47"/>
      <c r="IF629" s="47"/>
      <c r="IG629" s="47"/>
      <c r="IH629" s="47"/>
    </row>
    <row r="630" spans="1:242" s="30" customFormat="1" ht="13.5" customHeight="1">
      <c r="A630" s="22" t="s">
        <v>1164</v>
      </c>
      <c r="B630" s="36" t="s">
        <v>1165</v>
      </c>
      <c r="C630" s="48" t="s">
        <v>29</v>
      </c>
      <c r="D630" s="17"/>
      <c r="E630" s="17"/>
      <c r="F630" s="17">
        <v>125.6</v>
      </c>
      <c r="G630" s="17">
        <v>1630.1</v>
      </c>
      <c r="H630" s="17">
        <v>0</v>
      </c>
      <c r="I630" s="17">
        <v>122.06</v>
      </c>
      <c r="J630" s="17">
        <v>296.02999999999997</v>
      </c>
      <c r="K630" s="17">
        <v>640.91999999999996</v>
      </c>
      <c r="L630" s="17"/>
      <c r="M630" s="17"/>
      <c r="N630" s="17"/>
      <c r="O630" s="17"/>
      <c r="P630" s="17">
        <f t="shared" si="427"/>
        <v>2814.71</v>
      </c>
      <c r="HR630" s="29"/>
      <c r="HS630" s="29"/>
      <c r="HT630" s="29"/>
      <c r="HU630" s="29"/>
      <c r="HV630" s="29"/>
      <c r="HW630" s="29"/>
      <c r="HX630" s="29"/>
      <c r="HY630" s="29"/>
      <c r="HZ630" s="29"/>
      <c r="IA630" s="29"/>
      <c r="IB630" s="29"/>
      <c r="IC630" s="29"/>
      <c r="ID630" s="29"/>
      <c r="IE630" s="29"/>
      <c r="IF630" s="29"/>
      <c r="IG630" s="29"/>
      <c r="IH630" s="29"/>
    </row>
    <row r="631" spans="1:242" s="49" customFormat="1" ht="13.5" customHeight="1">
      <c r="A631" s="22" t="s">
        <v>1166</v>
      </c>
      <c r="B631" s="36" t="s">
        <v>1167</v>
      </c>
      <c r="C631" s="48" t="s">
        <v>146</v>
      </c>
      <c r="D631" s="16">
        <v>0</v>
      </c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7">
        <f t="shared" si="427"/>
        <v>0</v>
      </c>
      <c r="HR631" s="47"/>
      <c r="HS631" s="47"/>
      <c r="HT631" s="47"/>
      <c r="HU631" s="47"/>
      <c r="HV631" s="47"/>
      <c r="HW631" s="47"/>
      <c r="HX631" s="47"/>
      <c r="HY631" s="47"/>
      <c r="HZ631" s="47"/>
      <c r="IA631" s="47"/>
      <c r="IB631" s="47"/>
      <c r="IC631" s="47"/>
      <c r="ID631" s="47"/>
      <c r="IE631" s="47"/>
      <c r="IF631" s="47"/>
      <c r="IG631" s="47"/>
      <c r="IH631" s="47"/>
    </row>
    <row r="632" spans="1:242" s="49" customFormat="1" ht="13.5" customHeight="1">
      <c r="A632" s="22" t="s">
        <v>1168</v>
      </c>
      <c r="B632" s="36" t="s">
        <v>1169</v>
      </c>
      <c r="C632" s="48"/>
      <c r="D632" s="16">
        <f>SUM(D633:D638)</f>
        <v>284.52999999999997</v>
      </c>
      <c r="E632" s="16">
        <f t="shared" ref="E632:P632" si="439">SUM(E633:E638)</f>
        <v>505.71</v>
      </c>
      <c r="F632" s="16">
        <f t="shared" si="439"/>
        <v>2074.2600000000002</v>
      </c>
      <c r="G632" s="16">
        <f t="shared" si="439"/>
        <v>367.20000000000005</v>
      </c>
      <c r="H632" s="16">
        <f t="shared" si="439"/>
        <v>403.52</v>
      </c>
      <c r="I632" s="16">
        <f t="shared" si="439"/>
        <v>196.55</v>
      </c>
      <c r="J632" s="16">
        <f t="shared" si="439"/>
        <v>585.57999999999993</v>
      </c>
      <c r="K632" s="16">
        <f t="shared" si="439"/>
        <v>700.40000000000009</v>
      </c>
      <c r="L632" s="16">
        <f t="shared" si="439"/>
        <v>494.17666666666662</v>
      </c>
      <c r="M632" s="16">
        <f t="shared" si="439"/>
        <v>593.38555555555558</v>
      </c>
      <c r="N632" s="16">
        <f t="shared" si="439"/>
        <v>595.98740740740743</v>
      </c>
      <c r="O632" s="16">
        <f t="shared" si="439"/>
        <v>561.18320987654317</v>
      </c>
      <c r="P632" s="16">
        <f t="shared" si="439"/>
        <v>7362.4828395061722</v>
      </c>
      <c r="HR632" s="47"/>
      <c r="HS632" s="47"/>
      <c r="HT632" s="47"/>
      <c r="HU632" s="47"/>
      <c r="HV632" s="47"/>
      <c r="HW632" s="47"/>
      <c r="HX632" s="47"/>
      <c r="HY632" s="47"/>
      <c r="HZ632" s="47"/>
      <c r="IA632" s="47"/>
      <c r="IB632" s="47"/>
      <c r="IC632" s="47"/>
      <c r="ID632" s="47"/>
      <c r="IE632" s="47"/>
      <c r="IF632" s="47"/>
      <c r="IG632" s="47"/>
      <c r="IH632" s="47"/>
    </row>
    <row r="633" spans="1:242" s="49" customFormat="1" ht="13.5" customHeight="1">
      <c r="A633" s="22" t="s">
        <v>1170</v>
      </c>
      <c r="B633" s="36" t="s">
        <v>194</v>
      </c>
      <c r="C633" s="48" t="s">
        <v>14</v>
      </c>
      <c r="D633" s="17"/>
      <c r="E633" s="17"/>
      <c r="F633" s="17"/>
      <c r="G633" s="17"/>
      <c r="H633" s="17"/>
      <c r="I633" s="17">
        <f t="shared" ref="I633:I651" si="440">SUM(F633:H633)/3</f>
        <v>0</v>
      </c>
      <c r="J633" s="17">
        <f t="shared" ref="J633:J638" si="441">SUM(G633:I633)/3</f>
        <v>0</v>
      </c>
      <c r="K633" s="17">
        <f t="shared" ref="K633:K638" si="442">SUM(H633:J633)/3</f>
        <v>0</v>
      </c>
      <c r="L633" s="17">
        <f t="shared" ref="L633:L638" si="443">SUM(I633:K633)/3</f>
        <v>0</v>
      </c>
      <c r="M633" s="17">
        <f t="shared" ref="M633:M638" si="444">SUM(J633:L633)/3</f>
        <v>0</v>
      </c>
      <c r="N633" s="17">
        <f t="shared" ref="N633:N638" si="445">SUM(K633:M633)/3</f>
        <v>0</v>
      </c>
      <c r="O633" s="17">
        <f t="shared" ref="O633:O638" si="446">SUM(L633:N633)/3</f>
        <v>0</v>
      </c>
      <c r="P633" s="17">
        <f>SUM(D633:O633)</f>
        <v>0</v>
      </c>
      <c r="HR633" s="47"/>
      <c r="HS633" s="47"/>
      <c r="HT633" s="47"/>
      <c r="HU633" s="47"/>
      <c r="HV633" s="47"/>
      <c r="HW633" s="47"/>
      <c r="HX633" s="47"/>
      <c r="HY633" s="47"/>
      <c r="HZ633" s="47"/>
      <c r="IA633" s="47"/>
      <c r="IB633" s="47"/>
      <c r="IC633" s="47"/>
      <c r="ID633" s="47"/>
      <c r="IE633" s="47"/>
      <c r="IF633" s="47"/>
      <c r="IG633" s="47"/>
      <c r="IH633" s="47"/>
    </row>
    <row r="634" spans="1:242" s="49" customFormat="1" ht="13.5" customHeight="1">
      <c r="A634" s="22" t="s">
        <v>1171</v>
      </c>
      <c r="B634" s="36" t="s">
        <v>195</v>
      </c>
      <c r="C634" s="48" t="s">
        <v>14</v>
      </c>
      <c r="D634" s="17"/>
      <c r="E634" s="17">
        <v>6.05</v>
      </c>
      <c r="F634" s="17"/>
      <c r="G634" s="17"/>
      <c r="H634" s="17"/>
      <c r="I634" s="17">
        <f t="shared" si="440"/>
        <v>0</v>
      </c>
      <c r="J634" s="17">
        <f t="shared" si="441"/>
        <v>0</v>
      </c>
      <c r="K634" s="17">
        <f t="shared" si="442"/>
        <v>0</v>
      </c>
      <c r="L634" s="17">
        <f t="shared" si="443"/>
        <v>0</v>
      </c>
      <c r="M634" s="17">
        <f t="shared" si="444"/>
        <v>0</v>
      </c>
      <c r="N634" s="17">
        <f t="shared" si="445"/>
        <v>0</v>
      </c>
      <c r="O634" s="17">
        <f t="shared" si="446"/>
        <v>0</v>
      </c>
      <c r="P634" s="17">
        <f t="shared" ref="P634:P658" si="447">SUM(D634:O634)</f>
        <v>6.05</v>
      </c>
      <c r="HR634" s="47"/>
      <c r="HS634" s="47"/>
      <c r="HT634" s="47"/>
      <c r="HU634" s="47"/>
      <c r="HV634" s="47"/>
      <c r="HW634" s="47"/>
      <c r="HX634" s="47"/>
      <c r="HY634" s="47"/>
      <c r="HZ634" s="47"/>
      <c r="IA634" s="47"/>
      <c r="IB634" s="47"/>
      <c r="IC634" s="47"/>
      <c r="ID634" s="47"/>
      <c r="IE634" s="47"/>
      <c r="IF634" s="47"/>
      <c r="IG634" s="47"/>
      <c r="IH634" s="47"/>
    </row>
    <row r="635" spans="1:242" s="49" customFormat="1" ht="13.5" customHeight="1">
      <c r="A635" s="22" t="s">
        <v>1172</v>
      </c>
      <c r="B635" s="36" t="s">
        <v>196</v>
      </c>
      <c r="C635" s="48" t="s">
        <v>14</v>
      </c>
      <c r="D635" s="17">
        <v>3.2</v>
      </c>
      <c r="E635" s="17">
        <v>443.28</v>
      </c>
      <c r="F635" s="17">
        <v>999.32</v>
      </c>
      <c r="G635" s="17">
        <v>18.91</v>
      </c>
      <c r="H635" s="17"/>
      <c r="I635" s="17">
        <v>0</v>
      </c>
      <c r="J635" s="17">
        <v>0</v>
      </c>
      <c r="K635" s="17">
        <f t="shared" si="442"/>
        <v>0</v>
      </c>
      <c r="L635" s="17">
        <f t="shared" si="443"/>
        <v>0</v>
      </c>
      <c r="M635" s="17">
        <f t="shared" si="444"/>
        <v>0</v>
      </c>
      <c r="N635" s="17">
        <f t="shared" si="445"/>
        <v>0</v>
      </c>
      <c r="O635" s="17">
        <f t="shared" si="446"/>
        <v>0</v>
      </c>
      <c r="P635" s="17">
        <f t="shared" si="447"/>
        <v>1464.71</v>
      </c>
      <c r="HR635" s="47"/>
      <c r="HS635" s="47"/>
      <c r="HT635" s="47"/>
      <c r="HU635" s="47"/>
      <c r="HV635" s="47"/>
      <c r="HW635" s="47"/>
      <c r="HX635" s="47"/>
      <c r="HY635" s="47"/>
      <c r="HZ635" s="47"/>
      <c r="IA635" s="47"/>
      <c r="IB635" s="47"/>
      <c r="IC635" s="47"/>
      <c r="ID635" s="47"/>
      <c r="IE635" s="47"/>
      <c r="IF635" s="47"/>
      <c r="IG635" s="47"/>
      <c r="IH635" s="47"/>
    </row>
    <row r="636" spans="1:242" s="49" customFormat="1" ht="13.5" customHeight="1">
      <c r="A636" s="22" t="s">
        <v>1173</v>
      </c>
      <c r="B636" s="36" t="s">
        <v>197</v>
      </c>
      <c r="C636" s="48" t="s">
        <v>14</v>
      </c>
      <c r="D636" s="17">
        <v>127.45</v>
      </c>
      <c r="E636" s="17">
        <v>56.38</v>
      </c>
      <c r="F636" s="17">
        <v>281.69</v>
      </c>
      <c r="G636" s="17">
        <v>338.87</v>
      </c>
      <c r="H636" s="17">
        <v>200.56</v>
      </c>
      <c r="I636" s="17">
        <v>196.55</v>
      </c>
      <c r="J636" s="17">
        <v>325.52</v>
      </c>
      <c r="K636" s="17">
        <v>636.94000000000005</v>
      </c>
      <c r="L636" s="17">
        <f t="shared" si="443"/>
        <v>386.33666666666664</v>
      </c>
      <c r="M636" s="17">
        <f t="shared" si="444"/>
        <v>449.59888888888889</v>
      </c>
      <c r="N636" s="17">
        <f t="shared" si="445"/>
        <v>490.95851851851853</v>
      </c>
      <c r="O636" s="17">
        <f t="shared" si="446"/>
        <v>442.29802469135802</v>
      </c>
      <c r="P636" s="17">
        <f t="shared" si="447"/>
        <v>3933.1520987654317</v>
      </c>
      <c r="HR636" s="47"/>
      <c r="HS636" s="47"/>
      <c r="HT636" s="47"/>
      <c r="HU636" s="47"/>
      <c r="HV636" s="47"/>
      <c r="HW636" s="47"/>
      <c r="HX636" s="47"/>
      <c r="HY636" s="47"/>
      <c r="HZ636" s="47"/>
      <c r="IA636" s="47"/>
      <c r="IB636" s="47"/>
      <c r="IC636" s="47"/>
      <c r="ID636" s="47"/>
      <c r="IE636" s="47"/>
      <c r="IF636" s="47"/>
      <c r="IG636" s="47"/>
      <c r="IH636" s="47"/>
    </row>
    <row r="637" spans="1:242" s="49" customFormat="1" ht="13.5" customHeight="1">
      <c r="A637" s="22" t="s">
        <v>1174</v>
      </c>
      <c r="B637" s="36" t="s">
        <v>198</v>
      </c>
      <c r="C637" s="48" t="s">
        <v>14</v>
      </c>
      <c r="D637" s="17">
        <v>9.81</v>
      </c>
      <c r="E637" s="17"/>
      <c r="F637" s="17">
        <v>793.25</v>
      </c>
      <c r="G637" s="17">
        <v>9.42</v>
      </c>
      <c r="H637" s="17">
        <v>202.96</v>
      </c>
      <c r="I637" s="17">
        <v>0</v>
      </c>
      <c r="J637" s="17">
        <v>260.06</v>
      </c>
      <c r="K637" s="17">
        <v>63.46</v>
      </c>
      <c r="L637" s="17">
        <f t="shared" si="443"/>
        <v>107.83999999999999</v>
      </c>
      <c r="M637" s="17">
        <f t="shared" si="444"/>
        <v>143.78666666666666</v>
      </c>
      <c r="N637" s="17">
        <f t="shared" si="445"/>
        <v>105.02888888888889</v>
      </c>
      <c r="O637" s="17">
        <f t="shared" si="446"/>
        <v>118.88518518518519</v>
      </c>
      <c r="P637" s="17">
        <f t="shared" si="447"/>
        <v>1814.5007407407406</v>
      </c>
      <c r="HR637" s="47"/>
      <c r="HS637" s="47"/>
      <c r="HT637" s="47"/>
      <c r="HU637" s="47"/>
      <c r="HV637" s="47"/>
      <c r="HW637" s="47"/>
      <c r="HX637" s="47"/>
      <c r="HY637" s="47"/>
      <c r="HZ637" s="47"/>
      <c r="IA637" s="47"/>
      <c r="IB637" s="47"/>
      <c r="IC637" s="47"/>
      <c r="ID637" s="47"/>
      <c r="IE637" s="47"/>
      <c r="IF637" s="47"/>
      <c r="IG637" s="47"/>
      <c r="IH637" s="47"/>
    </row>
    <row r="638" spans="1:242" s="49" customFormat="1" ht="13.5" customHeight="1">
      <c r="A638" s="22" t="s">
        <v>1632</v>
      </c>
      <c r="B638" s="36" t="s">
        <v>1157</v>
      </c>
      <c r="C638" s="48" t="s">
        <v>14</v>
      </c>
      <c r="D638" s="17">
        <v>144.07</v>
      </c>
      <c r="E638" s="17"/>
      <c r="F638" s="17"/>
      <c r="G638" s="17"/>
      <c r="H638" s="17"/>
      <c r="I638" s="17">
        <f t="shared" si="440"/>
        <v>0</v>
      </c>
      <c r="J638" s="17">
        <f t="shared" si="441"/>
        <v>0</v>
      </c>
      <c r="K638" s="17">
        <f t="shared" si="442"/>
        <v>0</v>
      </c>
      <c r="L638" s="17">
        <f t="shared" si="443"/>
        <v>0</v>
      </c>
      <c r="M638" s="17">
        <f t="shared" si="444"/>
        <v>0</v>
      </c>
      <c r="N638" s="17">
        <f t="shared" si="445"/>
        <v>0</v>
      </c>
      <c r="O638" s="17">
        <f t="shared" si="446"/>
        <v>0</v>
      </c>
      <c r="P638" s="17">
        <f t="shared" si="447"/>
        <v>144.07</v>
      </c>
      <c r="HR638" s="47"/>
      <c r="HS638" s="47"/>
      <c r="HT638" s="47"/>
      <c r="HU638" s="47"/>
      <c r="HV638" s="47"/>
      <c r="HW638" s="47"/>
      <c r="HX638" s="47"/>
      <c r="HY638" s="47"/>
      <c r="HZ638" s="47"/>
      <c r="IA638" s="47"/>
      <c r="IB638" s="47"/>
      <c r="IC638" s="47"/>
      <c r="ID638" s="47"/>
      <c r="IE638" s="47"/>
      <c r="IF638" s="47"/>
      <c r="IG638" s="47"/>
      <c r="IH638" s="47"/>
    </row>
    <row r="639" spans="1:242" s="49" customFormat="1" ht="14.25" customHeight="1">
      <c r="A639" s="24" t="s">
        <v>1175</v>
      </c>
      <c r="B639" s="35" t="s">
        <v>1176</v>
      </c>
      <c r="C639" s="48"/>
      <c r="D639" s="16">
        <f t="shared" ref="D639:I639" si="448">SUM(D640:D642)</f>
        <v>19578.87</v>
      </c>
      <c r="E639" s="16">
        <f t="shared" si="448"/>
        <v>18167.21</v>
      </c>
      <c r="F639" s="16">
        <f t="shared" si="448"/>
        <v>29558.22</v>
      </c>
      <c r="G639" s="16">
        <f t="shared" si="448"/>
        <v>37947.93</v>
      </c>
      <c r="H639" s="16">
        <f t="shared" si="448"/>
        <v>18955.400000000001</v>
      </c>
      <c r="I639" s="16">
        <f t="shared" si="448"/>
        <v>34587.420000000006</v>
      </c>
      <c r="J639" s="16">
        <f t="shared" ref="J639:P639" si="449">SUM(J640:J642)</f>
        <v>25771.860000000004</v>
      </c>
      <c r="K639" s="16">
        <f t="shared" si="449"/>
        <v>52940.37</v>
      </c>
      <c r="L639" s="16">
        <f t="shared" si="449"/>
        <v>37766.550000000003</v>
      </c>
      <c r="M639" s="16">
        <f t="shared" si="449"/>
        <v>38826.26</v>
      </c>
      <c r="N639" s="16">
        <f t="shared" si="449"/>
        <v>43177.726666666669</v>
      </c>
      <c r="O639" s="16">
        <f t="shared" si="449"/>
        <v>39923.512222222227</v>
      </c>
      <c r="P639" s="16">
        <f t="shared" si="449"/>
        <v>397201.32888888888</v>
      </c>
      <c r="HR639" s="47"/>
      <c r="HS639" s="47"/>
      <c r="HT639" s="47"/>
      <c r="HU639" s="47"/>
      <c r="HV639" s="47"/>
      <c r="HW639" s="47"/>
      <c r="HX639" s="47"/>
      <c r="HY639" s="47"/>
      <c r="HZ639" s="47"/>
      <c r="IA639" s="47"/>
      <c r="IB639" s="47"/>
      <c r="IC639" s="47"/>
      <c r="ID639" s="47"/>
      <c r="IE639" s="47"/>
      <c r="IF639" s="47"/>
      <c r="IG639" s="47"/>
      <c r="IH639" s="47"/>
    </row>
    <row r="640" spans="1:242" s="30" customFormat="1" ht="14.25" customHeight="1">
      <c r="A640" s="22" t="s">
        <v>1177</v>
      </c>
      <c r="B640" s="36" t="s">
        <v>1178</v>
      </c>
      <c r="C640" s="48" t="s">
        <v>29</v>
      </c>
      <c r="D640" s="17">
        <v>7585.28</v>
      </c>
      <c r="E640" s="17">
        <v>3985.74</v>
      </c>
      <c r="F640" s="17">
        <v>4666.54</v>
      </c>
      <c r="G640" s="17">
        <v>3104.83</v>
      </c>
      <c r="H640" s="17">
        <v>7900.8</v>
      </c>
      <c r="I640" s="17">
        <v>6065.94</v>
      </c>
      <c r="J640" s="17">
        <v>8020.38</v>
      </c>
      <c r="K640" s="17">
        <v>7383.2</v>
      </c>
      <c r="L640" s="17">
        <f t="shared" ref="L640:L641" si="450">SUM(I640:K640)/3</f>
        <v>7156.5066666666671</v>
      </c>
      <c r="M640" s="17">
        <f t="shared" ref="M640:M641" si="451">SUM(J640:L640)/3</f>
        <v>7520.028888888889</v>
      </c>
      <c r="N640" s="17">
        <f t="shared" ref="N640:N641" si="452">SUM(K640:M640)/3</f>
        <v>7353.2451851851847</v>
      </c>
      <c r="O640" s="17">
        <f t="shared" ref="O640:O641" si="453">SUM(L640:N640)/3</f>
        <v>7343.2602469135809</v>
      </c>
      <c r="P640" s="17">
        <f t="shared" si="447"/>
        <v>78085.750987654304</v>
      </c>
      <c r="HR640" s="29"/>
      <c r="HS640" s="29"/>
      <c r="HT640" s="29"/>
      <c r="HU640" s="29"/>
      <c r="HV640" s="29"/>
      <c r="HW640" s="29"/>
      <c r="HX640" s="29"/>
      <c r="HY640" s="29"/>
      <c r="HZ640" s="29"/>
      <c r="IA640" s="29"/>
      <c r="IB640" s="29"/>
      <c r="IC640" s="29"/>
      <c r="ID640" s="29"/>
      <c r="IE640" s="29"/>
      <c r="IF640" s="29"/>
      <c r="IG640" s="29"/>
      <c r="IH640" s="29"/>
    </row>
    <row r="641" spans="1:242" s="49" customFormat="1" ht="14.25" customHeight="1">
      <c r="A641" s="22" t="s">
        <v>1179</v>
      </c>
      <c r="B641" s="36" t="s">
        <v>1167</v>
      </c>
      <c r="C641" s="48" t="s">
        <v>146</v>
      </c>
      <c r="D641" s="17"/>
      <c r="E641" s="17"/>
      <c r="F641" s="17"/>
      <c r="G641" s="17"/>
      <c r="H641" s="17"/>
      <c r="I641" s="17">
        <f t="shared" si="440"/>
        <v>0</v>
      </c>
      <c r="J641" s="17">
        <f t="shared" ref="J641" si="454">SUM(G641:I641)/3</f>
        <v>0</v>
      </c>
      <c r="K641" s="17">
        <f t="shared" ref="K641" si="455">SUM(H641:J641)/3</f>
        <v>0</v>
      </c>
      <c r="L641" s="17">
        <f t="shared" si="450"/>
        <v>0</v>
      </c>
      <c r="M641" s="17">
        <f t="shared" si="451"/>
        <v>0</v>
      </c>
      <c r="N641" s="17">
        <f t="shared" si="452"/>
        <v>0</v>
      </c>
      <c r="O641" s="17">
        <f t="shared" si="453"/>
        <v>0</v>
      </c>
      <c r="P641" s="17">
        <f t="shared" si="447"/>
        <v>0</v>
      </c>
      <c r="HR641" s="47"/>
      <c r="HS641" s="47"/>
      <c r="HT641" s="47"/>
      <c r="HU641" s="47"/>
      <c r="HV641" s="47"/>
      <c r="HW641" s="47"/>
      <c r="HX641" s="47"/>
      <c r="HY641" s="47"/>
      <c r="HZ641" s="47"/>
      <c r="IA641" s="47"/>
      <c r="IB641" s="47"/>
      <c r="IC641" s="47"/>
      <c r="ID641" s="47"/>
      <c r="IE641" s="47"/>
      <c r="IF641" s="47"/>
      <c r="IG641" s="47"/>
      <c r="IH641" s="47"/>
    </row>
    <row r="642" spans="1:242" s="49" customFormat="1" ht="14.25" customHeight="1">
      <c r="A642" s="22" t="s">
        <v>1180</v>
      </c>
      <c r="B642" s="36" t="s">
        <v>1181</v>
      </c>
      <c r="C642" s="48"/>
      <c r="D642" s="16">
        <f t="shared" ref="D642:P642" si="456">SUM(D643:D648)</f>
        <v>11993.59</v>
      </c>
      <c r="E642" s="16">
        <f>SUM(E643:E648)</f>
        <v>14181.47</v>
      </c>
      <c r="F642" s="16">
        <f t="shared" si="456"/>
        <v>24891.68</v>
      </c>
      <c r="G642" s="16">
        <f t="shared" si="456"/>
        <v>34843.1</v>
      </c>
      <c r="H642" s="16">
        <f t="shared" si="456"/>
        <v>11054.6</v>
      </c>
      <c r="I642" s="16">
        <f t="shared" si="456"/>
        <v>28521.480000000003</v>
      </c>
      <c r="J642" s="16">
        <f t="shared" si="456"/>
        <v>17751.480000000003</v>
      </c>
      <c r="K642" s="16">
        <f t="shared" si="456"/>
        <v>45557.170000000006</v>
      </c>
      <c r="L642" s="16">
        <f t="shared" si="456"/>
        <v>30610.043333333335</v>
      </c>
      <c r="M642" s="16">
        <f t="shared" si="456"/>
        <v>31306.231111111112</v>
      </c>
      <c r="N642" s="16">
        <f t="shared" si="456"/>
        <v>35824.481481481482</v>
      </c>
      <c r="O642" s="16">
        <f t="shared" si="456"/>
        <v>32580.251975308645</v>
      </c>
      <c r="P642" s="16">
        <f t="shared" si="456"/>
        <v>319115.57790123456</v>
      </c>
      <c r="HR642" s="47"/>
      <c r="HS642" s="47"/>
      <c r="HT642" s="47"/>
      <c r="HU642" s="47"/>
      <c r="HV642" s="47"/>
      <c r="HW642" s="47"/>
      <c r="HX642" s="47"/>
      <c r="HY642" s="47"/>
      <c r="HZ642" s="47"/>
      <c r="IA642" s="47"/>
      <c r="IB642" s="47"/>
      <c r="IC642" s="47"/>
      <c r="ID642" s="47"/>
      <c r="IE642" s="47"/>
      <c r="IF642" s="47"/>
      <c r="IG642" s="47"/>
      <c r="IH642" s="47"/>
    </row>
    <row r="643" spans="1:242" s="49" customFormat="1" ht="14.25" customHeight="1">
      <c r="A643" s="22" t="s">
        <v>1182</v>
      </c>
      <c r="B643" s="36" t="s">
        <v>194</v>
      </c>
      <c r="C643" s="48" t="s">
        <v>14</v>
      </c>
      <c r="D643" s="17">
        <v>73.88</v>
      </c>
      <c r="E643" s="17">
        <v>73.88</v>
      </c>
      <c r="F643" s="17">
        <v>73.88</v>
      </c>
      <c r="G643" s="17">
        <v>73.88</v>
      </c>
      <c r="H643" s="17">
        <v>73.88</v>
      </c>
      <c r="I643" s="17">
        <f t="shared" si="440"/>
        <v>73.88</v>
      </c>
      <c r="J643" s="17">
        <v>0</v>
      </c>
      <c r="K643" s="17">
        <v>0</v>
      </c>
      <c r="L643" s="17">
        <f t="shared" ref="L643:L648" si="457">SUM(I643:K643)/3</f>
        <v>24.626666666666665</v>
      </c>
      <c r="M643" s="17">
        <f t="shared" ref="M643:M648" si="458">SUM(J643:L643)/3</f>
        <v>8.2088888888888878</v>
      </c>
      <c r="N643" s="17">
        <f t="shared" ref="N643:N648" si="459">SUM(K643:M643)/3</f>
        <v>10.945185185185183</v>
      </c>
      <c r="O643" s="17">
        <f t="shared" ref="O643:O648" si="460">SUM(L643:N643)/3</f>
        <v>14.593580246913577</v>
      </c>
      <c r="P643" s="17">
        <f t="shared" si="447"/>
        <v>501.65432098765433</v>
      </c>
      <c r="HR643" s="47"/>
      <c r="HS643" s="47"/>
      <c r="HT643" s="47"/>
      <c r="HU643" s="47"/>
      <c r="HV643" s="47"/>
      <c r="HW643" s="47"/>
      <c r="HX643" s="47"/>
      <c r="HY643" s="47"/>
      <c r="HZ643" s="47"/>
      <c r="IA643" s="47"/>
      <c r="IB643" s="47"/>
      <c r="IC643" s="47"/>
      <c r="ID643" s="47"/>
      <c r="IE643" s="47"/>
      <c r="IF643" s="47"/>
      <c r="IG643" s="47"/>
      <c r="IH643" s="47"/>
    </row>
    <row r="644" spans="1:242" s="49" customFormat="1" ht="14.25" customHeight="1">
      <c r="A644" s="22" t="s">
        <v>1183</v>
      </c>
      <c r="B644" s="36" t="s">
        <v>195</v>
      </c>
      <c r="C644" s="48" t="s">
        <v>14</v>
      </c>
      <c r="D644" s="17">
        <v>623.41999999999996</v>
      </c>
      <c r="E644" s="17">
        <v>1550.46</v>
      </c>
      <c r="F644" s="17">
        <v>1708.85</v>
      </c>
      <c r="G644" s="17">
        <v>3180.91</v>
      </c>
      <c r="H644" s="17">
        <v>1624.24</v>
      </c>
      <c r="I644" s="17">
        <v>1143.0999999999999</v>
      </c>
      <c r="J644" s="17">
        <v>1762.75</v>
      </c>
      <c r="K644" s="17">
        <v>3703.51</v>
      </c>
      <c r="L644" s="17">
        <f t="shared" si="457"/>
        <v>2203.1200000000003</v>
      </c>
      <c r="M644" s="17">
        <f t="shared" si="458"/>
        <v>2556.4600000000005</v>
      </c>
      <c r="N644" s="17">
        <f t="shared" si="459"/>
        <v>2821.0300000000007</v>
      </c>
      <c r="O644" s="17">
        <f t="shared" si="460"/>
        <v>2526.8700000000003</v>
      </c>
      <c r="P644" s="17">
        <f t="shared" si="447"/>
        <v>25404.719999999998</v>
      </c>
      <c r="HR644" s="47"/>
      <c r="HS644" s="47"/>
      <c r="HT644" s="47"/>
      <c r="HU644" s="47"/>
      <c r="HV644" s="47"/>
      <c r="HW644" s="47"/>
      <c r="HX644" s="47"/>
      <c r="HY644" s="47"/>
      <c r="HZ644" s="47"/>
      <c r="IA644" s="47"/>
      <c r="IB644" s="47"/>
      <c r="IC644" s="47"/>
      <c r="ID644" s="47"/>
      <c r="IE644" s="47"/>
      <c r="IF644" s="47"/>
      <c r="IG644" s="47"/>
      <c r="IH644" s="47"/>
    </row>
    <row r="645" spans="1:242" s="49" customFormat="1" ht="14.25" customHeight="1">
      <c r="A645" s="22" t="s">
        <v>1184</v>
      </c>
      <c r="B645" s="36" t="s">
        <v>196</v>
      </c>
      <c r="C645" s="48" t="s">
        <v>14</v>
      </c>
      <c r="D645" s="17">
        <v>705.52</v>
      </c>
      <c r="E645" s="17">
        <v>1546.19</v>
      </c>
      <c r="F645" s="17">
        <v>1078.4100000000001</v>
      </c>
      <c r="G645" s="17">
        <v>1526.04</v>
      </c>
      <c r="H645" s="17">
        <v>918.9</v>
      </c>
      <c r="I645" s="17">
        <v>579.91999999999996</v>
      </c>
      <c r="J645" s="17">
        <v>603.98</v>
      </c>
      <c r="K645" s="17">
        <v>6995.32</v>
      </c>
      <c r="L645" s="17">
        <f t="shared" si="457"/>
        <v>2726.4066666666663</v>
      </c>
      <c r="M645" s="17">
        <f t="shared" si="458"/>
        <v>3441.9022222222216</v>
      </c>
      <c r="N645" s="17">
        <f t="shared" si="459"/>
        <v>4387.8762962962955</v>
      </c>
      <c r="O645" s="17">
        <f t="shared" si="460"/>
        <v>3518.7283950617275</v>
      </c>
      <c r="P645" s="17">
        <f t="shared" si="447"/>
        <v>28029.193580246909</v>
      </c>
      <c r="HR645" s="47"/>
      <c r="HS645" s="47"/>
      <c r="HT645" s="47"/>
      <c r="HU645" s="47"/>
      <c r="HV645" s="47"/>
      <c r="HW645" s="47"/>
      <c r="HX645" s="47"/>
      <c r="HY645" s="47"/>
      <c r="HZ645" s="47"/>
      <c r="IA645" s="47"/>
      <c r="IB645" s="47"/>
      <c r="IC645" s="47"/>
      <c r="ID645" s="47"/>
      <c r="IE645" s="47"/>
      <c r="IF645" s="47"/>
      <c r="IG645" s="47"/>
      <c r="IH645" s="47"/>
    </row>
    <row r="646" spans="1:242" s="49" customFormat="1" ht="14.25" customHeight="1">
      <c r="A646" s="22" t="s">
        <v>1185</v>
      </c>
      <c r="B646" s="36" t="s">
        <v>197</v>
      </c>
      <c r="C646" s="48" t="s">
        <v>14</v>
      </c>
      <c r="D646" s="17">
        <v>5207.01</v>
      </c>
      <c r="E646" s="17">
        <v>2957.82</v>
      </c>
      <c r="F646" s="17">
        <v>10304.049999999999</v>
      </c>
      <c r="G646" s="17">
        <v>3072.96</v>
      </c>
      <c r="H646" s="17">
        <v>2829.21</v>
      </c>
      <c r="I646" s="17">
        <v>8545.0400000000009</v>
      </c>
      <c r="J646" s="17">
        <v>5581.39</v>
      </c>
      <c r="K646" s="17">
        <v>4857.1400000000003</v>
      </c>
      <c r="L646" s="17">
        <f t="shared" si="457"/>
        <v>6327.8566666666666</v>
      </c>
      <c r="M646" s="17">
        <f t="shared" si="458"/>
        <v>5588.7955555555554</v>
      </c>
      <c r="N646" s="17">
        <f t="shared" si="459"/>
        <v>5591.2640740740744</v>
      </c>
      <c r="O646" s="17">
        <f t="shared" si="460"/>
        <v>5835.9720987654327</v>
      </c>
      <c r="P646" s="17">
        <f t="shared" si="447"/>
        <v>66698.508395061726</v>
      </c>
      <c r="HR646" s="47"/>
      <c r="HS646" s="47"/>
      <c r="HT646" s="47"/>
      <c r="HU646" s="47"/>
      <c r="HV646" s="47"/>
      <c r="HW646" s="47"/>
      <c r="HX646" s="47"/>
      <c r="HY646" s="47"/>
      <c r="HZ646" s="47"/>
      <c r="IA646" s="47"/>
      <c r="IB646" s="47"/>
      <c r="IC646" s="47"/>
      <c r="ID646" s="47"/>
      <c r="IE646" s="47"/>
      <c r="IF646" s="47"/>
      <c r="IG646" s="47"/>
      <c r="IH646" s="47"/>
    </row>
    <row r="647" spans="1:242" s="49" customFormat="1" ht="14.25" customHeight="1">
      <c r="A647" s="22" t="s">
        <v>1186</v>
      </c>
      <c r="B647" s="36" t="s">
        <v>198</v>
      </c>
      <c r="C647" s="48" t="s">
        <v>14</v>
      </c>
      <c r="D647" s="17">
        <v>5383.76</v>
      </c>
      <c r="E647" s="17">
        <v>7825.54</v>
      </c>
      <c r="F647" s="17">
        <v>11726.49</v>
      </c>
      <c r="G647" s="17">
        <v>26794.1</v>
      </c>
      <c r="H647" s="17">
        <v>5228.42</v>
      </c>
      <c r="I647" s="17">
        <v>17864.86</v>
      </c>
      <c r="J647" s="17">
        <v>9639.11</v>
      </c>
      <c r="K647" s="17">
        <v>29271.54</v>
      </c>
      <c r="L647" s="17">
        <f t="shared" si="457"/>
        <v>18925.170000000002</v>
      </c>
      <c r="M647" s="17">
        <f t="shared" si="458"/>
        <v>19278.60666666667</v>
      </c>
      <c r="N647" s="17">
        <f t="shared" si="459"/>
        <v>22491.772222222226</v>
      </c>
      <c r="O647" s="17">
        <f t="shared" si="460"/>
        <v>20231.849629629633</v>
      </c>
      <c r="P647" s="17">
        <f t="shared" si="447"/>
        <v>194661.21851851855</v>
      </c>
      <c r="HR647" s="47"/>
      <c r="HS647" s="47"/>
      <c r="HT647" s="47"/>
      <c r="HU647" s="47"/>
      <c r="HV647" s="47"/>
      <c r="HW647" s="47"/>
      <c r="HX647" s="47"/>
      <c r="HY647" s="47"/>
      <c r="HZ647" s="47"/>
      <c r="IA647" s="47"/>
      <c r="IB647" s="47"/>
      <c r="IC647" s="47"/>
      <c r="ID647" s="47"/>
      <c r="IE647" s="47"/>
      <c r="IF647" s="47"/>
      <c r="IG647" s="47"/>
      <c r="IH647" s="47"/>
    </row>
    <row r="648" spans="1:242" s="49" customFormat="1" ht="14.25" customHeight="1">
      <c r="A648" s="22" t="s">
        <v>1187</v>
      </c>
      <c r="B648" s="36" t="s">
        <v>1188</v>
      </c>
      <c r="C648" s="48" t="s">
        <v>14</v>
      </c>
      <c r="D648" s="17">
        <v>0</v>
      </c>
      <c r="E648" s="17">
        <v>227.58</v>
      </c>
      <c r="F648" s="17"/>
      <c r="G648" s="17">
        <v>195.21</v>
      </c>
      <c r="H648" s="17">
        <v>379.95</v>
      </c>
      <c r="I648" s="17">
        <v>314.68</v>
      </c>
      <c r="J648" s="17">
        <v>164.25</v>
      </c>
      <c r="K648" s="17">
        <v>729.66</v>
      </c>
      <c r="L648" s="17">
        <f t="shared" si="457"/>
        <v>402.86333333333329</v>
      </c>
      <c r="M648" s="17">
        <f t="shared" si="458"/>
        <v>432.25777777777779</v>
      </c>
      <c r="N648" s="17">
        <f t="shared" si="459"/>
        <v>521.59370370370368</v>
      </c>
      <c r="O648" s="17">
        <f t="shared" si="460"/>
        <v>452.23827160493829</v>
      </c>
      <c r="P648" s="17">
        <f t="shared" si="447"/>
        <v>3820.2830864197531</v>
      </c>
      <c r="HR648" s="47"/>
      <c r="HS648" s="47"/>
      <c r="HT648" s="47"/>
      <c r="HU648" s="47"/>
      <c r="HV648" s="47"/>
      <c r="HW648" s="47"/>
      <c r="HX648" s="47"/>
      <c r="HY648" s="47"/>
      <c r="HZ648" s="47"/>
      <c r="IA648" s="47"/>
      <c r="IB648" s="47"/>
      <c r="IC648" s="47"/>
      <c r="ID648" s="47"/>
      <c r="IE648" s="47"/>
      <c r="IF648" s="47"/>
      <c r="IG648" s="47"/>
      <c r="IH648" s="47"/>
    </row>
    <row r="649" spans="1:242" s="49" customFormat="1" ht="18.75" customHeight="1">
      <c r="A649" s="24" t="s">
        <v>1189</v>
      </c>
      <c r="B649" s="35" t="s">
        <v>1190</v>
      </c>
      <c r="C649" s="48"/>
      <c r="D649" s="16">
        <f t="shared" ref="D649:P649" si="461">SUM(D650:D652)</f>
        <v>9262.77</v>
      </c>
      <c r="E649" s="16">
        <f t="shared" si="461"/>
        <v>8511.77</v>
      </c>
      <c r="F649" s="16">
        <f t="shared" si="461"/>
        <v>15448.729999999998</v>
      </c>
      <c r="G649" s="16">
        <f t="shared" si="461"/>
        <v>21223.45</v>
      </c>
      <c r="H649" s="16">
        <f t="shared" si="461"/>
        <v>8755.16</v>
      </c>
      <c r="I649" s="16">
        <f t="shared" si="461"/>
        <v>17010.010000000002</v>
      </c>
      <c r="J649" s="16">
        <f t="shared" si="461"/>
        <v>16029.34</v>
      </c>
      <c r="K649" s="16">
        <f t="shared" si="461"/>
        <v>19646.21</v>
      </c>
      <c r="L649" s="16">
        <f t="shared" si="461"/>
        <v>17561.853333333333</v>
      </c>
      <c r="M649" s="16">
        <f t="shared" si="461"/>
        <v>17745.801111111108</v>
      </c>
      <c r="N649" s="16">
        <f t="shared" si="461"/>
        <v>18317.954814814817</v>
      </c>
      <c r="O649" s="16">
        <f t="shared" si="461"/>
        <v>17875.203086419751</v>
      </c>
      <c r="P649" s="16">
        <f t="shared" si="461"/>
        <v>187388.25234567904</v>
      </c>
      <c r="HR649" s="47"/>
      <c r="HS649" s="47"/>
      <c r="HT649" s="47"/>
      <c r="HU649" s="47"/>
      <c r="HV649" s="47"/>
      <c r="HW649" s="47"/>
      <c r="HX649" s="47"/>
      <c r="HY649" s="47"/>
      <c r="HZ649" s="47"/>
      <c r="IA649" s="47"/>
      <c r="IB649" s="47"/>
      <c r="IC649" s="47"/>
      <c r="ID649" s="47"/>
      <c r="IE649" s="47"/>
      <c r="IF649" s="47"/>
      <c r="IG649" s="47"/>
      <c r="IH649" s="47"/>
    </row>
    <row r="650" spans="1:242" s="30" customFormat="1" ht="15" customHeight="1">
      <c r="A650" s="22" t="s">
        <v>1191</v>
      </c>
      <c r="B650" s="36" t="s">
        <v>1192</v>
      </c>
      <c r="C650" s="48" t="s">
        <v>29</v>
      </c>
      <c r="D650" s="17">
        <v>2516.5700000000002</v>
      </c>
      <c r="E650" s="17">
        <v>1138.6500000000001</v>
      </c>
      <c r="F650" s="17">
        <v>1363.9</v>
      </c>
      <c r="G650" s="17">
        <v>624.17999999999995</v>
      </c>
      <c r="H650" s="17">
        <v>2335.9299999999998</v>
      </c>
      <c r="I650" s="17">
        <v>1812.9</v>
      </c>
      <c r="J650" s="17">
        <v>2511.5300000000002</v>
      </c>
      <c r="K650" s="17">
        <v>1950.38</v>
      </c>
      <c r="L650" s="17">
        <f t="shared" ref="L650:L651" si="462">SUM(I650:K650)/3</f>
        <v>2091.6033333333335</v>
      </c>
      <c r="M650" s="17">
        <f t="shared" ref="M650:M651" si="463">SUM(J650:L650)/3</f>
        <v>2184.5044444444443</v>
      </c>
      <c r="N650" s="17">
        <f t="shared" ref="N650:N651" si="464">SUM(K650:M650)/3</f>
        <v>2075.4959259259263</v>
      </c>
      <c r="O650" s="17">
        <f t="shared" ref="O650:O651" si="465">SUM(L650:N650)/3</f>
        <v>2117.2012345679013</v>
      </c>
      <c r="P650" s="17">
        <f t="shared" si="447"/>
        <v>22722.844938271606</v>
      </c>
      <c r="HR650" s="29"/>
      <c r="HS650" s="29"/>
      <c r="HT650" s="29"/>
      <c r="HU650" s="29"/>
      <c r="HV650" s="29"/>
      <c r="HW650" s="29"/>
      <c r="HX650" s="29"/>
      <c r="HY650" s="29"/>
      <c r="HZ650" s="29"/>
      <c r="IA650" s="29"/>
      <c r="IB650" s="29"/>
      <c r="IC650" s="29"/>
      <c r="ID650" s="29"/>
      <c r="IE650" s="29"/>
      <c r="IF650" s="29"/>
      <c r="IG650" s="29"/>
      <c r="IH650" s="29"/>
    </row>
    <row r="651" spans="1:242" s="49" customFormat="1" ht="15" customHeight="1">
      <c r="A651" s="22" t="s">
        <v>1193</v>
      </c>
      <c r="B651" s="36" t="s">
        <v>1194</v>
      </c>
      <c r="C651" s="48" t="s">
        <v>146</v>
      </c>
      <c r="D651" s="17"/>
      <c r="E651" s="17"/>
      <c r="F651" s="17"/>
      <c r="G651" s="17"/>
      <c r="H651" s="17"/>
      <c r="I651" s="17">
        <f t="shared" si="440"/>
        <v>0</v>
      </c>
      <c r="J651" s="17">
        <f t="shared" ref="J651" si="466">SUM(G651:I651)/3</f>
        <v>0</v>
      </c>
      <c r="K651" s="17">
        <f t="shared" ref="K651" si="467">SUM(H651:J651)/3</f>
        <v>0</v>
      </c>
      <c r="L651" s="17">
        <f t="shared" si="462"/>
        <v>0</v>
      </c>
      <c r="M651" s="17">
        <f t="shared" si="463"/>
        <v>0</v>
      </c>
      <c r="N651" s="17">
        <f t="shared" si="464"/>
        <v>0</v>
      </c>
      <c r="O651" s="17">
        <f t="shared" si="465"/>
        <v>0</v>
      </c>
      <c r="P651" s="17">
        <f t="shared" si="447"/>
        <v>0</v>
      </c>
      <c r="HR651" s="47"/>
      <c r="HS651" s="47"/>
      <c r="HT651" s="47"/>
      <c r="HU651" s="47"/>
      <c r="HV651" s="47"/>
      <c r="HW651" s="47"/>
      <c r="HX651" s="47"/>
      <c r="HY651" s="47"/>
      <c r="HZ651" s="47"/>
      <c r="IA651" s="47"/>
      <c r="IB651" s="47"/>
      <c r="IC651" s="47"/>
      <c r="ID651" s="47"/>
      <c r="IE651" s="47"/>
      <c r="IF651" s="47"/>
      <c r="IG651" s="47"/>
      <c r="IH651" s="47"/>
    </row>
    <row r="652" spans="1:242" s="49" customFormat="1" ht="15" customHeight="1">
      <c r="A652" s="22" t="s">
        <v>1195</v>
      </c>
      <c r="B652" s="36" t="s">
        <v>1196</v>
      </c>
      <c r="C652" s="48"/>
      <c r="D652" s="16">
        <f t="shared" ref="D652:P652" si="468">SUM(D653:D658)</f>
        <v>6746.2000000000007</v>
      </c>
      <c r="E652" s="16">
        <f>SUM(E653:E658)</f>
        <v>7373.12</v>
      </c>
      <c r="F652" s="16">
        <f t="shared" si="468"/>
        <v>14084.829999999998</v>
      </c>
      <c r="G652" s="16">
        <f t="shared" si="468"/>
        <v>20599.27</v>
      </c>
      <c r="H652" s="16">
        <f t="shared" si="468"/>
        <v>6419.2300000000005</v>
      </c>
      <c r="I652" s="16">
        <f t="shared" si="468"/>
        <v>15197.11</v>
      </c>
      <c r="J652" s="16">
        <f t="shared" si="468"/>
        <v>13517.81</v>
      </c>
      <c r="K652" s="16">
        <f t="shared" si="468"/>
        <v>17695.829999999998</v>
      </c>
      <c r="L652" s="16">
        <f t="shared" si="468"/>
        <v>15470.25</v>
      </c>
      <c r="M652" s="16">
        <f t="shared" si="468"/>
        <v>15561.296666666665</v>
      </c>
      <c r="N652" s="16">
        <f t="shared" si="468"/>
        <v>16242.45888888889</v>
      </c>
      <c r="O652" s="16">
        <f t="shared" si="468"/>
        <v>15758.001851851852</v>
      </c>
      <c r="P652" s="16">
        <f t="shared" si="468"/>
        <v>164665.40740740742</v>
      </c>
      <c r="HR652" s="47"/>
      <c r="HS652" s="47"/>
      <c r="HT652" s="47"/>
      <c r="HU652" s="47"/>
      <c r="HV652" s="47"/>
      <c r="HW652" s="47"/>
      <c r="HX652" s="47"/>
      <c r="HY652" s="47"/>
      <c r="HZ652" s="47"/>
      <c r="IA652" s="47"/>
      <c r="IB652" s="47"/>
      <c r="IC652" s="47"/>
      <c r="ID652" s="47"/>
      <c r="IE652" s="47"/>
      <c r="IF652" s="47"/>
      <c r="IG652" s="47"/>
      <c r="IH652" s="47"/>
    </row>
    <row r="653" spans="1:242" s="49" customFormat="1" ht="15" customHeight="1">
      <c r="A653" s="22" t="s">
        <v>1197</v>
      </c>
      <c r="B653" s="36" t="s">
        <v>1198</v>
      </c>
      <c r="C653" s="48" t="s">
        <v>14</v>
      </c>
      <c r="D653" s="17">
        <v>1.33</v>
      </c>
      <c r="E653" s="17">
        <v>1.33</v>
      </c>
      <c r="F653" s="17">
        <v>1.33</v>
      </c>
      <c r="G653" s="17">
        <v>1.33</v>
      </c>
      <c r="H653" s="17">
        <v>1.33</v>
      </c>
      <c r="I653" s="17">
        <v>1.33</v>
      </c>
      <c r="J653" s="17">
        <v>0</v>
      </c>
      <c r="K653" s="17">
        <v>0</v>
      </c>
      <c r="L653" s="17">
        <f t="shared" ref="L653:L658" si="469">SUM(I653:K653)/3</f>
        <v>0.44333333333333336</v>
      </c>
      <c r="M653" s="17">
        <f t="shared" ref="M653:M658" si="470">SUM(J653:L653)/3</f>
        <v>0.14777777777777779</v>
      </c>
      <c r="N653" s="17">
        <f t="shared" ref="N653:N658" si="471">SUM(K653:M653)/3</f>
        <v>0.19703703703703704</v>
      </c>
      <c r="O653" s="17">
        <f t="shared" ref="O653:O658" si="472">SUM(L653:N653)/3</f>
        <v>0.26271604938271603</v>
      </c>
      <c r="P653" s="17">
        <f t="shared" si="447"/>
        <v>9.0308641975308639</v>
      </c>
      <c r="HR653" s="47"/>
      <c r="HS653" s="47"/>
      <c r="HT653" s="47"/>
      <c r="HU653" s="47"/>
      <c r="HV653" s="47"/>
      <c r="HW653" s="47"/>
      <c r="HX653" s="47"/>
      <c r="HY653" s="47"/>
      <c r="HZ653" s="47"/>
      <c r="IA653" s="47"/>
      <c r="IB653" s="47"/>
      <c r="IC653" s="47"/>
      <c r="ID653" s="47"/>
      <c r="IE653" s="47"/>
      <c r="IF653" s="47"/>
      <c r="IG653" s="47"/>
      <c r="IH653" s="47"/>
    </row>
    <row r="654" spans="1:242" s="49" customFormat="1" ht="15" customHeight="1">
      <c r="A654" s="22" t="s">
        <v>1199</v>
      </c>
      <c r="B654" s="36" t="s">
        <v>1200</v>
      </c>
      <c r="C654" s="48" t="s">
        <v>14</v>
      </c>
      <c r="D654" s="17">
        <v>423.81</v>
      </c>
      <c r="E654" s="17">
        <v>588.19000000000005</v>
      </c>
      <c r="F654" s="17">
        <v>1210.8399999999999</v>
      </c>
      <c r="G654" s="17">
        <v>2013.65</v>
      </c>
      <c r="H654" s="17">
        <v>980.23</v>
      </c>
      <c r="I654" s="17">
        <v>914.27</v>
      </c>
      <c r="J654" s="17">
        <v>922.33</v>
      </c>
      <c r="K654" s="17">
        <v>2688.85</v>
      </c>
      <c r="L654" s="17">
        <f t="shared" si="469"/>
        <v>1508.4833333333333</v>
      </c>
      <c r="M654" s="17">
        <f t="shared" si="470"/>
        <v>1706.5544444444442</v>
      </c>
      <c r="N654" s="17">
        <f t="shared" si="471"/>
        <v>1967.9625925925923</v>
      </c>
      <c r="O654" s="17">
        <f t="shared" si="472"/>
        <v>1727.6667901234566</v>
      </c>
      <c r="P654" s="17">
        <f t="shared" si="447"/>
        <v>16652.837160493826</v>
      </c>
      <c r="HR654" s="47"/>
      <c r="HS654" s="47"/>
      <c r="HT654" s="47"/>
      <c r="HU654" s="47"/>
      <c r="HV654" s="47"/>
      <c r="HW654" s="47"/>
      <c r="HX654" s="47"/>
      <c r="HY654" s="47"/>
      <c r="HZ654" s="47"/>
      <c r="IA654" s="47"/>
      <c r="IB654" s="47"/>
      <c r="IC654" s="47"/>
      <c r="ID654" s="47"/>
      <c r="IE654" s="47"/>
      <c r="IF654" s="47"/>
      <c r="IG654" s="47"/>
      <c r="IH654" s="47"/>
    </row>
    <row r="655" spans="1:242" s="49" customFormat="1" ht="15" customHeight="1">
      <c r="A655" s="22" t="s">
        <v>1201</v>
      </c>
      <c r="B655" s="36" t="s">
        <v>196</v>
      </c>
      <c r="C655" s="48" t="s">
        <v>14</v>
      </c>
      <c r="D655" s="17">
        <v>219.87</v>
      </c>
      <c r="E655" s="17">
        <v>378.65</v>
      </c>
      <c r="F655" s="17">
        <v>251.66</v>
      </c>
      <c r="G655" s="17">
        <v>650.87</v>
      </c>
      <c r="H655" s="17">
        <v>248.29</v>
      </c>
      <c r="I655" s="17">
        <v>167.03</v>
      </c>
      <c r="J655" s="17">
        <v>175.39</v>
      </c>
      <c r="K655" s="17">
        <v>1446.68</v>
      </c>
      <c r="L655" s="17">
        <f t="shared" si="469"/>
        <v>596.36666666666667</v>
      </c>
      <c r="M655" s="17">
        <f t="shared" si="470"/>
        <v>739.47888888888895</v>
      </c>
      <c r="N655" s="17">
        <f t="shared" si="471"/>
        <v>927.50851851851849</v>
      </c>
      <c r="O655" s="17">
        <f t="shared" si="472"/>
        <v>754.45135802469133</v>
      </c>
      <c r="P655" s="17">
        <f t="shared" si="447"/>
        <v>6556.2454320987654</v>
      </c>
      <c r="HR655" s="47"/>
      <c r="HS655" s="47"/>
      <c r="HT655" s="47"/>
      <c r="HU655" s="47"/>
      <c r="HV655" s="47"/>
      <c r="HW655" s="47"/>
      <c r="HX655" s="47"/>
      <c r="HY655" s="47"/>
      <c r="HZ655" s="47"/>
      <c r="IA655" s="47"/>
      <c r="IB655" s="47"/>
      <c r="IC655" s="47"/>
      <c r="ID655" s="47"/>
      <c r="IE655" s="47"/>
      <c r="IF655" s="47"/>
      <c r="IG655" s="47"/>
      <c r="IH655" s="47"/>
    </row>
    <row r="656" spans="1:242" s="49" customFormat="1" ht="15" customHeight="1">
      <c r="A656" s="22" t="s">
        <v>1202</v>
      </c>
      <c r="B656" s="36" t="s">
        <v>197</v>
      </c>
      <c r="C656" s="48" t="s">
        <v>14</v>
      </c>
      <c r="D656" s="17">
        <v>3732.92</v>
      </c>
      <c r="E656" s="17">
        <v>2748.36</v>
      </c>
      <c r="F656" s="17">
        <v>8302.6299999999992</v>
      </c>
      <c r="G656" s="17">
        <v>3542.42</v>
      </c>
      <c r="H656" s="17">
        <v>2765.42</v>
      </c>
      <c r="I656" s="17">
        <v>6259.42</v>
      </c>
      <c r="J656" s="17">
        <v>7860.68</v>
      </c>
      <c r="K656" s="17">
        <v>3956.38</v>
      </c>
      <c r="L656" s="17">
        <f t="shared" si="469"/>
        <v>6025.4933333333329</v>
      </c>
      <c r="M656" s="17">
        <f t="shared" si="470"/>
        <v>5947.5177777777781</v>
      </c>
      <c r="N656" s="17">
        <f t="shared" si="471"/>
        <v>5309.7970370370376</v>
      </c>
      <c r="O656" s="17">
        <f t="shared" si="472"/>
        <v>5760.9360493827162</v>
      </c>
      <c r="P656" s="17">
        <f t="shared" si="447"/>
        <v>62211.974197530864</v>
      </c>
      <c r="HR656" s="47"/>
      <c r="HS656" s="47"/>
      <c r="HT656" s="47"/>
      <c r="HU656" s="47"/>
      <c r="HV656" s="47"/>
      <c r="HW656" s="47"/>
      <c r="HX656" s="47"/>
      <c r="HY656" s="47"/>
      <c r="HZ656" s="47"/>
      <c r="IA656" s="47"/>
      <c r="IB656" s="47"/>
      <c r="IC656" s="47"/>
      <c r="ID656" s="47"/>
      <c r="IE656" s="47"/>
      <c r="IF656" s="47"/>
      <c r="IG656" s="47"/>
      <c r="IH656" s="47"/>
    </row>
    <row r="657" spans="1:242" s="49" customFormat="1" ht="15" customHeight="1">
      <c r="A657" s="22" t="s">
        <v>1203</v>
      </c>
      <c r="B657" s="36" t="s">
        <v>198</v>
      </c>
      <c r="C657" s="48" t="s">
        <v>14</v>
      </c>
      <c r="D657" s="17">
        <v>2368.27</v>
      </c>
      <c r="E657" s="17">
        <v>3550.4</v>
      </c>
      <c r="F657" s="17">
        <v>4318.37</v>
      </c>
      <c r="G657" s="17">
        <v>14263.73</v>
      </c>
      <c r="H657" s="17">
        <v>2213.71</v>
      </c>
      <c r="I657" s="17">
        <v>7686.45</v>
      </c>
      <c r="J657" s="17">
        <v>4479.3999999999996</v>
      </c>
      <c r="K657" s="17">
        <v>8646.5499999999993</v>
      </c>
      <c r="L657" s="17">
        <f t="shared" si="469"/>
        <v>6937.4666666666662</v>
      </c>
      <c r="M657" s="17">
        <f t="shared" si="470"/>
        <v>6687.8055555555547</v>
      </c>
      <c r="N657" s="17">
        <f t="shared" si="471"/>
        <v>7423.9407407407407</v>
      </c>
      <c r="O657" s="17">
        <f t="shared" si="472"/>
        <v>7016.4043209876545</v>
      </c>
      <c r="P657" s="17">
        <f t="shared" si="447"/>
        <v>75592.497283950623</v>
      </c>
      <c r="HR657" s="47"/>
      <c r="HS657" s="47"/>
      <c r="HT657" s="47"/>
      <c r="HU657" s="47"/>
      <c r="HV657" s="47"/>
      <c r="HW657" s="47"/>
      <c r="HX657" s="47"/>
      <c r="HY657" s="47"/>
      <c r="HZ657" s="47"/>
      <c r="IA657" s="47"/>
      <c r="IB657" s="47"/>
      <c r="IC657" s="47"/>
      <c r="ID657" s="47"/>
      <c r="IE657" s="47"/>
      <c r="IF657" s="47"/>
      <c r="IG657" s="47"/>
      <c r="IH657" s="47"/>
    </row>
    <row r="658" spans="1:242" s="49" customFormat="1" ht="15" customHeight="1">
      <c r="A658" s="22" t="s">
        <v>1204</v>
      </c>
      <c r="B658" s="36" t="s">
        <v>1188</v>
      </c>
      <c r="C658" s="48" t="s">
        <v>14</v>
      </c>
      <c r="D658" s="17"/>
      <c r="E658" s="17">
        <v>106.19</v>
      </c>
      <c r="F658" s="17"/>
      <c r="G658" s="17">
        <v>127.27</v>
      </c>
      <c r="H658" s="17">
        <v>210.25</v>
      </c>
      <c r="I658" s="17">
        <v>168.61</v>
      </c>
      <c r="J658" s="17">
        <v>80.010000000000005</v>
      </c>
      <c r="K658" s="17">
        <v>957.37</v>
      </c>
      <c r="L658" s="17">
        <f t="shared" si="469"/>
        <v>401.99666666666667</v>
      </c>
      <c r="M658" s="17">
        <f t="shared" si="470"/>
        <v>479.79222222222228</v>
      </c>
      <c r="N658" s="17">
        <f t="shared" si="471"/>
        <v>613.05296296296308</v>
      </c>
      <c r="O658" s="17">
        <f t="shared" si="472"/>
        <v>498.28061728395068</v>
      </c>
      <c r="P658" s="17">
        <f t="shared" si="447"/>
        <v>3642.8224691358027</v>
      </c>
      <c r="HR658" s="47"/>
      <c r="HS658" s="47"/>
      <c r="HT658" s="47"/>
      <c r="HU658" s="47"/>
      <c r="HV658" s="47"/>
      <c r="HW658" s="47"/>
      <c r="HX658" s="47"/>
      <c r="HY658" s="47"/>
      <c r="HZ658" s="47"/>
      <c r="IA658" s="47"/>
      <c r="IB658" s="47"/>
      <c r="IC658" s="47"/>
      <c r="ID658" s="47"/>
      <c r="IE658" s="47"/>
      <c r="IF658" s="47"/>
      <c r="IG658" s="47"/>
      <c r="IH658" s="47"/>
    </row>
    <row r="659" spans="1:242" s="49" customFormat="1" ht="15" customHeight="1">
      <c r="A659" s="24" t="s">
        <v>1205</v>
      </c>
      <c r="B659" s="35" t="s">
        <v>1206</v>
      </c>
      <c r="C659" s="48"/>
      <c r="D659" s="16">
        <f t="shared" ref="D659:J659" si="473">D660</f>
        <v>7598.11</v>
      </c>
      <c r="E659" s="16">
        <f t="shared" si="473"/>
        <v>2677.79</v>
      </c>
      <c r="F659" s="16">
        <f t="shared" si="473"/>
        <v>10052.31</v>
      </c>
      <c r="G659" s="16">
        <f t="shared" si="473"/>
        <v>21109.989999999998</v>
      </c>
      <c r="H659" s="16">
        <f t="shared" si="473"/>
        <v>4469.75</v>
      </c>
      <c r="I659" s="16">
        <f t="shared" si="473"/>
        <v>17307.310000000001</v>
      </c>
      <c r="J659" s="16">
        <f t="shared" si="473"/>
        <v>15222.14</v>
      </c>
      <c r="K659" s="16">
        <f>K660+K665</f>
        <v>181061.53</v>
      </c>
      <c r="L659" s="16">
        <f t="shared" ref="L659:O659" si="474">L660+L665</f>
        <v>13621.72</v>
      </c>
      <c r="M659" s="16">
        <f t="shared" si="474"/>
        <v>12393.189999999999</v>
      </c>
      <c r="N659" s="16">
        <f t="shared" si="474"/>
        <v>11450.206666666667</v>
      </c>
      <c r="O659" s="16">
        <f t="shared" si="474"/>
        <v>12488.37222222222</v>
      </c>
      <c r="P659" s="16">
        <f>P660+P665</f>
        <v>309452.4188888889</v>
      </c>
      <c r="HR659" s="47"/>
      <c r="HS659" s="47"/>
      <c r="HT659" s="47"/>
      <c r="HU659" s="47"/>
      <c r="HV659" s="47"/>
      <c r="HW659" s="47"/>
      <c r="HX659" s="47"/>
      <c r="HY659" s="47"/>
      <c r="HZ659" s="47"/>
      <c r="IA659" s="47"/>
      <c r="IB659" s="47"/>
      <c r="IC659" s="47"/>
      <c r="ID659" s="47"/>
      <c r="IE659" s="47"/>
      <c r="IF659" s="47"/>
      <c r="IG659" s="47"/>
      <c r="IH659" s="47"/>
    </row>
    <row r="660" spans="1:242" s="49" customFormat="1" ht="15" customHeight="1">
      <c r="A660" s="24" t="s">
        <v>1207</v>
      </c>
      <c r="B660" s="35" t="s">
        <v>1208</v>
      </c>
      <c r="C660" s="48"/>
      <c r="D660" s="16">
        <f t="shared" ref="D660:J660" si="475">SUM(D661:D664)</f>
        <v>7598.11</v>
      </c>
      <c r="E660" s="16">
        <f t="shared" si="475"/>
        <v>2677.79</v>
      </c>
      <c r="F660" s="16">
        <f t="shared" si="475"/>
        <v>10052.31</v>
      </c>
      <c r="G660" s="16">
        <f t="shared" si="475"/>
        <v>21109.989999999998</v>
      </c>
      <c r="H660" s="16">
        <f t="shared" si="475"/>
        <v>4469.75</v>
      </c>
      <c r="I660" s="16">
        <f t="shared" si="475"/>
        <v>17307.310000000001</v>
      </c>
      <c r="J660" s="16">
        <f t="shared" si="475"/>
        <v>15222.14</v>
      </c>
      <c r="K660" s="16">
        <f t="shared" ref="K660:O660" si="476">SUM(K661:K664)</f>
        <v>8335.7100000000009</v>
      </c>
      <c r="L660" s="16">
        <f t="shared" si="476"/>
        <v>13621.72</v>
      </c>
      <c r="M660" s="16">
        <f t="shared" si="476"/>
        <v>12393.189999999999</v>
      </c>
      <c r="N660" s="16">
        <f t="shared" si="476"/>
        <v>11450.206666666667</v>
      </c>
      <c r="O660" s="16">
        <f t="shared" si="476"/>
        <v>12488.37222222222</v>
      </c>
      <c r="P660" s="16">
        <f>SUM(P661:P664)</f>
        <v>136726.59888888887</v>
      </c>
      <c r="HR660" s="47"/>
      <c r="HS660" s="47"/>
      <c r="HT660" s="47"/>
      <c r="HU660" s="47"/>
      <c r="HV660" s="47"/>
      <c r="HW660" s="47"/>
      <c r="HX660" s="47"/>
      <c r="HY660" s="47"/>
      <c r="HZ660" s="47"/>
      <c r="IA660" s="47"/>
      <c r="IB660" s="47"/>
      <c r="IC660" s="47"/>
      <c r="ID660" s="47"/>
      <c r="IE660" s="47"/>
      <c r="IF660" s="47"/>
      <c r="IG660" s="47"/>
      <c r="IH660" s="47"/>
    </row>
    <row r="661" spans="1:242" s="49" customFormat="1" ht="15" customHeight="1">
      <c r="A661" s="22" t="s">
        <v>1209</v>
      </c>
      <c r="B661" s="36" t="s">
        <v>1210</v>
      </c>
      <c r="C661" s="48" t="s">
        <v>31</v>
      </c>
      <c r="D661" s="17">
        <v>500</v>
      </c>
      <c r="E661" s="17"/>
      <c r="F661" s="17">
        <v>7000</v>
      </c>
      <c r="G661" s="17"/>
      <c r="H661" s="17"/>
      <c r="I661" s="17">
        <v>10392.16</v>
      </c>
      <c r="J661" s="17">
        <v>10196.08</v>
      </c>
      <c r="K661" s="17">
        <v>946.64</v>
      </c>
      <c r="L661" s="17">
        <f t="shared" ref="L661:L664" si="477">SUM(I661:K661)/3</f>
        <v>7178.2933333333322</v>
      </c>
      <c r="M661" s="17">
        <f t="shared" ref="M661:M664" si="478">SUM(J661:L661)/3</f>
        <v>6107.0044444444438</v>
      </c>
      <c r="N661" s="17">
        <f t="shared" ref="N661:N664" si="479">SUM(K661:M661)/3</f>
        <v>4743.9792592592594</v>
      </c>
      <c r="O661" s="17">
        <f t="shared" ref="O661:O664" si="480">SUM(L661:N661)/3</f>
        <v>6009.7590123456785</v>
      </c>
      <c r="P661" s="17">
        <f t="shared" ref="P661:P664" si="481">SUM(D661:O661)</f>
        <v>53073.916049382708</v>
      </c>
      <c r="HR661" s="47"/>
      <c r="HS661" s="47"/>
      <c r="HT661" s="47"/>
      <c r="HU661" s="47"/>
      <c r="HV661" s="47"/>
      <c r="HW661" s="47"/>
      <c r="HX661" s="47"/>
      <c r="HY661" s="47"/>
      <c r="HZ661" s="47"/>
      <c r="IA661" s="47"/>
      <c r="IB661" s="47"/>
      <c r="IC661" s="47"/>
      <c r="ID661" s="47"/>
      <c r="IE661" s="47"/>
      <c r="IF661" s="47"/>
      <c r="IG661" s="47"/>
      <c r="IH661" s="47"/>
    </row>
    <row r="662" spans="1:242" s="49" customFormat="1" ht="15" customHeight="1">
      <c r="A662" s="22" t="s">
        <v>1211</v>
      </c>
      <c r="B662" s="36" t="s">
        <v>1212</v>
      </c>
      <c r="C662" s="48" t="s">
        <v>31</v>
      </c>
      <c r="D662" s="17">
        <v>0</v>
      </c>
      <c r="E662" s="17"/>
      <c r="F662" s="17"/>
      <c r="G662" s="17"/>
      <c r="H662" s="17"/>
      <c r="I662" s="17">
        <v>2390.1999999999998</v>
      </c>
      <c r="J662" s="17">
        <v>1321.06</v>
      </c>
      <c r="K662" s="17">
        <v>190.48</v>
      </c>
      <c r="L662" s="17">
        <f t="shared" si="477"/>
        <v>1300.58</v>
      </c>
      <c r="M662" s="17">
        <f t="shared" si="478"/>
        <v>937.37333333333333</v>
      </c>
      <c r="N662" s="17">
        <f t="shared" si="479"/>
        <v>809.47777777777776</v>
      </c>
      <c r="O662" s="17">
        <f t="shared" si="480"/>
        <v>1015.8103703703704</v>
      </c>
      <c r="P662" s="17">
        <f t="shared" si="481"/>
        <v>7964.9814814814808</v>
      </c>
      <c r="HR662" s="47"/>
      <c r="HS662" s="47"/>
      <c r="HT662" s="47"/>
      <c r="HU662" s="47"/>
      <c r="HV662" s="47"/>
      <c r="HW662" s="47"/>
      <c r="HX662" s="47"/>
      <c r="HY662" s="47"/>
      <c r="HZ662" s="47"/>
      <c r="IA662" s="47"/>
      <c r="IB662" s="47"/>
      <c r="IC662" s="47"/>
      <c r="ID662" s="47"/>
      <c r="IE662" s="47"/>
      <c r="IF662" s="47"/>
      <c r="IG662" s="47"/>
      <c r="IH662" s="47"/>
    </row>
    <row r="663" spans="1:242" s="49" customFormat="1" ht="15" customHeight="1">
      <c r="A663" s="22" t="s">
        <v>1213</v>
      </c>
      <c r="B663" s="36" t="s">
        <v>1214</v>
      </c>
      <c r="C663" s="48" t="s">
        <v>31</v>
      </c>
      <c r="D663" s="17">
        <v>5251.04</v>
      </c>
      <c r="E663" s="17">
        <v>2065.0700000000002</v>
      </c>
      <c r="F663" s="17">
        <v>2306.9699999999998</v>
      </c>
      <c r="G663" s="17">
        <v>13904.32</v>
      </c>
      <c r="H663" s="17">
        <v>3310.43</v>
      </c>
      <c r="I663" s="17">
        <v>3261.39</v>
      </c>
      <c r="J663" s="17">
        <v>2722.04</v>
      </c>
      <c r="K663" s="17">
        <v>6072.68</v>
      </c>
      <c r="L663" s="17">
        <f t="shared" si="477"/>
        <v>4018.7033333333334</v>
      </c>
      <c r="M663" s="17">
        <f t="shared" si="478"/>
        <v>4271.1411111111111</v>
      </c>
      <c r="N663" s="17">
        <f t="shared" si="479"/>
        <v>4787.5081481481475</v>
      </c>
      <c r="O663" s="17">
        <f t="shared" si="480"/>
        <v>4359.1175308641978</v>
      </c>
      <c r="P663" s="17">
        <f t="shared" si="481"/>
        <v>56330.410123456786</v>
      </c>
      <c r="HR663" s="47"/>
      <c r="HS663" s="47"/>
      <c r="HT663" s="47"/>
      <c r="HU663" s="47"/>
      <c r="HV663" s="47"/>
      <c r="HW663" s="47"/>
      <c r="HX663" s="47"/>
      <c r="HY663" s="47"/>
      <c r="HZ663" s="47"/>
      <c r="IA663" s="47"/>
      <c r="IB663" s="47"/>
      <c r="IC663" s="47"/>
      <c r="ID663" s="47"/>
      <c r="IE663" s="47"/>
      <c r="IF663" s="47"/>
      <c r="IG663" s="47"/>
      <c r="IH663" s="47"/>
    </row>
    <row r="664" spans="1:242" s="49" customFormat="1" ht="15" customHeight="1">
      <c r="A664" s="22" t="s">
        <v>1215</v>
      </c>
      <c r="B664" s="36" t="s">
        <v>1216</v>
      </c>
      <c r="C664" s="48" t="s">
        <v>31</v>
      </c>
      <c r="D664" s="17">
        <v>1847.07</v>
      </c>
      <c r="E664" s="17">
        <v>612.72</v>
      </c>
      <c r="F664" s="17">
        <v>745.34</v>
      </c>
      <c r="G664" s="17">
        <v>7205.67</v>
      </c>
      <c r="H664" s="17">
        <v>1159.32</v>
      </c>
      <c r="I664" s="17">
        <v>1263.56</v>
      </c>
      <c r="J664" s="17">
        <v>982.96</v>
      </c>
      <c r="K664" s="17">
        <v>1125.9100000000001</v>
      </c>
      <c r="L664" s="17">
        <f t="shared" si="477"/>
        <v>1124.1433333333334</v>
      </c>
      <c r="M664" s="17">
        <f t="shared" si="478"/>
        <v>1077.671111111111</v>
      </c>
      <c r="N664" s="17">
        <f t="shared" si="479"/>
        <v>1109.2414814814813</v>
      </c>
      <c r="O664" s="17">
        <f t="shared" si="480"/>
        <v>1103.6853086419751</v>
      </c>
      <c r="P664" s="17">
        <f t="shared" si="481"/>
        <v>19357.2912345679</v>
      </c>
      <c r="HR664" s="47"/>
      <c r="HS664" s="47"/>
      <c r="HT664" s="47"/>
      <c r="HU664" s="47"/>
      <c r="HV664" s="47"/>
      <c r="HW664" s="47"/>
      <c r="HX664" s="47"/>
      <c r="HY664" s="47"/>
      <c r="HZ664" s="47"/>
      <c r="IA664" s="47"/>
      <c r="IB664" s="47"/>
      <c r="IC664" s="47"/>
      <c r="ID664" s="47"/>
      <c r="IE664" s="47"/>
      <c r="IF664" s="47"/>
      <c r="IG664" s="47"/>
      <c r="IH664" s="47"/>
    </row>
    <row r="665" spans="1:242" s="87" customFormat="1" ht="15" customHeight="1">
      <c r="A665" s="24" t="s">
        <v>2094</v>
      </c>
      <c r="B665" s="35" t="s">
        <v>2095</v>
      </c>
      <c r="C665" s="111"/>
      <c r="D665" s="16"/>
      <c r="E665" s="16"/>
      <c r="F665" s="16"/>
      <c r="G665" s="16"/>
      <c r="H665" s="16"/>
      <c r="I665" s="16"/>
      <c r="J665" s="16"/>
      <c r="K665" s="16">
        <f>K666</f>
        <v>172725.82</v>
      </c>
      <c r="L665" s="16">
        <f t="shared" ref="L665:P665" si="482">L666</f>
        <v>0</v>
      </c>
      <c r="M665" s="16">
        <f t="shared" si="482"/>
        <v>0</v>
      </c>
      <c r="N665" s="16">
        <f t="shared" si="482"/>
        <v>0</v>
      </c>
      <c r="O665" s="16">
        <f t="shared" si="482"/>
        <v>0</v>
      </c>
      <c r="P665" s="16">
        <f t="shared" si="482"/>
        <v>172725.82</v>
      </c>
      <c r="HR665" s="73"/>
      <c r="HS665" s="73"/>
      <c r="HT665" s="73"/>
      <c r="HU665" s="73"/>
      <c r="HV665" s="73"/>
      <c r="HW665" s="73"/>
      <c r="HX665" s="73"/>
      <c r="HY665" s="73"/>
      <c r="HZ665" s="73"/>
      <c r="IA665" s="73"/>
      <c r="IB665" s="73"/>
      <c r="IC665" s="73"/>
      <c r="ID665" s="73"/>
      <c r="IE665" s="73"/>
      <c r="IF665" s="73"/>
      <c r="IG665" s="73"/>
      <c r="IH665" s="73"/>
    </row>
    <row r="666" spans="1:242" s="49" customFormat="1" ht="15" customHeight="1">
      <c r="A666" s="22" t="s">
        <v>2096</v>
      </c>
      <c r="B666" s="36" t="s">
        <v>2097</v>
      </c>
      <c r="C666" s="48"/>
      <c r="D666" s="17"/>
      <c r="E666" s="17"/>
      <c r="F666" s="17"/>
      <c r="G666" s="17"/>
      <c r="H666" s="17"/>
      <c r="I666" s="17"/>
      <c r="J666" s="17"/>
      <c r="K666" s="17">
        <f>K667</f>
        <v>172725.82</v>
      </c>
      <c r="L666" s="17"/>
      <c r="M666" s="17"/>
      <c r="N666" s="17"/>
      <c r="O666" s="17"/>
      <c r="P666" s="17">
        <f t="shared" ref="P666:P667" si="483">SUM(D666:O666)</f>
        <v>172725.82</v>
      </c>
      <c r="HR666" s="47"/>
      <c r="HS666" s="47"/>
      <c r="HT666" s="47"/>
      <c r="HU666" s="47"/>
      <c r="HV666" s="47"/>
      <c r="HW666" s="47"/>
      <c r="HX666" s="47"/>
      <c r="HY666" s="47"/>
      <c r="HZ666" s="47"/>
      <c r="IA666" s="47"/>
      <c r="IB666" s="47"/>
      <c r="IC666" s="47"/>
      <c r="ID666" s="47"/>
      <c r="IE666" s="47"/>
      <c r="IF666" s="47"/>
      <c r="IG666" s="47"/>
      <c r="IH666" s="47"/>
    </row>
    <row r="667" spans="1:242" s="49" customFormat="1" ht="15" customHeight="1">
      <c r="A667" s="22" t="s">
        <v>2098</v>
      </c>
      <c r="B667" s="36" t="s">
        <v>2099</v>
      </c>
      <c r="C667" s="48" t="s">
        <v>31</v>
      </c>
      <c r="D667" s="17"/>
      <c r="E667" s="17"/>
      <c r="F667" s="17"/>
      <c r="G667" s="17"/>
      <c r="H667" s="17"/>
      <c r="I667" s="17"/>
      <c r="J667" s="17"/>
      <c r="K667" s="17">
        <v>172725.82</v>
      </c>
      <c r="L667" s="17"/>
      <c r="M667" s="17"/>
      <c r="N667" s="17"/>
      <c r="O667" s="17"/>
      <c r="P667" s="17">
        <f t="shared" si="483"/>
        <v>172725.82</v>
      </c>
      <c r="HR667" s="47"/>
      <c r="HS667" s="47"/>
      <c r="HT667" s="47"/>
      <c r="HU667" s="47"/>
      <c r="HV667" s="47"/>
      <c r="HW667" s="47"/>
      <c r="HX667" s="47"/>
      <c r="HY667" s="47"/>
      <c r="HZ667" s="47"/>
      <c r="IA667" s="47"/>
      <c r="IB667" s="47"/>
      <c r="IC667" s="47"/>
      <c r="ID667" s="47"/>
      <c r="IE667" s="47"/>
      <c r="IF667" s="47"/>
      <c r="IG667" s="47"/>
      <c r="IH667" s="47"/>
    </row>
    <row r="668" spans="1:242" s="49" customFormat="1" ht="15" customHeight="1">
      <c r="A668" s="24" t="s">
        <v>1217</v>
      </c>
      <c r="B668" s="35" t="s">
        <v>1218</v>
      </c>
      <c r="C668" s="48"/>
      <c r="D668" s="16">
        <f>D669</f>
        <v>0</v>
      </c>
      <c r="E668" s="16">
        <f t="shared" ref="E668:P669" si="484">E669</f>
        <v>0</v>
      </c>
      <c r="F668" s="16">
        <f>F669+F674</f>
        <v>362.25</v>
      </c>
      <c r="G668" s="16">
        <f t="shared" ref="G668:J668" si="485">G669+G674</f>
        <v>161</v>
      </c>
      <c r="H668" s="16">
        <f t="shared" si="485"/>
        <v>0</v>
      </c>
      <c r="I668" s="16">
        <f t="shared" si="485"/>
        <v>0</v>
      </c>
      <c r="J668" s="16">
        <f t="shared" si="485"/>
        <v>0</v>
      </c>
      <c r="K668" s="16">
        <f t="shared" ref="K668:P668" si="486">K669+K674</f>
        <v>0</v>
      </c>
      <c r="L668" s="16">
        <f t="shared" si="486"/>
        <v>0</v>
      </c>
      <c r="M668" s="16">
        <f t="shared" si="486"/>
        <v>0</v>
      </c>
      <c r="N668" s="16">
        <f t="shared" si="486"/>
        <v>0</v>
      </c>
      <c r="O668" s="16">
        <f t="shared" si="486"/>
        <v>0</v>
      </c>
      <c r="P668" s="16">
        <f t="shared" si="486"/>
        <v>523.25</v>
      </c>
      <c r="HR668" s="47"/>
      <c r="HS668" s="47"/>
      <c r="HT668" s="47"/>
      <c r="HU668" s="47"/>
      <c r="HV668" s="47"/>
      <c r="HW668" s="47"/>
      <c r="HX668" s="47"/>
      <c r="HY668" s="47"/>
      <c r="HZ668" s="47"/>
      <c r="IA668" s="47"/>
      <c r="IB668" s="47"/>
      <c r="IC668" s="47"/>
      <c r="ID668" s="47"/>
      <c r="IE668" s="47"/>
      <c r="IF668" s="47"/>
      <c r="IG668" s="47"/>
      <c r="IH668" s="47"/>
    </row>
    <row r="669" spans="1:242" s="49" customFormat="1" ht="15" customHeight="1">
      <c r="A669" s="24" t="s">
        <v>1219</v>
      </c>
      <c r="B669" s="35" t="s">
        <v>1218</v>
      </c>
      <c r="C669" s="48"/>
      <c r="D669" s="16">
        <f>D670</f>
        <v>0</v>
      </c>
      <c r="E669" s="16">
        <f t="shared" si="484"/>
        <v>0</v>
      </c>
      <c r="F669" s="16">
        <f t="shared" si="484"/>
        <v>362.25</v>
      </c>
      <c r="G669" s="16">
        <f t="shared" si="484"/>
        <v>161</v>
      </c>
      <c r="H669" s="16">
        <f t="shared" si="484"/>
        <v>0</v>
      </c>
      <c r="I669" s="16">
        <f t="shared" si="484"/>
        <v>0</v>
      </c>
      <c r="J669" s="16">
        <f t="shared" si="484"/>
        <v>0</v>
      </c>
      <c r="K669" s="16">
        <f t="shared" si="484"/>
        <v>0</v>
      </c>
      <c r="L669" s="16">
        <f t="shared" si="484"/>
        <v>0</v>
      </c>
      <c r="M669" s="16">
        <f t="shared" si="484"/>
        <v>0</v>
      </c>
      <c r="N669" s="16">
        <f t="shared" si="484"/>
        <v>0</v>
      </c>
      <c r="O669" s="16">
        <f t="shared" si="484"/>
        <v>0</v>
      </c>
      <c r="P669" s="16">
        <f t="shared" si="484"/>
        <v>523.25</v>
      </c>
      <c r="HR669" s="47"/>
      <c r="HS669" s="47"/>
      <c r="HT669" s="47"/>
      <c r="HU669" s="47"/>
      <c r="HV669" s="47"/>
      <c r="HW669" s="47"/>
      <c r="HX669" s="47"/>
      <c r="HY669" s="47"/>
      <c r="HZ669" s="47"/>
      <c r="IA669" s="47"/>
      <c r="IB669" s="47"/>
      <c r="IC669" s="47"/>
      <c r="ID669" s="47"/>
      <c r="IE669" s="47"/>
      <c r="IF669" s="47"/>
      <c r="IG669" s="47"/>
      <c r="IH669" s="47"/>
    </row>
    <row r="670" spans="1:242" s="49" customFormat="1" ht="15" customHeight="1">
      <c r="A670" s="22" t="s">
        <v>1220</v>
      </c>
      <c r="B670" s="36" t="s">
        <v>1221</v>
      </c>
      <c r="C670" s="48"/>
      <c r="D670" s="16">
        <f t="shared" ref="D670:I670" si="487">SUM(D671:D673)</f>
        <v>0</v>
      </c>
      <c r="E670" s="16">
        <f t="shared" si="487"/>
        <v>0</v>
      </c>
      <c r="F670" s="16">
        <f t="shared" si="487"/>
        <v>362.25</v>
      </c>
      <c r="G670" s="16">
        <f t="shared" si="487"/>
        <v>161</v>
      </c>
      <c r="H670" s="16">
        <f t="shared" si="487"/>
        <v>0</v>
      </c>
      <c r="I670" s="16">
        <f t="shared" si="487"/>
        <v>0</v>
      </c>
      <c r="J670" s="16">
        <f t="shared" ref="J670:P670" si="488">SUM(J671:J673)</f>
        <v>0</v>
      </c>
      <c r="K670" s="16">
        <f t="shared" si="488"/>
        <v>0</v>
      </c>
      <c r="L670" s="16">
        <f t="shared" si="488"/>
        <v>0</v>
      </c>
      <c r="M670" s="16">
        <f t="shared" si="488"/>
        <v>0</v>
      </c>
      <c r="N670" s="16">
        <f t="shared" si="488"/>
        <v>0</v>
      </c>
      <c r="O670" s="16">
        <f t="shared" si="488"/>
        <v>0</v>
      </c>
      <c r="P670" s="16">
        <f t="shared" si="488"/>
        <v>523.25</v>
      </c>
      <c r="HR670" s="47"/>
      <c r="HS670" s="47"/>
      <c r="HT670" s="47"/>
      <c r="HU670" s="47"/>
      <c r="HV670" s="47"/>
      <c r="HW670" s="47"/>
      <c r="HX670" s="47"/>
      <c r="HY670" s="47"/>
      <c r="HZ670" s="47"/>
      <c r="IA670" s="47"/>
      <c r="IB670" s="47"/>
      <c r="IC670" s="47"/>
      <c r="ID670" s="47"/>
      <c r="IE670" s="47"/>
      <c r="IF670" s="47"/>
      <c r="IG670" s="47"/>
      <c r="IH670" s="47"/>
    </row>
    <row r="671" spans="1:242" s="49" customFormat="1" ht="15" customHeight="1">
      <c r="A671" s="22" t="s">
        <v>1222</v>
      </c>
      <c r="B671" s="36" t="s">
        <v>1223</v>
      </c>
      <c r="C671" s="48" t="s">
        <v>137</v>
      </c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>
        <f t="shared" ref="P671:P675" si="489">SUM(D671:O671)</f>
        <v>0</v>
      </c>
      <c r="HR671" s="47"/>
      <c r="HS671" s="47"/>
      <c r="HT671" s="47"/>
      <c r="HU671" s="47"/>
      <c r="HV671" s="47"/>
      <c r="HW671" s="47"/>
      <c r="HX671" s="47"/>
      <c r="HY671" s="47"/>
      <c r="HZ671" s="47"/>
      <c r="IA671" s="47"/>
      <c r="IB671" s="47"/>
      <c r="IC671" s="47"/>
      <c r="ID671" s="47"/>
      <c r="IE671" s="47"/>
      <c r="IF671" s="47"/>
      <c r="IG671" s="47"/>
      <c r="IH671" s="47"/>
    </row>
    <row r="672" spans="1:242" s="49" customFormat="1" ht="15" customHeight="1">
      <c r="A672" s="22" t="s">
        <v>1224</v>
      </c>
      <c r="B672" s="36" t="s">
        <v>1225</v>
      </c>
      <c r="C672" s="48" t="s">
        <v>132</v>
      </c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>
        <f t="shared" si="489"/>
        <v>0</v>
      </c>
      <c r="HR672" s="47"/>
      <c r="HS672" s="47"/>
      <c r="HT672" s="47"/>
      <c r="HU672" s="47"/>
      <c r="HV672" s="47"/>
      <c r="HW672" s="47"/>
      <c r="HX672" s="47"/>
      <c r="HY672" s="47"/>
      <c r="HZ672" s="47"/>
      <c r="IA672" s="47"/>
      <c r="IB672" s="47"/>
      <c r="IC672" s="47"/>
      <c r="ID672" s="47"/>
      <c r="IE672" s="47"/>
      <c r="IF672" s="47"/>
      <c r="IG672" s="47"/>
      <c r="IH672" s="47"/>
    </row>
    <row r="673" spans="1:242" s="49" customFormat="1" ht="15" customHeight="1">
      <c r="A673" s="22" t="s">
        <v>1226</v>
      </c>
      <c r="B673" s="36" t="s">
        <v>1227</v>
      </c>
      <c r="C673" s="48" t="s">
        <v>14</v>
      </c>
      <c r="D673" s="17"/>
      <c r="E673" s="17"/>
      <c r="F673" s="17">
        <v>362.25</v>
      </c>
      <c r="G673" s="17">
        <v>161</v>
      </c>
      <c r="H673" s="17"/>
      <c r="I673" s="17"/>
      <c r="J673" s="17"/>
      <c r="K673" s="17"/>
      <c r="L673" s="17"/>
      <c r="M673" s="17"/>
      <c r="N673" s="17"/>
      <c r="O673" s="17"/>
      <c r="P673" s="17">
        <f t="shared" si="489"/>
        <v>523.25</v>
      </c>
      <c r="HR673" s="47"/>
      <c r="HS673" s="47"/>
      <c r="HT673" s="47"/>
      <c r="HU673" s="47"/>
      <c r="HV673" s="47"/>
      <c r="HW673" s="47"/>
      <c r="HX673" s="47"/>
      <c r="HY673" s="47"/>
      <c r="HZ673" s="47"/>
      <c r="IA673" s="47"/>
      <c r="IB673" s="47"/>
      <c r="IC673" s="47"/>
      <c r="ID673" s="47"/>
      <c r="IE673" s="47"/>
      <c r="IF673" s="47"/>
      <c r="IG673" s="47"/>
      <c r="IH673" s="47"/>
    </row>
    <row r="674" spans="1:242" s="49" customFormat="1" ht="15" customHeight="1">
      <c r="A674" s="22" t="s">
        <v>2036</v>
      </c>
      <c r="B674" s="36" t="s">
        <v>2037</v>
      </c>
      <c r="C674" s="48"/>
      <c r="D674" s="17"/>
      <c r="E674" s="17"/>
      <c r="F674" s="17">
        <f>F675</f>
        <v>0</v>
      </c>
      <c r="G674" s="17">
        <f t="shared" ref="G674:P674" si="490">G675</f>
        <v>0</v>
      </c>
      <c r="H674" s="17">
        <f t="shared" si="490"/>
        <v>0</v>
      </c>
      <c r="I674" s="17">
        <f t="shared" si="490"/>
        <v>0</v>
      </c>
      <c r="J674" s="17">
        <f t="shared" si="490"/>
        <v>0</v>
      </c>
      <c r="K674" s="17">
        <f t="shared" si="490"/>
        <v>0</v>
      </c>
      <c r="L674" s="17">
        <f t="shared" si="490"/>
        <v>0</v>
      </c>
      <c r="M674" s="17">
        <f t="shared" si="490"/>
        <v>0</v>
      </c>
      <c r="N674" s="17">
        <f t="shared" si="490"/>
        <v>0</v>
      </c>
      <c r="O674" s="17">
        <f t="shared" si="490"/>
        <v>0</v>
      </c>
      <c r="P674" s="17">
        <f t="shared" si="490"/>
        <v>0</v>
      </c>
      <c r="HR674" s="47"/>
      <c r="HS674" s="47"/>
      <c r="HT674" s="47"/>
      <c r="HU674" s="47"/>
      <c r="HV674" s="47"/>
      <c r="HW674" s="47"/>
      <c r="HX674" s="47"/>
      <c r="HY674" s="47"/>
      <c r="HZ674" s="47"/>
      <c r="IA674" s="47"/>
      <c r="IB674" s="47"/>
      <c r="IC674" s="47"/>
      <c r="ID674" s="47"/>
      <c r="IE674" s="47"/>
      <c r="IF674" s="47"/>
      <c r="IG674" s="47"/>
      <c r="IH674" s="47"/>
    </row>
    <row r="675" spans="1:242" s="49" customFormat="1" ht="15" customHeight="1">
      <c r="A675" s="22" t="s">
        <v>2038</v>
      </c>
      <c r="B675" s="36" t="s">
        <v>1227</v>
      </c>
      <c r="C675" s="48" t="s">
        <v>14</v>
      </c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>
        <f t="shared" si="489"/>
        <v>0</v>
      </c>
      <c r="HR675" s="47"/>
      <c r="HS675" s="47"/>
      <c r="HT675" s="47"/>
      <c r="HU675" s="47"/>
      <c r="HV675" s="47"/>
      <c r="HW675" s="47"/>
      <c r="HX675" s="47"/>
      <c r="HY675" s="47"/>
      <c r="HZ675" s="47"/>
      <c r="IA675" s="47"/>
      <c r="IB675" s="47"/>
      <c r="IC675" s="47"/>
      <c r="ID675" s="47"/>
      <c r="IE675" s="47"/>
      <c r="IF675" s="47"/>
      <c r="IG675" s="47"/>
      <c r="IH675" s="47"/>
    </row>
    <row r="676" spans="1:242" s="30" customFormat="1" ht="15" customHeight="1">
      <c r="A676" s="24" t="s">
        <v>1228</v>
      </c>
      <c r="B676" s="35" t="s">
        <v>1229</v>
      </c>
      <c r="C676" s="48"/>
      <c r="D676" s="16">
        <f t="shared" ref="D676:P682" si="491">D677</f>
        <v>55625.729999999996</v>
      </c>
      <c r="E676" s="16">
        <f t="shared" si="491"/>
        <v>90997.04</v>
      </c>
      <c r="F676" s="16">
        <f t="shared" si="491"/>
        <v>92999.760000000009</v>
      </c>
      <c r="G676" s="16">
        <f t="shared" si="491"/>
        <v>107258.55</v>
      </c>
      <c r="H676" s="16">
        <f t="shared" si="491"/>
        <v>1155195.8600000001</v>
      </c>
      <c r="I676" s="16">
        <f t="shared" si="491"/>
        <v>108079.18000000001</v>
      </c>
      <c r="J676" s="16">
        <f t="shared" si="491"/>
        <v>112246.98000000003</v>
      </c>
      <c r="K676" s="16">
        <f t="shared" si="491"/>
        <v>92990.78</v>
      </c>
      <c r="L676" s="16">
        <f t="shared" si="491"/>
        <v>102985.63000000002</v>
      </c>
      <c r="M676" s="16">
        <f t="shared" si="491"/>
        <v>101305.25666666667</v>
      </c>
      <c r="N676" s="16">
        <f t="shared" si="491"/>
        <v>99056.092222222229</v>
      </c>
      <c r="O676" s="16">
        <f t="shared" si="491"/>
        <v>101115.65962962963</v>
      </c>
      <c r="P676" s="16">
        <f t="shared" si="491"/>
        <v>2219856.5185185187</v>
      </c>
      <c r="HR676" s="29"/>
      <c r="HS676" s="29"/>
      <c r="HT676" s="29"/>
      <c r="HU676" s="29"/>
      <c r="HV676" s="29"/>
      <c r="HW676" s="29"/>
      <c r="HX676" s="29"/>
      <c r="HY676" s="29"/>
      <c r="HZ676" s="29"/>
      <c r="IA676" s="29"/>
      <c r="IB676" s="29"/>
      <c r="IC676" s="29"/>
      <c r="ID676" s="29"/>
      <c r="IE676" s="29"/>
      <c r="IF676" s="29"/>
      <c r="IG676" s="29"/>
      <c r="IH676" s="29"/>
    </row>
    <row r="677" spans="1:242" s="30" customFormat="1" ht="20.25" customHeight="1">
      <c r="A677" s="24" t="s">
        <v>1550</v>
      </c>
      <c r="B677" s="35" t="s">
        <v>1552</v>
      </c>
      <c r="C677" s="48"/>
      <c r="D677" s="16">
        <f>D682</f>
        <v>55625.729999999996</v>
      </c>
      <c r="E677" s="16">
        <f>E682</f>
        <v>90997.04</v>
      </c>
      <c r="F677" s="16">
        <f>F682+F678</f>
        <v>92999.760000000009</v>
      </c>
      <c r="G677" s="16">
        <f t="shared" ref="G677:P677" si="492">G682+G678</f>
        <v>107258.55</v>
      </c>
      <c r="H677" s="16">
        <f t="shared" si="492"/>
        <v>1155195.8600000001</v>
      </c>
      <c r="I677" s="16">
        <f t="shared" si="492"/>
        <v>108079.18000000001</v>
      </c>
      <c r="J677" s="16">
        <f t="shared" si="492"/>
        <v>112246.98000000003</v>
      </c>
      <c r="K677" s="16">
        <f t="shared" si="492"/>
        <v>92990.78</v>
      </c>
      <c r="L677" s="16">
        <f t="shared" si="492"/>
        <v>102985.63000000002</v>
      </c>
      <c r="M677" s="16">
        <f t="shared" si="492"/>
        <v>101305.25666666667</v>
      </c>
      <c r="N677" s="16">
        <f t="shared" si="492"/>
        <v>99056.092222222229</v>
      </c>
      <c r="O677" s="16">
        <f t="shared" si="492"/>
        <v>101115.65962962963</v>
      </c>
      <c r="P677" s="16">
        <f t="shared" si="492"/>
        <v>2219856.5185185187</v>
      </c>
      <c r="HR677" s="29"/>
      <c r="HS677" s="29"/>
      <c r="HT677" s="29"/>
      <c r="HU677" s="29"/>
      <c r="HV677" s="29"/>
      <c r="HW677" s="29"/>
      <c r="HX677" s="29"/>
      <c r="HY677" s="29"/>
      <c r="HZ677" s="29"/>
      <c r="IA677" s="29"/>
      <c r="IB677" s="29"/>
      <c r="IC677" s="29"/>
      <c r="ID677" s="29"/>
      <c r="IE677" s="29"/>
      <c r="IF677" s="29"/>
      <c r="IG677" s="29"/>
      <c r="IH677" s="29"/>
    </row>
    <row r="678" spans="1:242" s="30" customFormat="1" ht="20.25" customHeight="1">
      <c r="A678" s="24" t="s">
        <v>2064</v>
      </c>
      <c r="B678" s="35" t="s">
        <v>2065</v>
      </c>
      <c r="C678" s="48"/>
      <c r="D678" s="16">
        <f t="shared" si="491"/>
        <v>0</v>
      </c>
      <c r="E678" s="16">
        <f>E679</f>
        <v>0</v>
      </c>
      <c r="F678" s="16">
        <f t="shared" si="491"/>
        <v>5244.91</v>
      </c>
      <c r="G678" s="16">
        <f t="shared" si="491"/>
        <v>0</v>
      </c>
      <c r="H678" s="16">
        <f t="shared" si="491"/>
        <v>0</v>
      </c>
      <c r="I678" s="16">
        <f t="shared" si="491"/>
        <v>0</v>
      </c>
      <c r="J678" s="16">
        <f t="shared" si="491"/>
        <v>0</v>
      </c>
      <c r="K678" s="16">
        <f t="shared" si="491"/>
        <v>0</v>
      </c>
      <c r="L678" s="16">
        <f t="shared" si="491"/>
        <v>0</v>
      </c>
      <c r="M678" s="16">
        <f t="shared" si="491"/>
        <v>0</v>
      </c>
      <c r="N678" s="16">
        <f t="shared" si="491"/>
        <v>0</v>
      </c>
      <c r="O678" s="16">
        <f t="shared" si="491"/>
        <v>0</v>
      </c>
      <c r="P678" s="16">
        <f t="shared" si="491"/>
        <v>5244.91</v>
      </c>
      <c r="HR678" s="29"/>
      <c r="HS678" s="29"/>
      <c r="HT678" s="29"/>
      <c r="HU678" s="29"/>
      <c r="HV678" s="29"/>
      <c r="HW678" s="29"/>
      <c r="HX678" s="29"/>
      <c r="HY678" s="29"/>
      <c r="HZ678" s="29"/>
      <c r="IA678" s="29"/>
      <c r="IB678" s="29"/>
      <c r="IC678" s="29"/>
      <c r="ID678" s="29"/>
      <c r="IE678" s="29"/>
      <c r="IF678" s="29"/>
      <c r="IG678" s="29"/>
      <c r="IH678" s="29"/>
    </row>
    <row r="679" spans="1:242" s="30" customFormat="1" ht="20.25" customHeight="1">
      <c r="A679" s="24" t="s">
        <v>2066</v>
      </c>
      <c r="B679" s="35" t="s">
        <v>2065</v>
      </c>
      <c r="C679" s="48"/>
      <c r="D679" s="16">
        <f>D680</f>
        <v>0</v>
      </c>
      <c r="E679" s="16">
        <f t="shared" ref="E679" si="493">E680</f>
        <v>0</v>
      </c>
      <c r="F679" s="16">
        <f t="shared" si="491"/>
        <v>5244.91</v>
      </c>
      <c r="G679" s="16">
        <f t="shared" si="491"/>
        <v>0</v>
      </c>
      <c r="H679" s="16">
        <f t="shared" si="491"/>
        <v>0</v>
      </c>
      <c r="I679" s="16">
        <f t="shared" si="491"/>
        <v>0</v>
      </c>
      <c r="J679" s="16">
        <f t="shared" si="491"/>
        <v>0</v>
      </c>
      <c r="K679" s="16">
        <f t="shared" si="491"/>
        <v>0</v>
      </c>
      <c r="L679" s="16">
        <f t="shared" si="491"/>
        <v>0</v>
      </c>
      <c r="M679" s="16">
        <f t="shared" si="491"/>
        <v>0</v>
      </c>
      <c r="N679" s="16">
        <f t="shared" si="491"/>
        <v>0</v>
      </c>
      <c r="O679" s="16">
        <f t="shared" si="491"/>
        <v>0</v>
      </c>
      <c r="P679" s="16">
        <f t="shared" si="491"/>
        <v>5244.91</v>
      </c>
      <c r="HR679" s="29"/>
      <c r="HS679" s="29"/>
      <c r="HT679" s="29"/>
      <c r="HU679" s="29"/>
      <c r="HV679" s="29"/>
      <c r="HW679" s="29"/>
      <c r="HX679" s="29"/>
      <c r="HY679" s="29"/>
      <c r="HZ679" s="29"/>
      <c r="IA679" s="29"/>
      <c r="IB679" s="29"/>
      <c r="IC679" s="29"/>
      <c r="ID679" s="29"/>
      <c r="IE679" s="29"/>
      <c r="IF679" s="29"/>
      <c r="IG679" s="29"/>
      <c r="IH679" s="29"/>
    </row>
    <row r="680" spans="1:242" s="30" customFormat="1" ht="20.25" customHeight="1">
      <c r="A680" s="24" t="s">
        <v>2067</v>
      </c>
      <c r="B680" s="35" t="s">
        <v>2068</v>
      </c>
      <c r="C680" s="48"/>
      <c r="D680" s="16">
        <f>D681</f>
        <v>0</v>
      </c>
      <c r="E680" s="16">
        <f t="shared" ref="E680:F680" si="494">E681</f>
        <v>0</v>
      </c>
      <c r="F680" s="16">
        <f t="shared" si="494"/>
        <v>5244.91</v>
      </c>
      <c r="G680" s="16">
        <f t="shared" si="491"/>
        <v>0</v>
      </c>
      <c r="H680" s="16">
        <f t="shared" si="491"/>
        <v>0</v>
      </c>
      <c r="I680" s="16">
        <f t="shared" si="491"/>
        <v>0</v>
      </c>
      <c r="J680" s="16">
        <f t="shared" si="491"/>
        <v>0</v>
      </c>
      <c r="K680" s="16">
        <f t="shared" si="491"/>
        <v>0</v>
      </c>
      <c r="L680" s="16">
        <f t="shared" si="491"/>
        <v>0</v>
      </c>
      <c r="M680" s="16">
        <f t="shared" si="491"/>
        <v>0</v>
      </c>
      <c r="N680" s="16">
        <f t="shared" si="491"/>
        <v>0</v>
      </c>
      <c r="O680" s="16">
        <f t="shared" si="491"/>
        <v>0</v>
      </c>
      <c r="P680" s="16">
        <f t="shared" si="491"/>
        <v>5244.91</v>
      </c>
      <c r="HR680" s="29"/>
      <c r="HS680" s="29"/>
      <c r="HT680" s="29"/>
      <c r="HU680" s="29"/>
      <c r="HV680" s="29"/>
      <c r="HW680" s="29"/>
      <c r="HX680" s="29"/>
      <c r="HY680" s="29"/>
      <c r="HZ680" s="29"/>
      <c r="IA680" s="29"/>
      <c r="IB680" s="29"/>
      <c r="IC680" s="29"/>
      <c r="ID680" s="29"/>
      <c r="IE680" s="29"/>
      <c r="IF680" s="29"/>
      <c r="IG680" s="29"/>
      <c r="IH680" s="29"/>
    </row>
    <row r="681" spans="1:242" s="30" customFormat="1" ht="13.5" customHeight="1">
      <c r="A681" s="22" t="s">
        <v>2110</v>
      </c>
      <c r="B681" s="36" t="s">
        <v>2069</v>
      </c>
      <c r="C681" s="48" t="s">
        <v>14</v>
      </c>
      <c r="D681" s="16"/>
      <c r="E681" s="17"/>
      <c r="F681" s="17">
        <v>5244.91</v>
      </c>
      <c r="G681" s="17"/>
      <c r="H681" s="17"/>
      <c r="I681" s="17"/>
      <c r="J681" s="17"/>
      <c r="K681" s="17"/>
      <c r="L681" s="17"/>
      <c r="M681" s="17"/>
      <c r="N681" s="17"/>
      <c r="O681" s="17"/>
      <c r="P681" s="17">
        <f t="shared" ref="P681" si="495">SUM(D681:O681)</f>
        <v>5244.91</v>
      </c>
      <c r="HR681" s="29"/>
      <c r="HS681" s="29"/>
      <c r="HT681" s="29"/>
      <c r="HU681" s="29"/>
      <c r="HV681" s="29"/>
      <c r="HW681" s="29"/>
      <c r="HX681" s="29"/>
      <c r="HY681" s="29"/>
      <c r="HZ681" s="29"/>
      <c r="IA681" s="29"/>
      <c r="IB681" s="29"/>
      <c r="IC681" s="29"/>
      <c r="ID681" s="29"/>
      <c r="IE681" s="29"/>
      <c r="IF681" s="29"/>
      <c r="IG681" s="29"/>
      <c r="IH681" s="29"/>
    </row>
    <row r="682" spans="1:242" s="30" customFormat="1" ht="20.25" customHeight="1">
      <c r="A682" s="24" t="s">
        <v>1551</v>
      </c>
      <c r="B682" s="35" t="s">
        <v>1553</v>
      </c>
      <c r="C682" s="48"/>
      <c r="D682" s="16">
        <f>D683</f>
        <v>55625.729999999996</v>
      </c>
      <c r="E682" s="16">
        <f t="shared" ref="E682:G682" si="496">E683</f>
        <v>90997.04</v>
      </c>
      <c r="F682" s="16">
        <f t="shared" si="496"/>
        <v>87754.85</v>
      </c>
      <c r="G682" s="16">
        <f t="shared" si="496"/>
        <v>107258.55</v>
      </c>
      <c r="H682" s="16">
        <f t="shared" si="491"/>
        <v>1155195.8600000001</v>
      </c>
      <c r="I682" s="16">
        <f t="shared" si="491"/>
        <v>108079.18000000001</v>
      </c>
      <c r="J682" s="16">
        <f t="shared" si="491"/>
        <v>112246.98000000003</v>
      </c>
      <c r="K682" s="16">
        <f t="shared" si="491"/>
        <v>92990.78</v>
      </c>
      <c r="L682" s="16">
        <f t="shared" si="491"/>
        <v>102985.63000000002</v>
      </c>
      <c r="M682" s="16">
        <f t="shared" si="491"/>
        <v>101305.25666666667</v>
      </c>
      <c r="N682" s="16">
        <f t="shared" si="491"/>
        <v>99056.092222222229</v>
      </c>
      <c r="O682" s="16">
        <f t="shared" si="491"/>
        <v>101115.65962962963</v>
      </c>
      <c r="P682" s="16">
        <f t="shared" si="491"/>
        <v>2214611.6085185185</v>
      </c>
      <c r="HR682" s="29"/>
      <c r="HS682" s="29"/>
      <c r="HT682" s="29"/>
      <c r="HU682" s="29"/>
      <c r="HV682" s="29"/>
      <c r="HW682" s="29"/>
      <c r="HX682" s="29"/>
      <c r="HY682" s="29"/>
      <c r="HZ682" s="29"/>
      <c r="IA682" s="29"/>
      <c r="IB682" s="29"/>
      <c r="IC682" s="29"/>
      <c r="ID682" s="29"/>
      <c r="IE682" s="29"/>
      <c r="IF682" s="29"/>
      <c r="IG682" s="29"/>
      <c r="IH682" s="29"/>
    </row>
    <row r="683" spans="1:242" s="30" customFormat="1" ht="20.25" customHeight="1">
      <c r="A683" s="24" t="s">
        <v>1554</v>
      </c>
      <c r="B683" s="35" t="s">
        <v>1555</v>
      </c>
      <c r="C683" s="48"/>
      <c r="D683" s="16">
        <f>D684+D703+D708+D714</f>
        <v>55625.729999999996</v>
      </c>
      <c r="E683" s="16">
        <f t="shared" ref="E683:G683" si="497">E684+E703+E708+E714</f>
        <v>90997.04</v>
      </c>
      <c r="F683" s="16">
        <f t="shared" si="497"/>
        <v>87754.85</v>
      </c>
      <c r="G683" s="16">
        <f t="shared" si="497"/>
        <v>107258.55</v>
      </c>
      <c r="H683" s="16">
        <f t="shared" ref="H683:I683" si="498">H684+H703+H708+H714</f>
        <v>1155195.8600000001</v>
      </c>
      <c r="I683" s="16">
        <f t="shared" si="498"/>
        <v>108079.18000000001</v>
      </c>
      <c r="J683" s="16">
        <f t="shared" ref="J683" si="499">J684+J703+J708+J714</f>
        <v>112246.98000000003</v>
      </c>
      <c r="K683" s="16">
        <f t="shared" ref="K683:P683" si="500">K684+K703+K708+K714</f>
        <v>92990.78</v>
      </c>
      <c r="L683" s="16">
        <f t="shared" si="500"/>
        <v>102985.63000000002</v>
      </c>
      <c r="M683" s="16">
        <f t="shared" si="500"/>
        <v>101305.25666666667</v>
      </c>
      <c r="N683" s="16">
        <f t="shared" si="500"/>
        <v>99056.092222222229</v>
      </c>
      <c r="O683" s="16">
        <f t="shared" si="500"/>
        <v>101115.65962962963</v>
      </c>
      <c r="P683" s="16">
        <f t="shared" si="500"/>
        <v>2214611.6085185185</v>
      </c>
      <c r="HR683" s="29"/>
      <c r="HS683" s="29"/>
      <c r="HT683" s="29"/>
      <c r="HU683" s="29"/>
      <c r="HV683" s="29"/>
      <c r="HW683" s="29"/>
      <c r="HX683" s="29"/>
      <c r="HY683" s="29"/>
      <c r="HZ683" s="29"/>
      <c r="IA683" s="29"/>
      <c r="IB683" s="29"/>
      <c r="IC683" s="29"/>
      <c r="ID683" s="29"/>
      <c r="IE683" s="29"/>
      <c r="IF683" s="29"/>
      <c r="IG683" s="29"/>
      <c r="IH683" s="29"/>
    </row>
    <row r="684" spans="1:242" s="30" customFormat="1" ht="20.25" customHeight="1">
      <c r="A684" s="24" t="s">
        <v>1556</v>
      </c>
      <c r="B684" s="35" t="s">
        <v>1557</v>
      </c>
      <c r="C684" s="48"/>
      <c r="D684" s="16">
        <f>SUM(D685:D701)</f>
        <v>51725.880000000005</v>
      </c>
      <c r="E684" s="16">
        <f t="shared" ref="E684:G684" si="501">SUM(E685:E701)</f>
        <v>64194.19</v>
      </c>
      <c r="F684" s="16">
        <f t="shared" si="501"/>
        <v>84593.34</v>
      </c>
      <c r="G684" s="16">
        <f t="shared" si="501"/>
        <v>104324.34</v>
      </c>
      <c r="H684" s="16">
        <f>SUM(H685:H702)</f>
        <v>1153414.04</v>
      </c>
      <c r="I684" s="16">
        <f t="shared" ref="I684:O684" si="502">SUM(I685:I702)</f>
        <v>105591.64000000001</v>
      </c>
      <c r="J684" s="16">
        <f t="shared" si="502"/>
        <v>110844.84000000001</v>
      </c>
      <c r="K684" s="16">
        <f t="shared" si="502"/>
        <v>91134.46</v>
      </c>
      <c r="L684" s="16">
        <f t="shared" si="502"/>
        <v>101113.82666666668</v>
      </c>
      <c r="M684" s="16">
        <f t="shared" si="502"/>
        <v>99621.222222222219</v>
      </c>
      <c r="N684" s="16">
        <f t="shared" si="502"/>
        <v>97262.596296296295</v>
      </c>
      <c r="O684" s="16">
        <f t="shared" si="502"/>
        <v>99332.548395061734</v>
      </c>
      <c r="P684" s="16">
        <f>SUM(P685:P702)</f>
        <v>2163152.923580247</v>
      </c>
      <c r="HR684" s="29"/>
      <c r="HS684" s="29"/>
      <c r="HT684" s="29"/>
      <c r="HU684" s="29"/>
      <c r="HV684" s="29"/>
      <c r="HW684" s="29"/>
      <c r="HX684" s="29"/>
      <c r="HY684" s="29"/>
      <c r="HZ684" s="29"/>
      <c r="IA684" s="29"/>
      <c r="IB684" s="29"/>
      <c r="IC684" s="29"/>
      <c r="ID684" s="29"/>
      <c r="IE684" s="29"/>
      <c r="IF684" s="29"/>
      <c r="IG684" s="29"/>
      <c r="IH684" s="29"/>
    </row>
    <row r="685" spans="1:242" s="30" customFormat="1" ht="13.5" customHeight="1">
      <c r="A685" s="22" t="s">
        <v>1558</v>
      </c>
      <c r="B685" s="36" t="s">
        <v>1232</v>
      </c>
      <c r="C685" s="48" t="s">
        <v>14</v>
      </c>
      <c r="D685" s="16"/>
      <c r="E685" s="17"/>
      <c r="F685" s="17"/>
      <c r="G685" s="17"/>
      <c r="H685" s="17"/>
      <c r="I685" s="17">
        <f t="shared" ref="I685:I701" si="503">SUM(F685:H685)/3</f>
        <v>0</v>
      </c>
      <c r="J685" s="17">
        <f t="shared" ref="J685:J692" si="504">SUM(G685:I685)/3</f>
        <v>0</v>
      </c>
      <c r="K685" s="17">
        <f t="shared" ref="K685:K692" si="505">SUM(H685:J685)/3</f>
        <v>0</v>
      </c>
      <c r="L685" s="17">
        <f t="shared" ref="L685:L692" si="506">SUM(I685:K685)/3</f>
        <v>0</v>
      </c>
      <c r="M685" s="17">
        <f t="shared" ref="M685:M692" si="507">SUM(J685:L685)/3</f>
        <v>0</v>
      </c>
      <c r="N685" s="17">
        <f t="shared" ref="N685:N692" si="508">SUM(K685:M685)/3</f>
        <v>0</v>
      </c>
      <c r="O685" s="17">
        <f t="shared" ref="O685:O692" si="509">SUM(L685:N685)/3</f>
        <v>0</v>
      </c>
      <c r="P685" s="17">
        <f t="shared" ref="P685:P719" si="510">SUM(D685:O685)</f>
        <v>0</v>
      </c>
      <c r="HR685" s="29"/>
      <c r="HS685" s="29"/>
      <c r="HT685" s="29"/>
      <c r="HU685" s="29"/>
      <c r="HV685" s="29"/>
      <c r="HW685" s="29"/>
      <c r="HX685" s="29"/>
      <c r="HY685" s="29"/>
      <c r="HZ685" s="29"/>
      <c r="IA685" s="29"/>
      <c r="IB685" s="29"/>
      <c r="IC685" s="29"/>
      <c r="ID685" s="29"/>
      <c r="IE685" s="29"/>
      <c r="IF685" s="29"/>
      <c r="IG685" s="29"/>
      <c r="IH685" s="29"/>
    </row>
    <row r="686" spans="1:242" s="30" customFormat="1" ht="13.5" customHeight="1">
      <c r="A686" s="22" t="s">
        <v>1559</v>
      </c>
      <c r="B686" s="36" t="s">
        <v>1233</v>
      </c>
      <c r="C686" s="48" t="s">
        <v>14</v>
      </c>
      <c r="D686" s="16"/>
      <c r="E686" s="17"/>
      <c r="F686" s="17"/>
      <c r="G686" s="17"/>
      <c r="H686" s="17"/>
      <c r="I686" s="17">
        <f t="shared" si="503"/>
        <v>0</v>
      </c>
      <c r="J686" s="17">
        <f t="shared" si="504"/>
        <v>0</v>
      </c>
      <c r="K686" s="17">
        <f t="shared" si="505"/>
        <v>0</v>
      </c>
      <c r="L686" s="17">
        <f t="shared" si="506"/>
        <v>0</v>
      </c>
      <c r="M686" s="17">
        <f t="shared" si="507"/>
        <v>0</v>
      </c>
      <c r="N686" s="17">
        <f t="shared" si="508"/>
        <v>0</v>
      </c>
      <c r="O686" s="17">
        <f t="shared" si="509"/>
        <v>0</v>
      </c>
      <c r="P686" s="17">
        <f t="shared" si="510"/>
        <v>0</v>
      </c>
      <c r="HR686" s="29"/>
      <c r="HS686" s="29"/>
      <c r="HT686" s="29"/>
      <c r="HU686" s="29"/>
      <c r="HV686" s="29"/>
      <c r="HW686" s="29"/>
      <c r="HX686" s="29"/>
      <c r="HY686" s="29"/>
      <c r="HZ686" s="29"/>
      <c r="IA686" s="29"/>
      <c r="IB686" s="29"/>
      <c r="IC686" s="29"/>
      <c r="ID686" s="29"/>
      <c r="IE686" s="29"/>
      <c r="IF686" s="29"/>
      <c r="IG686" s="29"/>
      <c r="IH686" s="29"/>
    </row>
    <row r="687" spans="1:242" s="30" customFormat="1" ht="13.5" customHeight="1">
      <c r="A687" s="22" t="s">
        <v>1560</v>
      </c>
      <c r="B687" s="36" t="s">
        <v>1234</v>
      </c>
      <c r="C687" s="48" t="s">
        <v>14</v>
      </c>
      <c r="D687" s="16">
        <v>126.8</v>
      </c>
      <c r="E687" s="17"/>
      <c r="F687" s="17"/>
      <c r="G687" s="17">
        <v>86.78</v>
      </c>
      <c r="H687" s="17">
        <v>37.42</v>
      </c>
      <c r="I687" s="17">
        <v>45.83</v>
      </c>
      <c r="J687" s="17">
        <v>44.94</v>
      </c>
      <c r="K687" s="17">
        <v>44.44</v>
      </c>
      <c r="L687" s="17">
        <f t="shared" si="506"/>
        <v>45.069999999999993</v>
      </c>
      <c r="M687" s="17">
        <f t="shared" si="507"/>
        <v>44.816666666666663</v>
      </c>
      <c r="N687" s="17">
        <f t="shared" si="508"/>
        <v>44.775555555555549</v>
      </c>
      <c r="O687" s="17">
        <f t="shared" si="509"/>
        <v>44.887407407407402</v>
      </c>
      <c r="P687" s="17">
        <f t="shared" si="510"/>
        <v>565.75962962962956</v>
      </c>
      <c r="HR687" s="29"/>
      <c r="HS687" s="29"/>
      <c r="HT687" s="29"/>
      <c r="HU687" s="29"/>
      <c r="HV687" s="29"/>
      <c r="HW687" s="29"/>
      <c r="HX687" s="29"/>
      <c r="HY687" s="29"/>
      <c r="HZ687" s="29"/>
      <c r="IA687" s="29"/>
      <c r="IB687" s="29"/>
      <c r="IC687" s="29"/>
      <c r="ID687" s="29"/>
      <c r="IE687" s="29"/>
      <c r="IF687" s="29"/>
      <c r="IG687" s="29"/>
      <c r="IH687" s="29"/>
    </row>
    <row r="688" spans="1:242" s="30" customFormat="1" ht="13.5" customHeight="1">
      <c r="A688" s="22" t="s">
        <v>1561</v>
      </c>
      <c r="B688" s="36" t="s">
        <v>276</v>
      </c>
      <c r="C688" s="48" t="s">
        <v>14</v>
      </c>
      <c r="D688" s="16"/>
      <c r="E688" s="102"/>
      <c r="F688" s="102"/>
      <c r="G688" s="17"/>
      <c r="H688" s="17"/>
      <c r="I688" s="17">
        <f t="shared" si="503"/>
        <v>0</v>
      </c>
      <c r="J688" s="17">
        <f t="shared" si="504"/>
        <v>0</v>
      </c>
      <c r="K688" s="17">
        <f t="shared" si="505"/>
        <v>0</v>
      </c>
      <c r="L688" s="17">
        <f t="shared" si="506"/>
        <v>0</v>
      </c>
      <c r="M688" s="17">
        <f t="shared" si="507"/>
        <v>0</v>
      </c>
      <c r="N688" s="17">
        <f t="shared" si="508"/>
        <v>0</v>
      </c>
      <c r="O688" s="17">
        <f t="shared" si="509"/>
        <v>0</v>
      </c>
      <c r="P688" s="17">
        <f t="shared" si="510"/>
        <v>0</v>
      </c>
      <c r="HR688" s="29"/>
      <c r="HS688" s="29"/>
      <c r="HT688" s="29"/>
      <c r="HU688" s="29"/>
      <c r="HV688" s="29"/>
      <c r="HW688" s="29"/>
      <c r="HX688" s="29"/>
      <c r="HY688" s="29"/>
      <c r="HZ688" s="29"/>
      <c r="IA688" s="29"/>
      <c r="IB688" s="29"/>
      <c r="IC688" s="29"/>
      <c r="ID688" s="29"/>
      <c r="IE688" s="29"/>
      <c r="IF688" s="29"/>
      <c r="IG688" s="29"/>
      <c r="IH688" s="29"/>
    </row>
    <row r="689" spans="1:242" s="67" customFormat="1" ht="13.5" customHeight="1">
      <c r="A689" s="22" t="s">
        <v>1829</v>
      </c>
      <c r="B689" s="36" t="s">
        <v>276</v>
      </c>
      <c r="C689" s="48" t="s">
        <v>14</v>
      </c>
      <c r="D689" s="17">
        <v>45914.51</v>
      </c>
      <c r="E689" s="17">
        <v>43369.46</v>
      </c>
      <c r="F689" s="17">
        <v>53272.54</v>
      </c>
      <c r="G689" s="17">
        <v>38041.279999999999</v>
      </c>
      <c r="H689" s="17">
        <v>38968.17</v>
      </c>
      <c r="I689" s="17">
        <v>66791.08</v>
      </c>
      <c r="J689" s="17">
        <v>86751.03</v>
      </c>
      <c r="K689" s="17">
        <v>53790.43</v>
      </c>
      <c r="L689" s="17">
        <f t="shared" si="506"/>
        <v>69110.846666666665</v>
      </c>
      <c r="M689" s="17">
        <f t="shared" si="507"/>
        <v>69884.102222222209</v>
      </c>
      <c r="N689" s="17">
        <f t="shared" si="508"/>
        <v>64261.792962962958</v>
      </c>
      <c r="O689" s="17">
        <f t="shared" si="509"/>
        <v>67752.247283950608</v>
      </c>
      <c r="P689" s="17">
        <f t="shared" si="510"/>
        <v>697907.48913580249</v>
      </c>
      <c r="HR689" s="64"/>
      <c r="HS689" s="64"/>
      <c r="HT689" s="64"/>
      <c r="HU689" s="64"/>
      <c r="HV689" s="64"/>
      <c r="HW689" s="64"/>
      <c r="HX689" s="64"/>
      <c r="HY689" s="64"/>
      <c r="HZ689" s="64"/>
      <c r="IA689" s="64"/>
      <c r="IB689" s="64"/>
      <c r="IC689" s="64"/>
      <c r="ID689" s="64"/>
      <c r="IE689" s="64"/>
      <c r="IF689" s="64"/>
      <c r="IG689" s="64"/>
      <c r="IH689" s="64"/>
    </row>
    <row r="690" spans="1:242" s="30" customFormat="1" ht="13.5" customHeight="1">
      <c r="A690" s="22" t="s">
        <v>1830</v>
      </c>
      <c r="B690" s="36" t="s">
        <v>1236</v>
      </c>
      <c r="C690" s="48" t="s">
        <v>47</v>
      </c>
      <c r="D690" s="16"/>
      <c r="E690" s="17"/>
      <c r="F690" s="17"/>
      <c r="G690" s="17"/>
      <c r="H690" s="17"/>
      <c r="I690" s="17">
        <f t="shared" si="503"/>
        <v>0</v>
      </c>
      <c r="J690" s="17">
        <f t="shared" si="504"/>
        <v>0</v>
      </c>
      <c r="K690" s="17">
        <f t="shared" si="505"/>
        <v>0</v>
      </c>
      <c r="L690" s="17">
        <f t="shared" si="506"/>
        <v>0</v>
      </c>
      <c r="M690" s="17">
        <f t="shared" si="507"/>
        <v>0</v>
      </c>
      <c r="N690" s="17">
        <f t="shared" si="508"/>
        <v>0</v>
      </c>
      <c r="O690" s="17">
        <f t="shared" si="509"/>
        <v>0</v>
      </c>
      <c r="P690" s="17">
        <f t="shared" si="510"/>
        <v>0</v>
      </c>
      <c r="HR690" s="29"/>
      <c r="HS690" s="29"/>
      <c r="HT690" s="29"/>
      <c r="HU690" s="29"/>
      <c r="HV690" s="29"/>
      <c r="HW690" s="29"/>
      <c r="HX690" s="29"/>
      <c r="HY690" s="29"/>
      <c r="HZ690" s="29"/>
      <c r="IA690" s="29"/>
      <c r="IB690" s="29"/>
      <c r="IC690" s="29"/>
      <c r="ID690" s="29"/>
      <c r="IE690" s="29"/>
      <c r="IF690" s="29"/>
      <c r="IG690" s="29"/>
      <c r="IH690" s="29"/>
    </row>
    <row r="691" spans="1:242" s="30" customFormat="1" ht="13.5" customHeight="1">
      <c r="A691" s="22" t="s">
        <v>1831</v>
      </c>
      <c r="B691" s="36" t="s">
        <v>1832</v>
      </c>
      <c r="C691" s="48" t="s">
        <v>47</v>
      </c>
      <c r="D691" s="16"/>
      <c r="E691" s="17"/>
      <c r="F691" s="17"/>
      <c r="G691" s="17"/>
      <c r="H691" s="17"/>
      <c r="I691" s="17">
        <f t="shared" si="503"/>
        <v>0</v>
      </c>
      <c r="J691" s="17">
        <f t="shared" si="504"/>
        <v>0</v>
      </c>
      <c r="K691" s="17">
        <f t="shared" si="505"/>
        <v>0</v>
      </c>
      <c r="L691" s="17">
        <f t="shared" si="506"/>
        <v>0</v>
      </c>
      <c r="M691" s="17">
        <f t="shared" si="507"/>
        <v>0</v>
      </c>
      <c r="N691" s="17">
        <f t="shared" si="508"/>
        <v>0</v>
      </c>
      <c r="O691" s="17">
        <f t="shared" si="509"/>
        <v>0</v>
      </c>
      <c r="P691" s="17">
        <f t="shared" si="510"/>
        <v>0</v>
      </c>
      <c r="HR691" s="29"/>
      <c r="HS691" s="29"/>
      <c r="HT691" s="29"/>
      <c r="HU691" s="29"/>
      <c r="HV691" s="29"/>
      <c r="HW691" s="29"/>
      <c r="HX691" s="29"/>
      <c r="HY691" s="29"/>
      <c r="HZ691" s="29"/>
      <c r="IA691" s="29"/>
      <c r="IB691" s="29"/>
      <c r="IC691" s="29"/>
      <c r="ID691" s="29"/>
      <c r="IE691" s="29"/>
      <c r="IF691" s="29"/>
      <c r="IG691" s="29"/>
      <c r="IH691" s="29"/>
    </row>
    <row r="692" spans="1:242" s="30" customFormat="1" ht="13.5" customHeight="1">
      <c r="A692" s="22"/>
      <c r="B692" s="36" t="s">
        <v>1237</v>
      </c>
      <c r="C692" s="48" t="s">
        <v>14</v>
      </c>
      <c r="D692" s="16"/>
      <c r="E692" s="17"/>
      <c r="F692" s="17"/>
      <c r="G692" s="17"/>
      <c r="H692" s="17"/>
      <c r="I692" s="17">
        <f t="shared" si="503"/>
        <v>0</v>
      </c>
      <c r="J692" s="17">
        <f t="shared" si="504"/>
        <v>0</v>
      </c>
      <c r="K692" s="17">
        <f t="shared" si="505"/>
        <v>0</v>
      </c>
      <c r="L692" s="17">
        <f t="shared" si="506"/>
        <v>0</v>
      </c>
      <c r="M692" s="17">
        <f t="shared" si="507"/>
        <v>0</v>
      </c>
      <c r="N692" s="17">
        <f t="shared" si="508"/>
        <v>0</v>
      </c>
      <c r="O692" s="17">
        <f t="shared" si="509"/>
        <v>0</v>
      </c>
      <c r="P692" s="17">
        <f t="shared" si="510"/>
        <v>0</v>
      </c>
      <c r="HR692" s="29"/>
      <c r="HS692" s="29"/>
      <c r="HT692" s="29"/>
      <c r="HU692" s="29"/>
      <c r="HV692" s="29"/>
      <c r="HW692" s="29"/>
      <c r="HX692" s="29"/>
      <c r="HY692" s="29"/>
      <c r="HZ692" s="29"/>
      <c r="IA692" s="29"/>
      <c r="IB692" s="29"/>
      <c r="IC692" s="29"/>
      <c r="ID692" s="29"/>
      <c r="IE692" s="29"/>
      <c r="IF692" s="29"/>
      <c r="IG692" s="29"/>
      <c r="IH692" s="29"/>
    </row>
    <row r="693" spans="1:242" s="30" customFormat="1" ht="13.5" customHeight="1">
      <c r="A693" s="22" t="s">
        <v>1563</v>
      </c>
      <c r="B693" s="36" t="s">
        <v>1240</v>
      </c>
      <c r="C693" s="48" t="s">
        <v>262</v>
      </c>
      <c r="D693" s="16">
        <v>2374.52</v>
      </c>
      <c r="E693" s="17">
        <v>3970.74</v>
      </c>
      <c r="F693" s="17">
        <v>1212.5</v>
      </c>
      <c r="G693" s="17">
        <v>1370.77</v>
      </c>
      <c r="H693" s="17">
        <v>105.89</v>
      </c>
      <c r="I693" s="17"/>
      <c r="J693" s="17">
        <v>4147.74</v>
      </c>
      <c r="K693" s="17">
        <v>81.72</v>
      </c>
      <c r="L693" s="17"/>
      <c r="M693" s="17"/>
      <c r="N693" s="17"/>
      <c r="O693" s="17"/>
      <c r="P693" s="17">
        <f t="shared" si="510"/>
        <v>13263.88</v>
      </c>
      <c r="HR693" s="29"/>
      <c r="HS693" s="29"/>
      <c r="HT693" s="29"/>
      <c r="HU693" s="29"/>
      <c r="HV693" s="29"/>
      <c r="HW693" s="29"/>
      <c r="HX693" s="29"/>
      <c r="HY693" s="29"/>
      <c r="HZ693" s="29"/>
      <c r="IA693" s="29"/>
      <c r="IB693" s="29"/>
      <c r="IC693" s="29"/>
      <c r="ID693" s="29"/>
      <c r="IE693" s="29"/>
      <c r="IF693" s="29"/>
      <c r="IG693" s="29"/>
      <c r="IH693" s="29"/>
    </row>
    <row r="694" spans="1:242" s="30" customFormat="1" ht="13.5" customHeight="1">
      <c r="A694" s="22" t="s">
        <v>1604</v>
      </c>
      <c r="B694" s="36" t="s">
        <v>1605</v>
      </c>
      <c r="C694" s="48" t="s">
        <v>29</v>
      </c>
      <c r="D694" s="16"/>
      <c r="E694" s="17"/>
      <c r="F694" s="17"/>
      <c r="G694" s="17"/>
      <c r="H694" s="17"/>
      <c r="I694" s="17">
        <f t="shared" si="503"/>
        <v>0</v>
      </c>
      <c r="J694" s="17">
        <f t="shared" ref="J694:J695" si="511">SUM(G694:I694)/3</f>
        <v>0</v>
      </c>
      <c r="K694" s="17">
        <f t="shared" ref="K694:K695" si="512">SUM(H694:J694)/3</f>
        <v>0</v>
      </c>
      <c r="L694" s="17">
        <f t="shared" ref="L694:L695" si="513">SUM(I694:K694)/3</f>
        <v>0</v>
      </c>
      <c r="M694" s="17">
        <f t="shared" ref="M694:M695" si="514">SUM(J694:L694)/3</f>
        <v>0</v>
      </c>
      <c r="N694" s="17">
        <f t="shared" ref="N694:N695" si="515">SUM(K694:M694)/3</f>
        <v>0</v>
      </c>
      <c r="O694" s="17">
        <f t="shared" ref="O694:O695" si="516">SUM(L694:N694)/3</f>
        <v>0</v>
      </c>
      <c r="P694" s="17">
        <f t="shared" si="510"/>
        <v>0</v>
      </c>
      <c r="HR694" s="29"/>
      <c r="HS694" s="29"/>
      <c r="HT694" s="29"/>
      <c r="HU694" s="29"/>
      <c r="HV694" s="29"/>
      <c r="HW694" s="29"/>
      <c r="HX694" s="29"/>
      <c r="HY694" s="29"/>
      <c r="HZ694" s="29"/>
      <c r="IA694" s="29"/>
      <c r="IB694" s="29"/>
      <c r="IC694" s="29"/>
      <c r="ID694" s="29"/>
      <c r="IE694" s="29"/>
      <c r="IF694" s="29"/>
      <c r="IG694" s="29"/>
      <c r="IH694" s="29"/>
    </row>
    <row r="695" spans="1:242" s="30" customFormat="1" ht="13.5" customHeight="1">
      <c r="A695" s="22" t="s">
        <v>1606</v>
      </c>
      <c r="B695" s="36" t="s">
        <v>1607</v>
      </c>
      <c r="C695" s="48" t="s">
        <v>614</v>
      </c>
      <c r="D695" s="16"/>
      <c r="E695" s="17"/>
      <c r="F695" s="17"/>
      <c r="G695" s="17"/>
      <c r="H695" s="17"/>
      <c r="I695" s="17">
        <f t="shared" si="503"/>
        <v>0</v>
      </c>
      <c r="J695" s="17">
        <f t="shared" si="511"/>
        <v>0</v>
      </c>
      <c r="K695" s="17">
        <f t="shared" si="512"/>
        <v>0</v>
      </c>
      <c r="L695" s="17">
        <f t="shared" si="513"/>
        <v>0</v>
      </c>
      <c r="M695" s="17">
        <f t="shared" si="514"/>
        <v>0</v>
      </c>
      <c r="N695" s="17">
        <f t="shared" si="515"/>
        <v>0</v>
      </c>
      <c r="O695" s="17">
        <f t="shared" si="516"/>
        <v>0</v>
      </c>
      <c r="P695" s="17">
        <f t="shared" si="510"/>
        <v>0</v>
      </c>
      <c r="HR695" s="29"/>
      <c r="HS695" s="29"/>
      <c r="HT695" s="29"/>
      <c r="HU695" s="29"/>
      <c r="HV695" s="29"/>
      <c r="HW695" s="29"/>
      <c r="HX695" s="29"/>
      <c r="HY695" s="29"/>
      <c r="HZ695" s="29"/>
      <c r="IA695" s="29"/>
      <c r="IB695" s="29"/>
      <c r="IC695" s="29"/>
      <c r="ID695" s="29"/>
      <c r="IE695" s="29"/>
      <c r="IF695" s="29"/>
      <c r="IG695" s="29"/>
      <c r="IH695" s="29"/>
    </row>
    <row r="696" spans="1:242" s="30" customFormat="1" ht="13.5" customHeight="1">
      <c r="A696" s="22" t="s">
        <v>1650</v>
      </c>
      <c r="B696" s="36" t="s">
        <v>1651</v>
      </c>
      <c r="C696" s="48" t="s">
        <v>80</v>
      </c>
      <c r="D696" s="16"/>
      <c r="E696" s="17"/>
      <c r="F696" s="17"/>
      <c r="G696" s="17"/>
      <c r="H696" s="17">
        <v>33780.53</v>
      </c>
      <c r="I696" s="17"/>
      <c r="J696" s="17"/>
      <c r="K696" s="17"/>
      <c r="L696" s="17"/>
      <c r="M696" s="17"/>
      <c r="N696" s="17"/>
      <c r="O696" s="17"/>
      <c r="P696" s="17">
        <f t="shared" si="510"/>
        <v>33780.53</v>
      </c>
      <c r="HR696" s="29"/>
      <c r="HS696" s="29"/>
      <c r="HT696" s="29"/>
      <c r="HU696" s="29"/>
      <c r="HV696" s="29"/>
      <c r="HW696" s="29"/>
      <c r="HX696" s="29"/>
      <c r="HY696" s="29"/>
      <c r="HZ696" s="29"/>
      <c r="IA696" s="29"/>
      <c r="IB696" s="29"/>
      <c r="IC696" s="29"/>
      <c r="ID696" s="29"/>
      <c r="IE696" s="29"/>
      <c r="IF696" s="29"/>
      <c r="IG696" s="29"/>
      <c r="IH696" s="29"/>
    </row>
    <row r="697" spans="1:242" s="30" customFormat="1" ht="13.5" customHeight="1">
      <c r="A697" s="22"/>
      <c r="B697" s="36" t="s">
        <v>1236</v>
      </c>
      <c r="C697" s="48" t="s">
        <v>47</v>
      </c>
      <c r="D697" s="16"/>
      <c r="E697" s="17"/>
      <c r="F697" s="17"/>
      <c r="G697" s="17"/>
      <c r="H697" s="17"/>
      <c r="I697" s="17">
        <f t="shared" si="503"/>
        <v>0</v>
      </c>
      <c r="J697" s="17">
        <f t="shared" ref="J697:J701" si="517">SUM(G697:I697)/3</f>
        <v>0</v>
      </c>
      <c r="K697" s="17">
        <f t="shared" ref="K697:K701" si="518">SUM(H697:J697)/3</f>
        <v>0</v>
      </c>
      <c r="L697" s="17">
        <f t="shared" ref="L697:L701" si="519">SUM(I697:K697)/3</f>
        <v>0</v>
      </c>
      <c r="M697" s="17">
        <f t="shared" ref="M697:M701" si="520">SUM(J697:L697)/3</f>
        <v>0</v>
      </c>
      <c r="N697" s="17">
        <f t="shared" ref="N697:N701" si="521">SUM(K697:M697)/3</f>
        <v>0</v>
      </c>
      <c r="O697" s="17">
        <f t="shared" ref="O697:O701" si="522">SUM(L697:N697)/3</f>
        <v>0</v>
      </c>
      <c r="P697" s="17">
        <f t="shared" si="510"/>
        <v>0</v>
      </c>
      <c r="HR697" s="29"/>
      <c r="HS697" s="29"/>
      <c r="HT697" s="29"/>
      <c r="HU697" s="29"/>
      <c r="HV697" s="29"/>
      <c r="HW697" s="29"/>
      <c r="HX697" s="29"/>
      <c r="HY697" s="29"/>
      <c r="HZ697" s="29"/>
      <c r="IA697" s="29"/>
      <c r="IB697" s="29"/>
      <c r="IC697" s="29"/>
      <c r="ID697" s="29"/>
      <c r="IE697" s="29"/>
      <c r="IF697" s="29"/>
      <c r="IG697" s="29"/>
      <c r="IH697" s="29"/>
    </row>
    <row r="698" spans="1:242" s="30" customFormat="1" ht="13.5" customHeight="1">
      <c r="A698" s="22" t="s">
        <v>1833</v>
      </c>
      <c r="B698" s="36" t="s">
        <v>1237</v>
      </c>
      <c r="C698" s="48" t="s">
        <v>14</v>
      </c>
      <c r="D698" s="16">
        <v>3310.05</v>
      </c>
      <c r="E698" s="17">
        <v>16853.990000000002</v>
      </c>
      <c r="F698" s="17">
        <v>30108.3</v>
      </c>
      <c r="G698" s="17">
        <v>64825.51</v>
      </c>
      <c r="H698" s="17">
        <v>26441.59</v>
      </c>
      <c r="I698" s="17">
        <v>38754.730000000003</v>
      </c>
      <c r="J698" s="17">
        <v>16899.03</v>
      </c>
      <c r="K698" s="17">
        <v>36218.83</v>
      </c>
      <c r="L698" s="17">
        <f t="shared" si="519"/>
        <v>30624.196666666667</v>
      </c>
      <c r="M698" s="17">
        <f t="shared" si="520"/>
        <v>27914.018888888892</v>
      </c>
      <c r="N698" s="17">
        <f t="shared" si="521"/>
        <v>31585.681851851856</v>
      </c>
      <c r="O698" s="17">
        <f t="shared" si="522"/>
        <v>30041.29913580247</v>
      </c>
      <c r="P698" s="17">
        <f t="shared" si="510"/>
        <v>353577.22654320992</v>
      </c>
      <c r="HR698" s="29"/>
      <c r="HS698" s="29"/>
      <c r="HT698" s="29"/>
      <c r="HU698" s="29"/>
      <c r="HV698" s="29"/>
      <c r="HW698" s="29"/>
      <c r="HX698" s="29"/>
      <c r="HY698" s="29"/>
      <c r="HZ698" s="29"/>
      <c r="IA698" s="29"/>
      <c r="IB698" s="29"/>
      <c r="IC698" s="29"/>
      <c r="ID698" s="29"/>
      <c r="IE698" s="29"/>
      <c r="IF698" s="29"/>
      <c r="IG698" s="29"/>
      <c r="IH698" s="29"/>
    </row>
    <row r="699" spans="1:242" s="30" customFormat="1" ht="13.5" customHeight="1">
      <c r="A699" s="22" t="s">
        <v>1834</v>
      </c>
      <c r="B699" s="36" t="s">
        <v>1835</v>
      </c>
      <c r="C699" s="48" t="s">
        <v>56</v>
      </c>
      <c r="D699" s="16"/>
      <c r="E699" s="17"/>
      <c r="F699" s="17"/>
      <c r="G699" s="17"/>
      <c r="H699" s="17">
        <v>3260.17</v>
      </c>
      <c r="I699" s="17">
        <v>0</v>
      </c>
      <c r="J699" s="17">
        <v>3002.1</v>
      </c>
      <c r="K699" s="17">
        <v>999.04</v>
      </c>
      <c r="L699" s="17">
        <f t="shared" si="519"/>
        <v>1333.7133333333334</v>
      </c>
      <c r="M699" s="17">
        <f t="shared" si="520"/>
        <v>1778.2844444444445</v>
      </c>
      <c r="N699" s="17">
        <f t="shared" si="521"/>
        <v>1370.3459259259259</v>
      </c>
      <c r="O699" s="17">
        <f t="shared" si="522"/>
        <v>1494.1145679012345</v>
      </c>
      <c r="P699" s="17">
        <f t="shared" si="510"/>
        <v>13237.76827160494</v>
      </c>
      <c r="HR699" s="29"/>
      <c r="HS699" s="29"/>
      <c r="HT699" s="29"/>
      <c r="HU699" s="29"/>
      <c r="HV699" s="29"/>
      <c r="HW699" s="29"/>
      <c r="HX699" s="29"/>
      <c r="HY699" s="29"/>
      <c r="HZ699" s="29"/>
      <c r="IA699" s="29"/>
      <c r="IB699" s="29"/>
      <c r="IC699" s="29"/>
      <c r="ID699" s="29"/>
      <c r="IE699" s="29"/>
      <c r="IF699" s="29"/>
      <c r="IG699" s="29"/>
      <c r="IH699" s="29"/>
    </row>
    <row r="700" spans="1:242" s="30" customFormat="1" ht="13.5" customHeight="1">
      <c r="A700" s="22" t="s">
        <v>1871</v>
      </c>
      <c r="B700" s="36" t="s">
        <v>1872</v>
      </c>
      <c r="C700" s="48" t="s">
        <v>790</v>
      </c>
      <c r="D700" s="16"/>
      <c r="E700" s="17"/>
      <c r="F700" s="17"/>
      <c r="G700" s="17"/>
      <c r="H700" s="17"/>
      <c r="I700" s="17">
        <f t="shared" si="503"/>
        <v>0</v>
      </c>
      <c r="J700" s="17">
        <f t="shared" si="517"/>
        <v>0</v>
      </c>
      <c r="K700" s="17">
        <f t="shared" si="518"/>
        <v>0</v>
      </c>
      <c r="L700" s="17">
        <f t="shared" si="519"/>
        <v>0</v>
      </c>
      <c r="M700" s="17">
        <f t="shared" si="520"/>
        <v>0</v>
      </c>
      <c r="N700" s="17">
        <f t="shared" si="521"/>
        <v>0</v>
      </c>
      <c r="O700" s="17">
        <f t="shared" si="522"/>
        <v>0</v>
      </c>
      <c r="P700" s="17">
        <f t="shared" si="510"/>
        <v>0</v>
      </c>
      <c r="HR700" s="29"/>
      <c r="HS700" s="29"/>
      <c r="HT700" s="29"/>
      <c r="HU700" s="29"/>
      <c r="HV700" s="29"/>
      <c r="HW700" s="29"/>
      <c r="HX700" s="29"/>
      <c r="HY700" s="29"/>
      <c r="HZ700" s="29"/>
      <c r="IA700" s="29"/>
      <c r="IB700" s="29"/>
      <c r="IC700" s="29"/>
      <c r="ID700" s="29"/>
      <c r="IE700" s="29"/>
      <c r="IF700" s="29"/>
      <c r="IG700" s="29"/>
      <c r="IH700" s="29"/>
    </row>
    <row r="701" spans="1:242" s="30" customFormat="1" ht="13.5" customHeight="1">
      <c r="A701" s="22" t="s">
        <v>1916</v>
      </c>
      <c r="B701" s="36" t="s">
        <v>1917</v>
      </c>
      <c r="C701" s="48" t="s">
        <v>619</v>
      </c>
      <c r="D701" s="16"/>
      <c r="E701" s="17"/>
      <c r="F701" s="17"/>
      <c r="G701" s="17"/>
      <c r="H701" s="17"/>
      <c r="I701" s="17">
        <f t="shared" si="503"/>
        <v>0</v>
      </c>
      <c r="J701" s="17">
        <f t="shared" si="517"/>
        <v>0</v>
      </c>
      <c r="K701" s="17">
        <f t="shared" si="518"/>
        <v>0</v>
      </c>
      <c r="L701" s="17">
        <f t="shared" si="519"/>
        <v>0</v>
      </c>
      <c r="M701" s="17">
        <f t="shared" si="520"/>
        <v>0</v>
      </c>
      <c r="N701" s="17">
        <f t="shared" si="521"/>
        <v>0</v>
      </c>
      <c r="O701" s="17">
        <f t="shared" si="522"/>
        <v>0</v>
      </c>
      <c r="P701" s="17">
        <f t="shared" si="510"/>
        <v>0</v>
      </c>
      <c r="HR701" s="29"/>
      <c r="HS701" s="29"/>
      <c r="HT701" s="29"/>
      <c r="HU701" s="29"/>
      <c r="HV701" s="29"/>
      <c r="HW701" s="29"/>
      <c r="HX701" s="29"/>
      <c r="HY701" s="29"/>
      <c r="HZ701" s="29"/>
      <c r="IA701" s="29"/>
      <c r="IB701" s="29"/>
      <c r="IC701" s="29"/>
      <c r="ID701" s="29"/>
      <c r="IE701" s="29"/>
      <c r="IF701" s="29"/>
      <c r="IG701" s="29"/>
      <c r="IH701" s="29"/>
    </row>
    <row r="702" spans="1:242" s="30" customFormat="1" ht="13.5" customHeight="1">
      <c r="A702" s="22" t="s">
        <v>2075</v>
      </c>
      <c r="B702" s="36" t="s">
        <v>2076</v>
      </c>
      <c r="C702" s="48" t="s">
        <v>36</v>
      </c>
      <c r="D702" s="16"/>
      <c r="E702" s="17"/>
      <c r="F702" s="17"/>
      <c r="G702" s="17"/>
      <c r="H702" s="17">
        <v>1050820.27</v>
      </c>
      <c r="I702" s="17"/>
      <c r="J702" s="17"/>
      <c r="K702" s="17"/>
      <c r="L702" s="17"/>
      <c r="M702" s="17"/>
      <c r="N702" s="17"/>
      <c r="O702" s="17"/>
      <c r="P702" s="17">
        <f t="shared" si="510"/>
        <v>1050820.27</v>
      </c>
      <c r="HR702" s="29"/>
      <c r="HS702" s="29"/>
      <c r="HT702" s="29"/>
      <c r="HU702" s="29"/>
      <c r="HV702" s="29"/>
      <c r="HW702" s="29"/>
      <c r="HX702" s="29"/>
      <c r="HY702" s="29"/>
      <c r="HZ702" s="29"/>
      <c r="IA702" s="29"/>
      <c r="IB702" s="29"/>
      <c r="IC702" s="29"/>
      <c r="ID702" s="29"/>
      <c r="IE702" s="29"/>
      <c r="IF702" s="29"/>
      <c r="IG702" s="29"/>
      <c r="IH702" s="29"/>
    </row>
    <row r="703" spans="1:242" s="30" customFormat="1" ht="20.25" customHeight="1">
      <c r="A703" s="24" t="s">
        <v>1565</v>
      </c>
      <c r="B703" s="35" t="s">
        <v>1564</v>
      </c>
      <c r="C703" s="48"/>
      <c r="D703" s="16">
        <f>SUM(D704:D707)</f>
        <v>110.84</v>
      </c>
      <c r="E703" s="16">
        <f t="shared" ref="E703:F703" si="523">SUM(E704:E707)</f>
        <v>0</v>
      </c>
      <c r="F703" s="16">
        <f t="shared" si="523"/>
        <v>0</v>
      </c>
      <c r="G703" s="16">
        <f>SUM(G704:G707)</f>
        <v>75.45</v>
      </c>
      <c r="H703" s="16">
        <f t="shared" ref="H703:P703" si="524">SUM(H704:H707)</f>
        <v>128.9</v>
      </c>
      <c r="I703" s="16">
        <f t="shared" si="524"/>
        <v>52.43</v>
      </c>
      <c r="J703" s="16">
        <f t="shared" si="524"/>
        <v>46.489999999999995</v>
      </c>
      <c r="K703" s="16">
        <f t="shared" si="524"/>
        <v>31.67</v>
      </c>
      <c r="L703" s="16">
        <f t="shared" si="524"/>
        <v>0</v>
      </c>
      <c r="M703" s="16">
        <f t="shared" si="524"/>
        <v>0</v>
      </c>
      <c r="N703" s="16">
        <f t="shared" si="524"/>
        <v>0</v>
      </c>
      <c r="O703" s="16">
        <f t="shared" si="524"/>
        <v>0</v>
      </c>
      <c r="P703" s="16">
        <f t="shared" si="524"/>
        <v>445.78</v>
      </c>
      <c r="HR703" s="29"/>
      <c r="HS703" s="29"/>
      <c r="HT703" s="29"/>
      <c r="HU703" s="29"/>
      <c r="HV703" s="29"/>
      <c r="HW703" s="29"/>
      <c r="HX703" s="29"/>
      <c r="HY703" s="29"/>
      <c r="HZ703" s="29"/>
      <c r="IA703" s="29"/>
      <c r="IB703" s="29"/>
      <c r="IC703" s="29"/>
      <c r="ID703" s="29"/>
      <c r="IE703" s="29"/>
      <c r="IF703" s="29"/>
      <c r="IG703" s="29"/>
      <c r="IH703" s="29"/>
    </row>
    <row r="704" spans="1:242" s="67" customFormat="1" ht="16.5" customHeight="1">
      <c r="A704" s="22" t="s">
        <v>1566</v>
      </c>
      <c r="B704" s="36" t="s">
        <v>1237</v>
      </c>
      <c r="C704" s="48" t="s">
        <v>14</v>
      </c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>
        <f t="shared" si="510"/>
        <v>0</v>
      </c>
      <c r="HR704" s="64"/>
      <c r="HS704" s="64"/>
      <c r="HT704" s="64"/>
      <c r="HU704" s="64"/>
      <c r="HV704" s="64"/>
      <c r="HW704" s="64"/>
      <c r="HX704" s="64"/>
      <c r="HY704" s="64"/>
      <c r="HZ704" s="64"/>
      <c r="IA704" s="64"/>
      <c r="IB704" s="64"/>
      <c r="IC704" s="64"/>
      <c r="ID704" s="64"/>
      <c r="IE704" s="64"/>
      <c r="IF704" s="64"/>
      <c r="IG704" s="64"/>
      <c r="IH704" s="64"/>
    </row>
    <row r="705" spans="1:242" s="67" customFormat="1" ht="16.5" customHeight="1">
      <c r="A705" s="22"/>
      <c r="B705" s="36" t="s">
        <v>1234</v>
      </c>
      <c r="C705" s="48" t="s">
        <v>14</v>
      </c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>
        <f t="shared" si="510"/>
        <v>0</v>
      </c>
      <c r="HR705" s="64"/>
      <c r="HS705" s="64"/>
      <c r="HT705" s="64"/>
      <c r="HU705" s="64"/>
      <c r="HV705" s="64"/>
      <c r="HW705" s="64"/>
      <c r="HX705" s="64"/>
      <c r="HY705" s="64"/>
      <c r="HZ705" s="64"/>
      <c r="IA705" s="64"/>
      <c r="IB705" s="64"/>
      <c r="IC705" s="64"/>
      <c r="ID705" s="64"/>
      <c r="IE705" s="64"/>
      <c r="IF705" s="64"/>
      <c r="IG705" s="64"/>
      <c r="IH705" s="64"/>
    </row>
    <row r="706" spans="1:242" s="67" customFormat="1" ht="16.5" customHeight="1">
      <c r="A706" s="22" t="s">
        <v>1592</v>
      </c>
      <c r="B706" s="36" t="s">
        <v>1873</v>
      </c>
      <c r="C706" s="48" t="s">
        <v>14</v>
      </c>
      <c r="D706" s="17">
        <v>93.83</v>
      </c>
      <c r="E706" s="17"/>
      <c r="F706" s="17"/>
      <c r="G706" s="17">
        <v>75.45</v>
      </c>
      <c r="H706" s="17">
        <v>31.15</v>
      </c>
      <c r="I706" s="17">
        <v>26.58</v>
      </c>
      <c r="J706" s="17">
        <v>28.09</v>
      </c>
      <c r="K706" s="17">
        <v>31.67</v>
      </c>
      <c r="L706" s="17"/>
      <c r="M706" s="17"/>
      <c r="N706" s="17"/>
      <c r="O706" s="17"/>
      <c r="P706" s="17">
        <f t="shared" si="510"/>
        <v>286.77</v>
      </c>
      <c r="HR706" s="64"/>
      <c r="HS706" s="64"/>
      <c r="HT706" s="64"/>
      <c r="HU706" s="64"/>
      <c r="HV706" s="64"/>
      <c r="HW706" s="64"/>
      <c r="HX706" s="64"/>
      <c r="HY706" s="64"/>
      <c r="HZ706" s="64"/>
      <c r="IA706" s="64"/>
      <c r="IB706" s="64"/>
      <c r="IC706" s="64"/>
      <c r="ID706" s="64"/>
      <c r="IE706" s="64"/>
      <c r="IF706" s="64"/>
      <c r="IG706" s="64"/>
      <c r="IH706" s="64"/>
    </row>
    <row r="707" spans="1:242" s="67" customFormat="1" ht="16.5" customHeight="1">
      <c r="A707" s="22" t="s">
        <v>1874</v>
      </c>
      <c r="B707" s="36" t="s">
        <v>1237</v>
      </c>
      <c r="C707" s="48" t="s">
        <v>14</v>
      </c>
      <c r="D707" s="17">
        <v>17.010000000000002</v>
      </c>
      <c r="E707" s="17"/>
      <c r="F707" s="17"/>
      <c r="G707" s="17">
        <v>0</v>
      </c>
      <c r="H707" s="17">
        <v>97.75</v>
      </c>
      <c r="I707" s="17">
        <v>25.85</v>
      </c>
      <c r="J707" s="17">
        <v>18.399999999999999</v>
      </c>
      <c r="K707" s="17"/>
      <c r="L707" s="17"/>
      <c r="M707" s="17"/>
      <c r="N707" s="17"/>
      <c r="O707" s="17"/>
      <c r="P707" s="17">
        <f t="shared" si="510"/>
        <v>159.01000000000002</v>
      </c>
      <c r="HR707" s="64"/>
      <c r="HS707" s="64"/>
      <c r="HT707" s="64"/>
      <c r="HU707" s="64"/>
      <c r="HV707" s="64"/>
      <c r="HW707" s="64"/>
      <c r="HX707" s="64"/>
      <c r="HY707" s="64"/>
      <c r="HZ707" s="64"/>
      <c r="IA707" s="64"/>
      <c r="IB707" s="64"/>
      <c r="IC707" s="64"/>
      <c r="ID707" s="64"/>
      <c r="IE707" s="64"/>
      <c r="IF707" s="64"/>
      <c r="IG707" s="64"/>
      <c r="IH707" s="64"/>
    </row>
    <row r="708" spans="1:242" s="30" customFormat="1" ht="20.25" customHeight="1">
      <c r="A708" s="24" t="s">
        <v>1567</v>
      </c>
      <c r="B708" s="35" t="s">
        <v>1568</v>
      </c>
      <c r="C708" s="48"/>
      <c r="D708" s="16">
        <f t="shared" ref="D708:J708" si="525">SUM(D709:D713)</f>
        <v>3486.38</v>
      </c>
      <c r="E708" s="16">
        <f t="shared" si="525"/>
        <v>21489.06</v>
      </c>
      <c r="F708" s="16">
        <f t="shared" si="525"/>
        <v>2858.5499999999997</v>
      </c>
      <c r="G708" s="16">
        <f t="shared" si="525"/>
        <v>2716.3</v>
      </c>
      <c r="H708" s="16">
        <f t="shared" si="525"/>
        <v>1494.37</v>
      </c>
      <c r="I708" s="16">
        <f t="shared" si="525"/>
        <v>2247.36</v>
      </c>
      <c r="J708" s="16">
        <f t="shared" si="525"/>
        <v>1238.27</v>
      </c>
      <c r="K708" s="16">
        <f t="shared" ref="K708:P708" si="526">SUM(K709:K713)</f>
        <v>1657</v>
      </c>
      <c r="L708" s="16">
        <f t="shared" si="526"/>
        <v>1714.21</v>
      </c>
      <c r="M708" s="16">
        <f t="shared" si="526"/>
        <v>1536.4933333333331</v>
      </c>
      <c r="N708" s="16">
        <f t="shared" si="526"/>
        <v>1635.901111111111</v>
      </c>
      <c r="O708" s="16">
        <f t="shared" si="526"/>
        <v>1628.8681481481481</v>
      </c>
      <c r="P708" s="16">
        <f t="shared" si="526"/>
        <v>43702.762592592589</v>
      </c>
      <c r="HR708" s="29"/>
      <c r="HS708" s="29"/>
      <c r="HT708" s="29"/>
      <c r="HU708" s="29"/>
      <c r="HV708" s="29"/>
      <c r="HW708" s="29"/>
      <c r="HX708" s="29"/>
      <c r="HY708" s="29"/>
      <c r="HZ708" s="29"/>
      <c r="IA708" s="29"/>
      <c r="IB708" s="29"/>
      <c r="IC708" s="29"/>
      <c r="ID708" s="29"/>
      <c r="IE708" s="29"/>
      <c r="IF708" s="29"/>
      <c r="IG708" s="29"/>
      <c r="IH708" s="29"/>
    </row>
    <row r="709" spans="1:242" s="67" customFormat="1" ht="14.25" customHeight="1">
      <c r="A709" s="22" t="s">
        <v>1569</v>
      </c>
      <c r="B709" s="36" t="s">
        <v>1232</v>
      </c>
      <c r="C709" s="48" t="s">
        <v>14</v>
      </c>
      <c r="D709" s="17"/>
      <c r="E709" s="17"/>
      <c r="F709" s="17"/>
      <c r="G709" s="17"/>
      <c r="H709" s="17"/>
      <c r="I709" s="17">
        <f t="shared" ref="I709:I711" si="527">SUM(F709:H709)/3</f>
        <v>0</v>
      </c>
      <c r="J709" s="17">
        <f t="shared" ref="J709:J712" si="528">SUM(G709:I709)/3</f>
        <v>0</v>
      </c>
      <c r="K709" s="17">
        <f t="shared" ref="K709:K712" si="529">SUM(H709:J709)/3</f>
        <v>0</v>
      </c>
      <c r="L709" s="17">
        <f t="shared" ref="L709:L713" si="530">SUM(I709:K709)/3</f>
        <v>0</v>
      </c>
      <c r="M709" s="17">
        <f t="shared" ref="M709:M713" si="531">SUM(J709:L709)/3</f>
        <v>0</v>
      </c>
      <c r="N709" s="17">
        <f t="shared" ref="N709:N713" si="532">SUM(K709:M709)/3</f>
        <v>0</v>
      </c>
      <c r="O709" s="17">
        <f t="shared" ref="O709:O713" si="533">SUM(L709:N709)/3</f>
        <v>0</v>
      </c>
      <c r="P709" s="17">
        <f t="shared" si="510"/>
        <v>0</v>
      </c>
      <c r="HR709" s="64"/>
      <c r="HS709" s="64"/>
      <c r="HT709" s="64"/>
      <c r="HU709" s="64"/>
      <c r="HV709" s="64"/>
      <c r="HW709" s="64"/>
      <c r="HX709" s="64"/>
      <c r="HY709" s="64"/>
      <c r="HZ709" s="64"/>
      <c r="IA709" s="64"/>
      <c r="IB709" s="64"/>
      <c r="IC709" s="64"/>
      <c r="ID709" s="64"/>
      <c r="IE709" s="64"/>
      <c r="IF709" s="64"/>
      <c r="IG709" s="64"/>
      <c r="IH709" s="64"/>
    </row>
    <row r="710" spans="1:242" s="67" customFormat="1" ht="14.25" customHeight="1">
      <c r="A710" s="22" t="s">
        <v>1570</v>
      </c>
      <c r="B710" s="36" t="s">
        <v>1233</v>
      </c>
      <c r="C710" s="48" t="s">
        <v>14</v>
      </c>
      <c r="D710" s="17"/>
      <c r="E710" s="17"/>
      <c r="F710" s="17"/>
      <c r="G710" s="17"/>
      <c r="H710" s="17"/>
      <c r="I710" s="17">
        <f t="shared" si="527"/>
        <v>0</v>
      </c>
      <c r="J710" s="17">
        <f t="shared" si="528"/>
        <v>0</v>
      </c>
      <c r="K710" s="17">
        <f t="shared" si="529"/>
        <v>0</v>
      </c>
      <c r="L710" s="17">
        <f t="shared" si="530"/>
        <v>0</v>
      </c>
      <c r="M710" s="17">
        <f t="shared" si="531"/>
        <v>0</v>
      </c>
      <c r="N710" s="17">
        <f t="shared" si="532"/>
        <v>0</v>
      </c>
      <c r="O710" s="17">
        <f t="shared" si="533"/>
        <v>0</v>
      </c>
      <c r="P710" s="17">
        <f t="shared" si="510"/>
        <v>0</v>
      </c>
      <c r="HR710" s="64"/>
      <c r="HS710" s="64"/>
      <c r="HT710" s="64"/>
      <c r="HU710" s="64"/>
      <c r="HV710" s="64"/>
      <c r="HW710" s="64"/>
      <c r="HX710" s="64"/>
      <c r="HY710" s="64"/>
      <c r="HZ710" s="64"/>
      <c r="IA710" s="64"/>
      <c r="IB710" s="64"/>
      <c r="IC710" s="64"/>
      <c r="ID710" s="64"/>
      <c r="IE710" s="64"/>
      <c r="IF710" s="64"/>
      <c r="IG710" s="64"/>
      <c r="IH710" s="64"/>
    </row>
    <row r="711" spans="1:242" s="67" customFormat="1" ht="14.25" customHeight="1">
      <c r="A711" s="22" t="s">
        <v>1571</v>
      </c>
      <c r="B711" s="36" t="s">
        <v>1237</v>
      </c>
      <c r="C711" s="48" t="s">
        <v>14</v>
      </c>
      <c r="D711" s="17"/>
      <c r="E711" s="17"/>
      <c r="F711" s="17"/>
      <c r="G711" s="17"/>
      <c r="H711" s="17"/>
      <c r="I711" s="17">
        <f t="shared" si="527"/>
        <v>0</v>
      </c>
      <c r="J711" s="17">
        <f t="shared" si="528"/>
        <v>0</v>
      </c>
      <c r="K711" s="17">
        <f t="shared" si="529"/>
        <v>0</v>
      </c>
      <c r="L711" s="17">
        <f t="shared" si="530"/>
        <v>0</v>
      </c>
      <c r="M711" s="17">
        <f t="shared" si="531"/>
        <v>0</v>
      </c>
      <c r="N711" s="17">
        <f t="shared" si="532"/>
        <v>0</v>
      </c>
      <c r="O711" s="17">
        <f t="shared" si="533"/>
        <v>0</v>
      </c>
      <c r="P711" s="17">
        <f t="shared" si="510"/>
        <v>0</v>
      </c>
      <c r="HR711" s="64"/>
      <c r="HS711" s="64"/>
      <c r="HT711" s="64"/>
      <c r="HU711" s="64"/>
      <c r="HV711" s="64"/>
      <c r="HW711" s="64"/>
      <c r="HX711" s="64"/>
      <c r="HY711" s="64"/>
      <c r="HZ711" s="64"/>
      <c r="IA711" s="64"/>
      <c r="IB711" s="64"/>
      <c r="IC711" s="64"/>
      <c r="ID711" s="64"/>
      <c r="IE711" s="64"/>
      <c r="IF711" s="64"/>
      <c r="IG711" s="64"/>
      <c r="IH711" s="64"/>
    </row>
    <row r="712" spans="1:242" s="67" customFormat="1" ht="14.25" customHeight="1">
      <c r="A712" s="22" t="s">
        <v>1572</v>
      </c>
      <c r="B712" s="36" t="s">
        <v>1234</v>
      </c>
      <c r="C712" s="48" t="s">
        <v>14</v>
      </c>
      <c r="D712" s="17"/>
      <c r="E712" s="17">
        <v>58.52</v>
      </c>
      <c r="F712" s="17">
        <v>19.309999999999999</v>
      </c>
      <c r="G712" s="17"/>
      <c r="H712" s="17"/>
      <c r="I712" s="17">
        <v>0</v>
      </c>
      <c r="J712" s="17">
        <f t="shared" si="528"/>
        <v>0</v>
      </c>
      <c r="K712" s="17">
        <f t="shared" si="529"/>
        <v>0</v>
      </c>
      <c r="L712" s="17">
        <f t="shared" si="530"/>
        <v>0</v>
      </c>
      <c r="M712" s="17">
        <f t="shared" si="531"/>
        <v>0</v>
      </c>
      <c r="N712" s="17">
        <f t="shared" si="532"/>
        <v>0</v>
      </c>
      <c r="O712" s="17">
        <f t="shared" si="533"/>
        <v>0</v>
      </c>
      <c r="P712" s="17">
        <f t="shared" si="510"/>
        <v>77.83</v>
      </c>
      <c r="HR712" s="64"/>
      <c r="HS712" s="64"/>
      <c r="HT712" s="64"/>
      <c r="HU712" s="64"/>
      <c r="HV712" s="64"/>
      <c r="HW712" s="64"/>
      <c r="HX712" s="64"/>
      <c r="HY712" s="64"/>
      <c r="HZ712" s="64"/>
      <c r="IA712" s="64"/>
      <c r="IB712" s="64"/>
      <c r="IC712" s="64"/>
      <c r="ID712" s="64"/>
      <c r="IE712" s="64"/>
      <c r="IF712" s="64"/>
      <c r="IG712" s="64"/>
      <c r="IH712" s="64"/>
    </row>
    <row r="713" spans="1:242" s="67" customFormat="1" ht="14.25" customHeight="1">
      <c r="A713" s="22" t="s">
        <v>1876</v>
      </c>
      <c r="B713" s="36" t="s">
        <v>1237</v>
      </c>
      <c r="C713" s="48" t="s">
        <v>14</v>
      </c>
      <c r="D713" s="17">
        <v>3486.38</v>
      </c>
      <c r="E713" s="17">
        <v>21430.54</v>
      </c>
      <c r="F713" s="17">
        <v>2839.24</v>
      </c>
      <c r="G713" s="17">
        <v>2716.3</v>
      </c>
      <c r="H713" s="17">
        <v>1494.37</v>
      </c>
      <c r="I713" s="17">
        <v>2247.36</v>
      </c>
      <c r="J713" s="17">
        <v>1238.27</v>
      </c>
      <c r="K713" s="17">
        <v>1657</v>
      </c>
      <c r="L713" s="17">
        <f t="shared" si="530"/>
        <v>1714.21</v>
      </c>
      <c r="M713" s="17">
        <f t="shared" si="531"/>
        <v>1536.4933333333331</v>
      </c>
      <c r="N713" s="17">
        <f t="shared" si="532"/>
        <v>1635.901111111111</v>
      </c>
      <c r="O713" s="17">
        <f t="shared" si="533"/>
        <v>1628.8681481481481</v>
      </c>
      <c r="P713" s="17">
        <f t="shared" si="510"/>
        <v>43624.932592592588</v>
      </c>
      <c r="HR713" s="64"/>
      <c r="HS713" s="64"/>
      <c r="HT713" s="64"/>
      <c r="HU713" s="64"/>
      <c r="HV713" s="64"/>
      <c r="HW713" s="64"/>
      <c r="HX713" s="64"/>
      <c r="HY713" s="64"/>
      <c r="HZ713" s="64"/>
      <c r="IA713" s="64"/>
      <c r="IB713" s="64"/>
      <c r="IC713" s="64"/>
      <c r="ID713" s="64"/>
      <c r="IE713" s="64"/>
      <c r="IF713" s="64"/>
      <c r="IG713" s="64"/>
      <c r="IH713" s="64"/>
    </row>
    <row r="714" spans="1:242" s="30" customFormat="1" ht="20.25" customHeight="1">
      <c r="A714" s="24" t="s">
        <v>1690</v>
      </c>
      <c r="B714" s="35" t="s">
        <v>1573</v>
      </c>
      <c r="C714" s="48"/>
      <c r="D714" s="16">
        <f t="shared" ref="D714:J714" si="534">SUM(D715:D719)</f>
        <v>302.63</v>
      </c>
      <c r="E714" s="16">
        <f t="shared" si="534"/>
        <v>5313.79</v>
      </c>
      <c r="F714" s="16">
        <f t="shared" si="534"/>
        <v>302.95999999999998</v>
      </c>
      <c r="G714" s="16">
        <f t="shared" si="534"/>
        <v>142.46</v>
      </c>
      <c r="H714" s="16">
        <f t="shared" si="534"/>
        <v>158.55000000000001</v>
      </c>
      <c r="I714" s="16">
        <f t="shared" si="534"/>
        <v>187.75</v>
      </c>
      <c r="J714" s="16">
        <f t="shared" si="534"/>
        <v>117.38</v>
      </c>
      <c r="K714" s="16">
        <f t="shared" ref="K714:P714" si="535">SUM(K715:K719)</f>
        <v>167.65</v>
      </c>
      <c r="L714" s="16">
        <f t="shared" si="535"/>
        <v>157.59333333333333</v>
      </c>
      <c r="M714" s="16">
        <f t="shared" si="535"/>
        <v>147.54111111111112</v>
      </c>
      <c r="N714" s="16">
        <f t="shared" si="535"/>
        <v>157.59481481481484</v>
      </c>
      <c r="O714" s="16">
        <f t="shared" si="535"/>
        <v>154.2430864197531</v>
      </c>
      <c r="P714" s="16">
        <f t="shared" si="535"/>
        <v>7310.1423456790117</v>
      </c>
      <c r="HR714" s="29"/>
      <c r="HS714" s="29"/>
      <c r="HT714" s="29"/>
      <c r="HU714" s="29"/>
      <c r="HV714" s="29"/>
      <c r="HW714" s="29"/>
      <c r="HX714" s="29"/>
      <c r="HY714" s="29"/>
      <c r="HZ714" s="29"/>
      <c r="IA714" s="29"/>
      <c r="IB714" s="29"/>
      <c r="IC714" s="29"/>
      <c r="ID714" s="29"/>
      <c r="IE714" s="29"/>
      <c r="IF714" s="29"/>
      <c r="IG714" s="29"/>
      <c r="IH714" s="29"/>
    </row>
    <row r="715" spans="1:242" s="67" customFormat="1" ht="15" customHeight="1">
      <c r="A715" s="22" t="s">
        <v>1691</v>
      </c>
      <c r="B715" s="36" t="s">
        <v>1232</v>
      </c>
      <c r="C715" s="48" t="s">
        <v>14</v>
      </c>
      <c r="D715" s="17"/>
      <c r="E715" s="17"/>
      <c r="F715" s="17"/>
      <c r="G715" s="17"/>
      <c r="H715" s="17"/>
      <c r="I715" s="17">
        <f t="shared" ref="I715:I717" si="536">SUM(F715:H715)/3</f>
        <v>0</v>
      </c>
      <c r="J715" s="17">
        <f t="shared" ref="J715:J718" si="537">SUM(G715:I715)/3</f>
        <v>0</v>
      </c>
      <c r="K715" s="17">
        <f t="shared" ref="K715:K718" si="538">SUM(H715:J715)/3</f>
        <v>0</v>
      </c>
      <c r="L715" s="17">
        <f t="shared" ref="L715:L719" si="539">SUM(I715:K715)/3</f>
        <v>0</v>
      </c>
      <c r="M715" s="17">
        <f t="shared" ref="M715:M719" si="540">SUM(J715:L715)/3</f>
        <v>0</v>
      </c>
      <c r="N715" s="17">
        <f t="shared" ref="N715:N719" si="541">SUM(K715:M715)/3</f>
        <v>0</v>
      </c>
      <c r="O715" s="17">
        <f t="shared" ref="O715:O719" si="542">SUM(L715:N715)/3</f>
        <v>0</v>
      </c>
      <c r="P715" s="17">
        <f t="shared" si="510"/>
        <v>0</v>
      </c>
      <c r="HR715" s="64"/>
      <c r="HS715" s="64"/>
      <c r="HT715" s="64"/>
      <c r="HU715" s="64"/>
      <c r="HV715" s="64"/>
      <c r="HW715" s="64"/>
      <c r="HX715" s="64"/>
      <c r="HY715" s="64"/>
      <c r="HZ715" s="64"/>
      <c r="IA715" s="64"/>
      <c r="IB715" s="64"/>
      <c r="IC715" s="64"/>
      <c r="ID715" s="64"/>
      <c r="IE715" s="64"/>
      <c r="IF715" s="64"/>
      <c r="IG715" s="64"/>
      <c r="IH715" s="64"/>
    </row>
    <row r="716" spans="1:242" s="67" customFormat="1" ht="15" customHeight="1">
      <c r="A716" s="22" t="s">
        <v>1692</v>
      </c>
      <c r="B716" s="36" t="s">
        <v>1233</v>
      </c>
      <c r="C716" s="48" t="s">
        <v>14</v>
      </c>
      <c r="D716" s="17"/>
      <c r="E716" s="17"/>
      <c r="F716" s="17"/>
      <c r="G716" s="17"/>
      <c r="H716" s="17"/>
      <c r="I716" s="17">
        <f t="shared" si="536"/>
        <v>0</v>
      </c>
      <c r="J716" s="17">
        <f t="shared" si="537"/>
        <v>0</v>
      </c>
      <c r="K716" s="17">
        <f t="shared" si="538"/>
        <v>0</v>
      </c>
      <c r="L716" s="17">
        <f t="shared" si="539"/>
        <v>0</v>
      </c>
      <c r="M716" s="17">
        <f t="shared" si="540"/>
        <v>0</v>
      </c>
      <c r="N716" s="17">
        <f t="shared" si="541"/>
        <v>0</v>
      </c>
      <c r="O716" s="17">
        <f t="shared" si="542"/>
        <v>0</v>
      </c>
      <c r="P716" s="17">
        <f t="shared" si="510"/>
        <v>0</v>
      </c>
      <c r="HR716" s="64"/>
      <c r="HS716" s="64"/>
      <c r="HT716" s="64"/>
      <c r="HU716" s="64"/>
      <c r="HV716" s="64"/>
      <c r="HW716" s="64"/>
      <c r="HX716" s="64"/>
      <c r="HY716" s="64"/>
      <c r="HZ716" s="64"/>
      <c r="IA716" s="64"/>
      <c r="IB716" s="64"/>
      <c r="IC716" s="64"/>
      <c r="ID716" s="64"/>
      <c r="IE716" s="64"/>
      <c r="IF716" s="64"/>
      <c r="IG716" s="64"/>
      <c r="IH716" s="64"/>
    </row>
    <row r="717" spans="1:242" s="67" customFormat="1" ht="15" customHeight="1">
      <c r="A717" s="22" t="s">
        <v>1693</v>
      </c>
      <c r="B717" s="36" t="s">
        <v>1237</v>
      </c>
      <c r="C717" s="48" t="s">
        <v>14</v>
      </c>
      <c r="D717" s="17"/>
      <c r="E717" s="17"/>
      <c r="F717" s="17"/>
      <c r="G717" s="17"/>
      <c r="H717" s="17"/>
      <c r="I717" s="17">
        <f t="shared" si="536"/>
        <v>0</v>
      </c>
      <c r="J717" s="17">
        <f t="shared" si="537"/>
        <v>0</v>
      </c>
      <c r="K717" s="17">
        <f t="shared" si="538"/>
        <v>0</v>
      </c>
      <c r="L717" s="17">
        <f t="shared" si="539"/>
        <v>0</v>
      </c>
      <c r="M717" s="17">
        <f t="shared" si="540"/>
        <v>0</v>
      </c>
      <c r="N717" s="17">
        <f t="shared" si="541"/>
        <v>0</v>
      </c>
      <c r="O717" s="17">
        <f t="shared" si="542"/>
        <v>0</v>
      </c>
      <c r="P717" s="17">
        <f t="shared" si="510"/>
        <v>0</v>
      </c>
      <c r="HR717" s="64"/>
      <c r="HS717" s="64"/>
      <c r="HT717" s="64"/>
      <c r="HU717" s="64"/>
      <c r="HV717" s="64"/>
      <c r="HW717" s="64"/>
      <c r="HX717" s="64"/>
      <c r="HY717" s="64"/>
      <c r="HZ717" s="64"/>
      <c r="IA717" s="64"/>
      <c r="IB717" s="64"/>
      <c r="IC717" s="64"/>
      <c r="ID717" s="64"/>
      <c r="IE717" s="64"/>
      <c r="IF717" s="64"/>
      <c r="IG717" s="64"/>
      <c r="IH717" s="64"/>
    </row>
    <row r="718" spans="1:242" s="67" customFormat="1" ht="15" customHeight="1">
      <c r="A718" s="22" t="s">
        <v>1694</v>
      </c>
      <c r="B718" s="36" t="s">
        <v>1234</v>
      </c>
      <c r="C718" s="48" t="s">
        <v>14</v>
      </c>
      <c r="D718" s="17"/>
      <c r="E718" s="17">
        <v>66.87</v>
      </c>
      <c r="F718" s="17">
        <v>18.34</v>
      </c>
      <c r="G718" s="17"/>
      <c r="H718" s="17"/>
      <c r="I718" s="17">
        <v>0</v>
      </c>
      <c r="J718" s="17">
        <f t="shared" si="537"/>
        <v>0</v>
      </c>
      <c r="K718" s="17">
        <f t="shared" si="538"/>
        <v>0</v>
      </c>
      <c r="L718" s="17">
        <f t="shared" si="539"/>
        <v>0</v>
      </c>
      <c r="M718" s="17">
        <f t="shared" si="540"/>
        <v>0</v>
      </c>
      <c r="N718" s="17">
        <f t="shared" si="541"/>
        <v>0</v>
      </c>
      <c r="O718" s="17">
        <f t="shared" si="542"/>
        <v>0</v>
      </c>
      <c r="P718" s="17">
        <f t="shared" si="510"/>
        <v>85.210000000000008</v>
      </c>
      <c r="HR718" s="64"/>
      <c r="HS718" s="64"/>
      <c r="HT718" s="64"/>
      <c r="HU718" s="64"/>
      <c r="HV718" s="64"/>
      <c r="HW718" s="64"/>
      <c r="HX718" s="64"/>
      <c r="HY718" s="64"/>
      <c r="HZ718" s="64"/>
      <c r="IA718" s="64"/>
      <c r="IB718" s="64"/>
      <c r="IC718" s="64"/>
      <c r="ID718" s="64"/>
      <c r="IE718" s="64"/>
      <c r="IF718" s="64"/>
      <c r="IG718" s="64"/>
      <c r="IH718" s="64"/>
    </row>
    <row r="719" spans="1:242" s="67" customFormat="1" ht="15" customHeight="1">
      <c r="A719" s="22" t="s">
        <v>1875</v>
      </c>
      <c r="B719" s="36" t="s">
        <v>1237</v>
      </c>
      <c r="C719" s="48" t="s">
        <v>14</v>
      </c>
      <c r="D719" s="17">
        <v>302.63</v>
      </c>
      <c r="E719" s="17">
        <v>5246.92</v>
      </c>
      <c r="F719" s="17">
        <v>284.62</v>
      </c>
      <c r="G719" s="17">
        <v>142.46</v>
      </c>
      <c r="H719" s="17">
        <v>158.55000000000001</v>
      </c>
      <c r="I719" s="17">
        <v>187.75</v>
      </c>
      <c r="J719" s="17">
        <v>117.38</v>
      </c>
      <c r="K719" s="17">
        <v>167.65</v>
      </c>
      <c r="L719" s="17">
        <f t="shared" si="539"/>
        <v>157.59333333333333</v>
      </c>
      <c r="M719" s="17">
        <f t="shared" si="540"/>
        <v>147.54111111111112</v>
      </c>
      <c r="N719" s="17">
        <f t="shared" si="541"/>
        <v>157.59481481481484</v>
      </c>
      <c r="O719" s="17">
        <f t="shared" si="542"/>
        <v>154.2430864197531</v>
      </c>
      <c r="P719" s="17">
        <f t="shared" si="510"/>
        <v>7224.9323456790116</v>
      </c>
      <c r="HR719" s="64"/>
      <c r="HS719" s="64"/>
      <c r="HT719" s="64"/>
      <c r="HU719" s="64"/>
      <c r="HV719" s="64"/>
      <c r="HW719" s="64"/>
      <c r="HX719" s="64"/>
      <c r="HY719" s="64"/>
      <c r="HZ719" s="64"/>
      <c r="IA719" s="64"/>
      <c r="IB719" s="64"/>
      <c r="IC719" s="64"/>
      <c r="ID719" s="64"/>
      <c r="IE719" s="64"/>
      <c r="IF719" s="64"/>
      <c r="IG719" s="64"/>
      <c r="IH719" s="64"/>
    </row>
    <row r="720" spans="1:242" s="30" customFormat="1">
      <c r="A720" s="24" t="s">
        <v>1243</v>
      </c>
      <c r="B720" s="35" t="s">
        <v>1244</v>
      </c>
      <c r="C720" s="48"/>
      <c r="D720" s="16">
        <f t="shared" ref="D720:J720" si="543">D721+D731</f>
        <v>9430.6200000000008</v>
      </c>
      <c r="E720" s="16">
        <f>E721+E731</f>
        <v>9225.8000000000011</v>
      </c>
      <c r="F720" s="16">
        <f t="shared" si="543"/>
        <v>42391.090000000004</v>
      </c>
      <c r="G720" s="16">
        <f t="shared" si="543"/>
        <v>16459.46</v>
      </c>
      <c r="H720" s="16">
        <f t="shared" si="543"/>
        <v>-1664.4399999999998</v>
      </c>
      <c r="I720" s="16">
        <f t="shared" si="543"/>
        <v>5263.1</v>
      </c>
      <c r="J720" s="16">
        <f t="shared" si="543"/>
        <v>5139.3100000000004</v>
      </c>
      <c r="K720" s="16">
        <f t="shared" ref="K720:P720" si="544">K721+K731</f>
        <v>4342.9699999999993</v>
      </c>
      <c r="L720" s="16">
        <f t="shared" si="544"/>
        <v>1305.0066666666667</v>
      </c>
      <c r="M720" s="16">
        <f t="shared" si="544"/>
        <v>1031.078888888889</v>
      </c>
      <c r="N720" s="16">
        <f t="shared" si="544"/>
        <v>1166.6451851851853</v>
      </c>
      <c r="O720" s="16">
        <f t="shared" si="544"/>
        <v>1167.5769135802468</v>
      </c>
      <c r="P720" s="16">
        <f t="shared" si="544"/>
        <v>95258.217654320979</v>
      </c>
      <c r="HR720" s="29"/>
      <c r="HS720" s="29"/>
      <c r="HT720" s="29"/>
      <c r="HU720" s="29"/>
      <c r="HV720" s="29"/>
      <c r="HW720" s="29"/>
      <c r="HX720" s="29"/>
      <c r="HY720" s="29"/>
      <c r="HZ720" s="29"/>
      <c r="IA720" s="29"/>
      <c r="IB720" s="29"/>
      <c r="IC720" s="29"/>
      <c r="ID720" s="29"/>
      <c r="IE720" s="29"/>
      <c r="IF720" s="29"/>
      <c r="IG720" s="29"/>
      <c r="IH720" s="29"/>
    </row>
    <row r="721" spans="1:242" s="49" customFormat="1" ht="22.5">
      <c r="A721" s="24" t="s">
        <v>1245</v>
      </c>
      <c r="B721" s="35" t="s">
        <v>1246</v>
      </c>
      <c r="C721" s="48"/>
      <c r="D721" s="16">
        <f t="shared" ref="D721:J721" si="545">D722+D726</f>
        <v>0</v>
      </c>
      <c r="E721" s="16">
        <f t="shared" si="545"/>
        <v>981.6</v>
      </c>
      <c r="F721" s="16">
        <f t="shared" si="545"/>
        <v>1361.04</v>
      </c>
      <c r="G721" s="16">
        <f t="shared" si="545"/>
        <v>0</v>
      </c>
      <c r="H721" s="16">
        <f t="shared" si="545"/>
        <v>1253.8599999999999</v>
      </c>
      <c r="I721" s="16">
        <f t="shared" si="545"/>
        <v>2126.79</v>
      </c>
      <c r="J721" s="16">
        <f t="shared" si="545"/>
        <v>624.38</v>
      </c>
      <c r="K721" s="16">
        <f t="shared" ref="K721:P721" si="546">K722+K726</f>
        <v>1163.8499999999999</v>
      </c>
      <c r="L721" s="16">
        <f t="shared" si="546"/>
        <v>1305.0066666666667</v>
      </c>
      <c r="M721" s="16">
        <f t="shared" si="546"/>
        <v>1031.078888888889</v>
      </c>
      <c r="N721" s="16">
        <f t="shared" si="546"/>
        <v>1166.6451851851853</v>
      </c>
      <c r="O721" s="16">
        <f t="shared" si="546"/>
        <v>1167.5769135802468</v>
      </c>
      <c r="P721" s="16">
        <f t="shared" si="546"/>
        <v>12181.827654320989</v>
      </c>
      <c r="HR721" s="47"/>
      <c r="HS721" s="47"/>
      <c r="HT721" s="47"/>
      <c r="HU721" s="47"/>
      <c r="HV721" s="47"/>
      <c r="HW721" s="47"/>
      <c r="HX721" s="47"/>
      <c r="HY721" s="47"/>
      <c r="HZ721" s="47"/>
      <c r="IA721" s="47"/>
      <c r="IB721" s="47"/>
      <c r="IC721" s="47"/>
      <c r="ID721" s="47"/>
      <c r="IE721" s="47"/>
      <c r="IF721" s="47"/>
      <c r="IG721" s="47"/>
      <c r="IH721" s="47"/>
    </row>
    <row r="722" spans="1:242" s="49" customFormat="1" ht="22.5" hidden="1">
      <c r="A722" s="24" t="s">
        <v>1247</v>
      </c>
      <c r="B722" s="35" t="s">
        <v>1246</v>
      </c>
      <c r="C722" s="48"/>
      <c r="D722" s="16">
        <f>D723</f>
        <v>0</v>
      </c>
      <c r="E722" s="16">
        <f t="shared" ref="E722:P723" si="547">E723</f>
        <v>0</v>
      </c>
      <c r="F722" s="16">
        <f t="shared" si="547"/>
        <v>0</v>
      </c>
      <c r="G722" s="16">
        <f t="shared" si="547"/>
        <v>0</v>
      </c>
      <c r="H722" s="16">
        <f t="shared" si="547"/>
        <v>0</v>
      </c>
      <c r="I722" s="16">
        <f t="shared" si="547"/>
        <v>0</v>
      </c>
      <c r="J722" s="16">
        <f t="shared" si="547"/>
        <v>0</v>
      </c>
      <c r="K722" s="16">
        <f t="shared" si="547"/>
        <v>0</v>
      </c>
      <c r="L722" s="16">
        <f t="shared" si="547"/>
        <v>0</v>
      </c>
      <c r="M722" s="16">
        <f t="shared" si="547"/>
        <v>0</v>
      </c>
      <c r="N722" s="16">
        <f t="shared" si="547"/>
        <v>0</v>
      </c>
      <c r="O722" s="16">
        <f t="shared" si="547"/>
        <v>0</v>
      </c>
      <c r="P722" s="16">
        <f t="shared" si="547"/>
        <v>0</v>
      </c>
      <c r="HR722" s="47"/>
      <c r="HS722" s="47"/>
      <c r="HT722" s="47"/>
      <c r="HU722" s="47"/>
      <c r="HV722" s="47"/>
      <c r="HW722" s="47"/>
      <c r="HX722" s="47"/>
      <c r="HY722" s="47"/>
      <c r="HZ722" s="47"/>
      <c r="IA722" s="47"/>
      <c r="IB722" s="47"/>
      <c r="IC722" s="47"/>
      <c r="ID722" s="47"/>
      <c r="IE722" s="47"/>
      <c r="IF722" s="47"/>
      <c r="IG722" s="47"/>
      <c r="IH722" s="47"/>
    </row>
    <row r="723" spans="1:242" s="30" customFormat="1" ht="22.5" hidden="1" customHeight="1">
      <c r="A723" s="24" t="s">
        <v>1248</v>
      </c>
      <c r="B723" s="35" t="s">
        <v>1249</v>
      </c>
      <c r="C723" s="48"/>
      <c r="D723" s="16">
        <f>D724</f>
        <v>0</v>
      </c>
      <c r="E723" s="16">
        <f t="shared" si="547"/>
        <v>0</v>
      </c>
      <c r="F723" s="16">
        <f t="shared" si="547"/>
        <v>0</v>
      </c>
      <c r="G723" s="16">
        <f t="shared" si="547"/>
        <v>0</v>
      </c>
      <c r="H723" s="16">
        <f t="shared" si="547"/>
        <v>0</v>
      </c>
      <c r="I723" s="16">
        <f t="shared" si="547"/>
        <v>0</v>
      </c>
      <c r="J723" s="16">
        <f t="shared" si="547"/>
        <v>0</v>
      </c>
      <c r="K723" s="16">
        <f t="shared" si="547"/>
        <v>0</v>
      </c>
      <c r="L723" s="16">
        <f t="shared" si="547"/>
        <v>0</v>
      </c>
      <c r="M723" s="16">
        <f t="shared" si="547"/>
        <v>0</v>
      </c>
      <c r="N723" s="16">
        <f t="shared" si="547"/>
        <v>0</v>
      </c>
      <c r="O723" s="16">
        <f t="shared" si="547"/>
        <v>0</v>
      </c>
      <c r="P723" s="16">
        <f t="shared" si="547"/>
        <v>0</v>
      </c>
      <c r="HR723" s="29"/>
      <c r="HS723" s="29"/>
      <c r="HT723" s="29"/>
      <c r="HU723" s="29"/>
      <c r="HV723" s="29"/>
      <c r="HW723" s="29"/>
      <c r="HX723" s="29"/>
      <c r="HY723" s="29"/>
      <c r="HZ723" s="29"/>
      <c r="IA723" s="29"/>
      <c r="IB723" s="29"/>
      <c r="IC723" s="29"/>
      <c r="ID723" s="29"/>
      <c r="IE723" s="29"/>
      <c r="IF723" s="29"/>
      <c r="IG723" s="29"/>
      <c r="IH723" s="29"/>
    </row>
    <row r="724" spans="1:242" ht="18" hidden="1" customHeight="1">
      <c r="A724" s="22" t="s">
        <v>1250</v>
      </c>
      <c r="B724" s="25" t="s">
        <v>199</v>
      </c>
      <c r="C724" s="48" t="s">
        <v>47</v>
      </c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  <c r="BP724" s="29"/>
      <c r="BQ724" s="29"/>
      <c r="BR724" s="29"/>
      <c r="BS724" s="29"/>
      <c r="BT724" s="29"/>
      <c r="BU724" s="29"/>
      <c r="BV724" s="29"/>
      <c r="BW724" s="29"/>
      <c r="BX724" s="29"/>
      <c r="BY724" s="29"/>
      <c r="BZ724" s="29"/>
      <c r="CA724" s="29"/>
      <c r="CB724" s="29"/>
      <c r="CC724" s="29"/>
      <c r="CD724" s="29"/>
      <c r="CE724" s="29"/>
      <c r="CF724" s="29"/>
      <c r="CG724" s="29"/>
      <c r="CH724" s="29"/>
      <c r="CI724" s="29"/>
      <c r="CJ724" s="29"/>
      <c r="CK724" s="29"/>
      <c r="CL724" s="29"/>
      <c r="CM724" s="29"/>
      <c r="CN724" s="29"/>
      <c r="CO724" s="29"/>
      <c r="CP724" s="29"/>
      <c r="CQ724" s="29"/>
      <c r="CR724" s="29"/>
      <c r="CS724" s="29"/>
      <c r="CT724" s="29"/>
      <c r="CU724" s="29"/>
      <c r="CV724" s="29"/>
      <c r="CW724" s="29"/>
      <c r="CX724" s="29"/>
      <c r="CY724" s="29"/>
      <c r="CZ724" s="29"/>
      <c r="DA724" s="29"/>
      <c r="DB724" s="29"/>
      <c r="DC724" s="29"/>
      <c r="DD724" s="29"/>
      <c r="DE724" s="29"/>
      <c r="DF724" s="29"/>
      <c r="DG724" s="29"/>
      <c r="DH724" s="29"/>
      <c r="DI724" s="29"/>
      <c r="DJ724" s="29"/>
      <c r="DK724" s="29"/>
      <c r="DL724" s="29"/>
      <c r="DM724" s="29"/>
      <c r="DN724" s="29"/>
      <c r="DO724" s="29"/>
      <c r="DP724" s="29"/>
      <c r="DQ724" s="29"/>
      <c r="DR724" s="29"/>
      <c r="DS724" s="29"/>
      <c r="DT724" s="29"/>
      <c r="DU724" s="29"/>
      <c r="DV724" s="29"/>
      <c r="DW724" s="29"/>
      <c r="DX724" s="29"/>
      <c r="DY724" s="29"/>
      <c r="DZ724" s="29"/>
      <c r="EA724" s="29"/>
      <c r="EB724" s="29"/>
      <c r="EC724" s="29"/>
      <c r="ED724" s="29"/>
      <c r="EE724" s="29"/>
      <c r="EF724" s="29"/>
      <c r="EG724" s="29"/>
      <c r="EH724" s="29"/>
      <c r="EI724" s="29"/>
      <c r="EJ724" s="29"/>
      <c r="EK724" s="29"/>
      <c r="EL724" s="29"/>
      <c r="EM724" s="29"/>
      <c r="EN724" s="29"/>
      <c r="EO724" s="29"/>
      <c r="EP724" s="29"/>
      <c r="EQ724" s="29"/>
      <c r="ER724" s="29"/>
      <c r="ES724" s="29"/>
      <c r="ET724" s="29"/>
      <c r="EU724" s="29"/>
      <c r="EV724" s="29"/>
      <c r="EW724" s="29"/>
      <c r="EX724" s="29"/>
      <c r="EY724" s="29"/>
      <c r="EZ724" s="29"/>
      <c r="FA724" s="29"/>
      <c r="FB724" s="29"/>
      <c r="FC724" s="29"/>
      <c r="FD724" s="29"/>
      <c r="FE724" s="29"/>
      <c r="FF724" s="29"/>
      <c r="FG724" s="29"/>
      <c r="FH724" s="29"/>
      <c r="FI724" s="29"/>
      <c r="FJ724" s="29"/>
      <c r="FK724" s="29"/>
      <c r="FL724" s="29"/>
      <c r="FM724" s="29"/>
      <c r="FN724" s="29"/>
      <c r="FO724" s="29"/>
      <c r="FP724" s="29"/>
      <c r="FQ724" s="29"/>
      <c r="FR724" s="29"/>
      <c r="FS724" s="29"/>
      <c r="FT724" s="29"/>
      <c r="FU724" s="29"/>
      <c r="FV724" s="29"/>
      <c r="FW724" s="29"/>
      <c r="FX724" s="29"/>
      <c r="FY724" s="29"/>
      <c r="FZ724" s="29"/>
      <c r="GA724" s="29"/>
      <c r="GB724" s="29"/>
      <c r="GC724" s="29"/>
      <c r="GD724" s="29"/>
      <c r="GE724" s="29"/>
      <c r="GF724" s="29"/>
      <c r="GG724" s="29"/>
      <c r="GH724" s="29"/>
      <c r="GI724" s="29"/>
      <c r="GJ724" s="29"/>
      <c r="GK724" s="29"/>
      <c r="GL724" s="29"/>
      <c r="GM724" s="29"/>
      <c r="GN724" s="29"/>
      <c r="GO724" s="29"/>
      <c r="GP724" s="29"/>
      <c r="GQ724" s="29"/>
      <c r="GR724" s="29"/>
      <c r="GS724" s="29"/>
      <c r="GT724" s="29"/>
      <c r="GU724" s="29"/>
      <c r="GV724" s="29"/>
      <c r="GW724" s="29"/>
      <c r="GX724" s="29"/>
      <c r="GY724" s="29"/>
      <c r="GZ724" s="29"/>
      <c r="HA724" s="29"/>
      <c r="HB724" s="29"/>
      <c r="HC724" s="29"/>
      <c r="HD724" s="29"/>
      <c r="HE724" s="29"/>
      <c r="HF724" s="29"/>
      <c r="HG724" s="29"/>
      <c r="HH724" s="29"/>
      <c r="HI724" s="29"/>
      <c r="HJ724" s="29"/>
      <c r="HK724" s="29"/>
      <c r="HL724" s="29"/>
      <c r="HM724" s="29"/>
      <c r="HN724" s="29"/>
      <c r="HO724" s="29"/>
      <c r="HP724" s="29"/>
      <c r="HQ724" s="29"/>
    </row>
    <row r="725" spans="1:242" s="30" customFormat="1" ht="17.25" customHeight="1">
      <c r="A725" s="24" t="s">
        <v>1996</v>
      </c>
      <c r="B725" s="35" t="s">
        <v>1995</v>
      </c>
      <c r="C725" s="48"/>
      <c r="D725" s="16">
        <f>D726</f>
        <v>0</v>
      </c>
      <c r="E725" s="16">
        <f t="shared" ref="E725:P725" si="548">E726</f>
        <v>981.6</v>
      </c>
      <c r="F725" s="16">
        <f t="shared" si="548"/>
        <v>1361.04</v>
      </c>
      <c r="G725" s="16">
        <f t="shared" si="548"/>
        <v>0</v>
      </c>
      <c r="H725" s="16">
        <f t="shared" si="548"/>
        <v>1253.8599999999999</v>
      </c>
      <c r="I725" s="16">
        <f t="shared" si="548"/>
        <v>2126.79</v>
      </c>
      <c r="J725" s="16">
        <f t="shared" si="548"/>
        <v>624.38</v>
      </c>
      <c r="K725" s="16">
        <f t="shared" si="548"/>
        <v>1163.8499999999999</v>
      </c>
      <c r="L725" s="16">
        <f t="shared" si="548"/>
        <v>1305.0066666666667</v>
      </c>
      <c r="M725" s="16">
        <f t="shared" si="548"/>
        <v>1031.078888888889</v>
      </c>
      <c r="N725" s="16">
        <f t="shared" si="548"/>
        <v>1166.6451851851853</v>
      </c>
      <c r="O725" s="16">
        <f t="shared" si="548"/>
        <v>1167.5769135802468</v>
      </c>
      <c r="P725" s="16">
        <f t="shared" si="548"/>
        <v>12181.827654320989</v>
      </c>
      <c r="HR725" s="29"/>
      <c r="HS725" s="29"/>
      <c r="HT725" s="29"/>
      <c r="HU725" s="29"/>
      <c r="HV725" s="29"/>
      <c r="HW725" s="29"/>
      <c r="HX725" s="29"/>
      <c r="HY725" s="29"/>
      <c r="HZ725" s="29"/>
      <c r="IA725" s="29"/>
      <c r="IB725" s="29"/>
      <c r="IC725" s="29"/>
      <c r="ID725" s="29"/>
      <c r="IE725" s="29"/>
      <c r="IF725" s="29"/>
      <c r="IG725" s="29"/>
      <c r="IH725" s="29"/>
    </row>
    <row r="726" spans="1:242" s="30" customFormat="1" ht="15.75" customHeight="1">
      <c r="A726" s="24" t="s">
        <v>1251</v>
      </c>
      <c r="B726" s="35" t="s">
        <v>1252</v>
      </c>
      <c r="C726" s="48"/>
      <c r="D726" s="16">
        <f t="shared" ref="D726:J726" si="549">D727+D729</f>
        <v>0</v>
      </c>
      <c r="E726" s="16">
        <f t="shared" si="549"/>
        <v>981.6</v>
      </c>
      <c r="F726" s="16">
        <f t="shared" si="549"/>
        <v>1361.04</v>
      </c>
      <c r="G726" s="16">
        <f t="shared" si="549"/>
        <v>0</v>
      </c>
      <c r="H726" s="16">
        <f t="shared" si="549"/>
        <v>1253.8599999999999</v>
      </c>
      <c r="I726" s="16">
        <f t="shared" si="549"/>
        <v>2126.79</v>
      </c>
      <c r="J726" s="16">
        <f t="shared" si="549"/>
        <v>624.38</v>
      </c>
      <c r="K726" s="16">
        <f t="shared" ref="K726:P726" si="550">K727+K729</f>
        <v>1163.8499999999999</v>
      </c>
      <c r="L726" s="16">
        <f t="shared" si="550"/>
        <v>1305.0066666666667</v>
      </c>
      <c r="M726" s="16">
        <f t="shared" si="550"/>
        <v>1031.078888888889</v>
      </c>
      <c r="N726" s="16">
        <f t="shared" si="550"/>
        <v>1166.6451851851853</v>
      </c>
      <c r="O726" s="16">
        <f t="shared" si="550"/>
        <v>1167.5769135802468</v>
      </c>
      <c r="P726" s="16">
        <f t="shared" si="550"/>
        <v>12181.827654320989</v>
      </c>
      <c r="HR726" s="29"/>
      <c r="HS726" s="29"/>
      <c r="HT726" s="29"/>
      <c r="HU726" s="29"/>
      <c r="HV726" s="29"/>
      <c r="HW726" s="29"/>
      <c r="HX726" s="29"/>
      <c r="HY726" s="29"/>
      <c r="HZ726" s="29"/>
      <c r="IA726" s="29"/>
      <c r="IB726" s="29"/>
      <c r="IC726" s="29"/>
      <c r="ID726" s="29"/>
      <c r="IE726" s="29"/>
      <c r="IF726" s="29"/>
      <c r="IG726" s="29"/>
      <c r="IH726" s="29"/>
    </row>
    <row r="727" spans="1:242" s="30" customFormat="1" ht="15.75" customHeight="1">
      <c r="A727" s="70" t="s">
        <v>1253</v>
      </c>
      <c r="B727" s="71" t="s">
        <v>1254</v>
      </c>
      <c r="C727" s="48"/>
      <c r="D727" s="16">
        <f t="shared" ref="D727:P727" si="551">D728</f>
        <v>0</v>
      </c>
      <c r="E727" s="16">
        <f t="shared" si="551"/>
        <v>981.6</v>
      </c>
      <c r="F727" s="16">
        <f t="shared" si="551"/>
        <v>1361.04</v>
      </c>
      <c r="G727" s="16">
        <f t="shared" si="551"/>
        <v>0</v>
      </c>
      <c r="H727" s="16">
        <f t="shared" si="551"/>
        <v>1253.8599999999999</v>
      </c>
      <c r="I727" s="16">
        <f t="shared" si="551"/>
        <v>2126.79</v>
      </c>
      <c r="J727" s="16">
        <f t="shared" si="551"/>
        <v>624.38</v>
      </c>
      <c r="K727" s="16">
        <f t="shared" si="551"/>
        <v>1163.8499999999999</v>
      </c>
      <c r="L727" s="16">
        <f t="shared" si="551"/>
        <v>1305.0066666666667</v>
      </c>
      <c r="M727" s="16">
        <f t="shared" si="551"/>
        <v>1031.078888888889</v>
      </c>
      <c r="N727" s="16">
        <f t="shared" si="551"/>
        <v>1166.6451851851853</v>
      </c>
      <c r="O727" s="16">
        <f t="shared" si="551"/>
        <v>1167.5769135802468</v>
      </c>
      <c r="P727" s="16">
        <f t="shared" si="551"/>
        <v>12181.827654320989</v>
      </c>
      <c r="HR727" s="29"/>
      <c r="HS727" s="29"/>
      <c r="HT727" s="29"/>
      <c r="HU727" s="29"/>
      <c r="HV727" s="29"/>
      <c r="HW727" s="29"/>
      <c r="HX727" s="29"/>
      <c r="HY727" s="29"/>
      <c r="HZ727" s="29"/>
      <c r="IA727" s="29"/>
      <c r="IB727" s="29"/>
      <c r="IC727" s="29"/>
      <c r="ID727" s="29"/>
      <c r="IE727" s="29"/>
      <c r="IF727" s="29"/>
      <c r="IG727" s="29"/>
      <c r="IH727" s="29"/>
    </row>
    <row r="728" spans="1:242" s="49" customFormat="1" ht="15.75" customHeight="1">
      <c r="A728" s="70" t="s">
        <v>1255</v>
      </c>
      <c r="B728" s="35" t="s">
        <v>200</v>
      </c>
      <c r="C728" s="48" t="s">
        <v>14</v>
      </c>
      <c r="D728" s="16"/>
      <c r="E728" s="16">
        <v>981.6</v>
      </c>
      <c r="F728" s="16">
        <v>1361.04</v>
      </c>
      <c r="G728" s="16"/>
      <c r="H728" s="16">
        <v>1253.8599999999999</v>
      </c>
      <c r="I728" s="16">
        <v>2126.79</v>
      </c>
      <c r="J728" s="16">
        <v>624.38</v>
      </c>
      <c r="K728" s="16">
        <v>1163.8499999999999</v>
      </c>
      <c r="L728" s="16">
        <f t="shared" ref="L728:O728" si="552">SUM(I728:K728)/3</f>
        <v>1305.0066666666667</v>
      </c>
      <c r="M728" s="16">
        <f t="shared" si="552"/>
        <v>1031.078888888889</v>
      </c>
      <c r="N728" s="16">
        <f t="shared" si="552"/>
        <v>1166.6451851851853</v>
      </c>
      <c r="O728" s="16">
        <f t="shared" si="552"/>
        <v>1167.5769135802468</v>
      </c>
      <c r="P728" s="17">
        <f t="shared" ref="P728:P730" si="553">SUM(D728:O728)</f>
        <v>12181.827654320989</v>
      </c>
      <c r="HR728" s="47"/>
      <c r="HS728" s="47"/>
      <c r="HT728" s="47"/>
      <c r="HU728" s="47"/>
      <c r="HV728" s="47"/>
      <c r="HW728" s="47"/>
      <c r="HX728" s="47"/>
      <c r="HY728" s="47"/>
      <c r="HZ728" s="47"/>
      <c r="IA728" s="47"/>
      <c r="IB728" s="47"/>
      <c r="IC728" s="47"/>
      <c r="ID728" s="47"/>
      <c r="IE728" s="47"/>
      <c r="IF728" s="47"/>
      <c r="IG728" s="47"/>
      <c r="IH728" s="47"/>
    </row>
    <row r="729" spans="1:242" s="49" customFormat="1" ht="15.75" customHeight="1">
      <c r="A729" s="70" t="s">
        <v>1256</v>
      </c>
      <c r="B729" s="71" t="s">
        <v>1257</v>
      </c>
      <c r="C729" s="48"/>
      <c r="D729" s="16">
        <f t="shared" ref="D729:P729" si="554">D730</f>
        <v>0</v>
      </c>
      <c r="E729" s="16">
        <f t="shared" si="554"/>
        <v>0</v>
      </c>
      <c r="F729" s="16">
        <f t="shared" si="554"/>
        <v>0</v>
      </c>
      <c r="G729" s="16">
        <f t="shared" si="554"/>
        <v>0</v>
      </c>
      <c r="H729" s="16">
        <f t="shared" si="554"/>
        <v>0</v>
      </c>
      <c r="I729" s="16">
        <f t="shared" si="554"/>
        <v>0</v>
      </c>
      <c r="J729" s="16">
        <f t="shared" si="554"/>
        <v>0</v>
      </c>
      <c r="K729" s="16">
        <f t="shared" si="554"/>
        <v>0</v>
      </c>
      <c r="L729" s="16">
        <f t="shared" si="554"/>
        <v>0</v>
      </c>
      <c r="M729" s="16">
        <f t="shared" si="554"/>
        <v>0</v>
      </c>
      <c r="N729" s="16">
        <f t="shared" si="554"/>
        <v>0</v>
      </c>
      <c r="O729" s="16">
        <f t="shared" si="554"/>
        <v>0</v>
      </c>
      <c r="P729" s="16">
        <f t="shared" si="554"/>
        <v>0</v>
      </c>
      <c r="HR729" s="47"/>
      <c r="HS729" s="47"/>
      <c r="HT729" s="47"/>
      <c r="HU729" s="47"/>
      <c r="HV729" s="47"/>
      <c r="HW729" s="47"/>
      <c r="HX729" s="47"/>
      <c r="HY729" s="47"/>
      <c r="HZ729" s="47"/>
      <c r="IA729" s="47"/>
      <c r="IB729" s="47"/>
      <c r="IC729" s="47"/>
      <c r="ID729" s="47"/>
      <c r="IE729" s="47"/>
      <c r="IF729" s="47"/>
      <c r="IG729" s="47"/>
      <c r="IH729" s="47"/>
    </row>
    <row r="730" spans="1:242" s="14" customFormat="1" ht="15.75" customHeight="1">
      <c r="A730" s="70" t="s">
        <v>1258</v>
      </c>
      <c r="B730" s="35" t="s">
        <v>200</v>
      </c>
      <c r="C730" s="48" t="s">
        <v>14</v>
      </c>
      <c r="D730" s="16">
        <v>0</v>
      </c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7">
        <f t="shared" si="553"/>
        <v>0</v>
      </c>
      <c r="HR730" s="29"/>
      <c r="HS730" s="29"/>
      <c r="HT730" s="29"/>
      <c r="HU730" s="29"/>
      <c r="HV730" s="29"/>
      <c r="HW730" s="29"/>
      <c r="HX730" s="29"/>
      <c r="HY730" s="29"/>
      <c r="HZ730" s="29"/>
      <c r="IA730" s="29"/>
      <c r="IB730" s="29"/>
      <c r="IC730" s="29"/>
      <c r="ID730" s="29"/>
      <c r="IE730" s="29"/>
      <c r="IF730" s="29"/>
      <c r="IG730" s="29"/>
      <c r="IH730" s="29"/>
    </row>
    <row r="731" spans="1:242" ht="15.75" customHeight="1">
      <c r="A731" s="24" t="s">
        <v>1259</v>
      </c>
      <c r="B731" s="35" t="s">
        <v>1260</v>
      </c>
      <c r="C731" s="48"/>
      <c r="D731" s="16">
        <f t="shared" ref="D731:P731" si="555">D732+D745</f>
        <v>9430.6200000000008</v>
      </c>
      <c r="E731" s="16">
        <f t="shared" si="555"/>
        <v>8244.2000000000007</v>
      </c>
      <c r="F731" s="16">
        <f t="shared" si="555"/>
        <v>41030.050000000003</v>
      </c>
      <c r="G731" s="16">
        <f t="shared" si="555"/>
        <v>16459.46</v>
      </c>
      <c r="H731" s="16">
        <f t="shared" si="555"/>
        <v>-2918.2999999999997</v>
      </c>
      <c r="I731" s="16">
        <f t="shared" si="555"/>
        <v>3136.31</v>
      </c>
      <c r="J731" s="16">
        <f t="shared" si="555"/>
        <v>4514.93</v>
      </c>
      <c r="K731" s="16">
        <f t="shared" si="555"/>
        <v>3179.12</v>
      </c>
      <c r="L731" s="16">
        <f t="shared" si="555"/>
        <v>0</v>
      </c>
      <c r="M731" s="16">
        <f t="shared" si="555"/>
        <v>0</v>
      </c>
      <c r="N731" s="16">
        <f t="shared" si="555"/>
        <v>0</v>
      </c>
      <c r="O731" s="16">
        <f t="shared" si="555"/>
        <v>0</v>
      </c>
      <c r="P731" s="16">
        <f t="shared" si="555"/>
        <v>83076.389999999985</v>
      </c>
    </row>
    <row r="732" spans="1:242" s="30" customFormat="1" ht="15.75" customHeight="1">
      <c r="A732" s="24" t="s">
        <v>1261</v>
      </c>
      <c r="B732" s="35" t="s">
        <v>1262</v>
      </c>
      <c r="C732" s="48"/>
      <c r="D732" s="16">
        <f t="shared" ref="D732:E732" si="556">D733</f>
        <v>9430.6200000000008</v>
      </c>
      <c r="E732" s="16">
        <f t="shared" si="556"/>
        <v>6748.2</v>
      </c>
      <c r="F732" s="16">
        <f>F733</f>
        <v>40013.39</v>
      </c>
      <c r="G732" s="16">
        <f t="shared" ref="G732:P732" si="557">G733</f>
        <v>15819.46</v>
      </c>
      <c r="H732" s="16">
        <f t="shared" si="557"/>
        <v>-5478.32</v>
      </c>
      <c r="I732" s="16">
        <f t="shared" si="557"/>
        <v>2388.31</v>
      </c>
      <c r="J732" s="16">
        <f t="shared" si="557"/>
        <v>3742.93</v>
      </c>
      <c r="K732" s="16">
        <f t="shared" si="557"/>
        <v>2383.12</v>
      </c>
      <c r="L732" s="16">
        <f t="shared" si="557"/>
        <v>0</v>
      </c>
      <c r="M732" s="16">
        <f t="shared" si="557"/>
        <v>0</v>
      </c>
      <c r="N732" s="16">
        <f t="shared" si="557"/>
        <v>0</v>
      </c>
      <c r="O732" s="16">
        <f t="shared" si="557"/>
        <v>0</v>
      </c>
      <c r="P732" s="16">
        <f t="shared" si="557"/>
        <v>75047.709999999992</v>
      </c>
      <c r="HR732" s="29"/>
      <c r="HS732" s="29"/>
      <c r="HT732" s="29"/>
      <c r="HU732" s="29"/>
      <c r="HV732" s="29"/>
      <c r="HW732" s="29"/>
      <c r="HX732" s="29"/>
      <c r="HY732" s="29"/>
      <c r="HZ732" s="29"/>
      <c r="IA732" s="29"/>
      <c r="IB732" s="29"/>
      <c r="IC732" s="29"/>
      <c r="ID732" s="29"/>
      <c r="IE732" s="29"/>
      <c r="IF732" s="29"/>
      <c r="IG732" s="29"/>
      <c r="IH732" s="29"/>
    </row>
    <row r="733" spans="1:242" s="30" customFormat="1" ht="15.75" customHeight="1">
      <c r="A733" s="70" t="s">
        <v>1263</v>
      </c>
      <c r="B733" s="71" t="s">
        <v>1264</v>
      </c>
      <c r="C733" s="48"/>
      <c r="D733" s="16">
        <f t="shared" ref="D733:E733" si="558">D734+D737+D739+D740</f>
        <v>9430.6200000000008</v>
      </c>
      <c r="E733" s="16">
        <f t="shared" si="558"/>
        <v>6748.2</v>
      </c>
      <c r="F733" s="16">
        <f>F734+F737+F739+F740</f>
        <v>40013.39</v>
      </c>
      <c r="G733" s="16">
        <f t="shared" ref="G733:P733" si="559">G734+G737+G739+G740</f>
        <v>15819.46</v>
      </c>
      <c r="H733" s="16">
        <f t="shared" si="559"/>
        <v>-5478.32</v>
      </c>
      <c r="I733" s="16">
        <f t="shared" si="559"/>
        <v>2388.31</v>
      </c>
      <c r="J733" s="16">
        <f t="shared" si="559"/>
        <v>3742.93</v>
      </c>
      <c r="K733" s="16">
        <f t="shared" si="559"/>
        <v>2383.12</v>
      </c>
      <c r="L733" s="16">
        <f t="shared" si="559"/>
        <v>0</v>
      </c>
      <c r="M733" s="16">
        <f t="shared" si="559"/>
        <v>0</v>
      </c>
      <c r="N733" s="16">
        <f t="shared" si="559"/>
        <v>0</v>
      </c>
      <c r="O733" s="16">
        <f t="shared" si="559"/>
        <v>0</v>
      </c>
      <c r="P733" s="16">
        <f t="shared" si="559"/>
        <v>75047.709999999992</v>
      </c>
      <c r="HR733" s="29"/>
      <c r="HS733" s="29"/>
      <c r="HT733" s="29"/>
      <c r="HU733" s="29"/>
      <c r="HV733" s="29"/>
      <c r="HW733" s="29"/>
      <c r="HX733" s="29"/>
      <c r="HY733" s="29"/>
      <c r="HZ733" s="29"/>
      <c r="IA733" s="29"/>
      <c r="IB733" s="29"/>
      <c r="IC733" s="29"/>
      <c r="ID733" s="29"/>
      <c r="IE733" s="29"/>
      <c r="IF733" s="29"/>
      <c r="IG733" s="29"/>
      <c r="IH733" s="29"/>
    </row>
    <row r="734" spans="1:242" s="30" customFormat="1" ht="15.75" hidden="1" customHeight="1">
      <c r="A734" s="70" t="s">
        <v>1265</v>
      </c>
      <c r="B734" s="71" t="s">
        <v>1266</v>
      </c>
      <c r="C734" s="48"/>
      <c r="D734" s="16">
        <f t="shared" ref="D734:I734" si="560">SUM(D735:D736)</f>
        <v>0</v>
      </c>
      <c r="E734" s="16">
        <f t="shared" si="560"/>
        <v>0</v>
      </c>
      <c r="F734" s="16">
        <f>SUM(F735:F736)</f>
        <v>0</v>
      </c>
      <c r="G734" s="16">
        <f>SUM(G735:G736)</f>
        <v>0</v>
      </c>
      <c r="H734" s="16">
        <f t="shared" si="560"/>
        <v>0</v>
      </c>
      <c r="I734" s="16">
        <f t="shared" si="560"/>
        <v>0</v>
      </c>
      <c r="J734" s="16">
        <f t="shared" ref="J734:P734" si="561">SUM(J735:J736)</f>
        <v>0</v>
      </c>
      <c r="K734" s="16">
        <f t="shared" si="561"/>
        <v>0</v>
      </c>
      <c r="L734" s="16">
        <f t="shared" si="561"/>
        <v>0</v>
      </c>
      <c r="M734" s="16">
        <f t="shared" si="561"/>
        <v>0</v>
      </c>
      <c r="N734" s="16">
        <f t="shared" si="561"/>
        <v>0</v>
      </c>
      <c r="O734" s="16">
        <f t="shared" si="561"/>
        <v>0</v>
      </c>
      <c r="P734" s="16">
        <f t="shared" si="561"/>
        <v>0</v>
      </c>
      <c r="HR734" s="29"/>
      <c r="HS734" s="29"/>
      <c r="HT734" s="29"/>
      <c r="HU734" s="29"/>
      <c r="HV734" s="29"/>
      <c r="HW734" s="29"/>
      <c r="HX734" s="29"/>
      <c r="HY734" s="29"/>
      <c r="HZ734" s="29"/>
      <c r="IA734" s="29"/>
      <c r="IB734" s="29"/>
      <c r="IC734" s="29"/>
      <c r="ID734" s="29"/>
      <c r="IE734" s="29"/>
      <c r="IF734" s="29"/>
      <c r="IG734" s="29"/>
      <c r="IH734" s="29"/>
    </row>
    <row r="735" spans="1:242" s="30" customFormat="1" ht="15.75" hidden="1" customHeight="1">
      <c r="A735" s="22" t="s">
        <v>1267</v>
      </c>
      <c r="B735" s="36" t="s">
        <v>201</v>
      </c>
      <c r="C735" s="48" t="s">
        <v>47</v>
      </c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>
        <f t="shared" ref="P735:P744" si="562">SUM(D735:O735)</f>
        <v>0</v>
      </c>
      <c r="HR735" s="29"/>
      <c r="HS735" s="29"/>
      <c r="HT735" s="29"/>
      <c r="HU735" s="29"/>
      <c r="HV735" s="29"/>
      <c r="HW735" s="29"/>
      <c r="HX735" s="29"/>
      <c r="HY735" s="29"/>
      <c r="HZ735" s="29"/>
      <c r="IA735" s="29"/>
      <c r="IB735" s="29"/>
      <c r="IC735" s="29"/>
      <c r="ID735" s="29"/>
      <c r="IE735" s="29"/>
      <c r="IF735" s="29"/>
      <c r="IG735" s="29"/>
      <c r="IH735" s="29"/>
    </row>
    <row r="736" spans="1:242" ht="15.75" hidden="1" customHeight="1">
      <c r="A736" s="22" t="s">
        <v>1268</v>
      </c>
      <c r="B736" s="36" t="s">
        <v>278</v>
      </c>
      <c r="C736" s="48" t="s">
        <v>47</v>
      </c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>
        <f t="shared" si="562"/>
        <v>0</v>
      </c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9"/>
      <c r="BQ736" s="29"/>
      <c r="BR736" s="29"/>
      <c r="BS736" s="29"/>
      <c r="BT736" s="29"/>
      <c r="BU736" s="29"/>
      <c r="BV736" s="29"/>
      <c r="BW736" s="29"/>
      <c r="BX736" s="29"/>
      <c r="BY736" s="29"/>
      <c r="BZ736" s="29"/>
      <c r="CA736" s="29"/>
      <c r="CB736" s="29"/>
      <c r="CC736" s="29"/>
      <c r="CD736" s="29"/>
      <c r="CE736" s="29"/>
      <c r="CF736" s="29"/>
      <c r="CG736" s="29"/>
      <c r="CH736" s="29"/>
      <c r="CI736" s="29"/>
      <c r="CJ736" s="29"/>
      <c r="CK736" s="29"/>
      <c r="CL736" s="29"/>
      <c r="CM736" s="29"/>
      <c r="CN736" s="29"/>
      <c r="CO736" s="29"/>
      <c r="CP736" s="29"/>
      <c r="CQ736" s="29"/>
      <c r="CR736" s="29"/>
      <c r="CS736" s="29"/>
      <c r="CT736" s="29"/>
      <c r="CU736" s="29"/>
      <c r="CV736" s="29"/>
      <c r="CW736" s="29"/>
      <c r="CX736" s="29"/>
      <c r="CY736" s="29"/>
      <c r="CZ736" s="29"/>
      <c r="DA736" s="29"/>
      <c r="DB736" s="29"/>
      <c r="DC736" s="29"/>
      <c r="DD736" s="29"/>
      <c r="DE736" s="29"/>
      <c r="DF736" s="29"/>
      <c r="DG736" s="29"/>
      <c r="DH736" s="29"/>
      <c r="DI736" s="29"/>
      <c r="DJ736" s="29"/>
      <c r="DK736" s="29"/>
      <c r="DL736" s="29"/>
      <c r="DM736" s="29"/>
      <c r="DN736" s="29"/>
      <c r="DO736" s="29"/>
      <c r="DP736" s="29"/>
      <c r="DQ736" s="29"/>
      <c r="DR736" s="29"/>
      <c r="DS736" s="29"/>
      <c r="DT736" s="29"/>
      <c r="DU736" s="29"/>
      <c r="DV736" s="29"/>
      <c r="DW736" s="29"/>
      <c r="DX736" s="29"/>
      <c r="DY736" s="29"/>
      <c r="DZ736" s="29"/>
      <c r="EA736" s="29"/>
      <c r="EB736" s="29"/>
      <c r="EC736" s="29"/>
      <c r="ED736" s="29"/>
      <c r="EE736" s="29"/>
      <c r="EF736" s="29"/>
      <c r="EG736" s="29"/>
      <c r="EH736" s="29"/>
      <c r="EI736" s="29"/>
      <c r="EJ736" s="29"/>
      <c r="EK736" s="29"/>
      <c r="EL736" s="29"/>
      <c r="EM736" s="29"/>
      <c r="EN736" s="29"/>
      <c r="EO736" s="29"/>
      <c r="EP736" s="29"/>
      <c r="EQ736" s="29"/>
      <c r="ER736" s="29"/>
      <c r="ES736" s="29"/>
      <c r="ET736" s="29"/>
      <c r="EU736" s="29"/>
      <c r="EV736" s="29"/>
      <c r="EW736" s="29"/>
      <c r="EX736" s="29"/>
      <c r="EY736" s="29"/>
      <c r="EZ736" s="29"/>
      <c r="FA736" s="29"/>
      <c r="FB736" s="29"/>
      <c r="FC736" s="29"/>
      <c r="FD736" s="29"/>
      <c r="FE736" s="29"/>
      <c r="FF736" s="29"/>
      <c r="FG736" s="29"/>
      <c r="FH736" s="29"/>
      <c r="FI736" s="29"/>
      <c r="FJ736" s="29"/>
      <c r="FK736" s="29"/>
      <c r="FL736" s="29"/>
      <c r="FM736" s="29"/>
      <c r="FN736" s="29"/>
      <c r="FO736" s="29"/>
      <c r="FP736" s="29"/>
      <c r="FQ736" s="29"/>
      <c r="FR736" s="29"/>
      <c r="FS736" s="29"/>
      <c r="FT736" s="29"/>
      <c r="FU736" s="29"/>
      <c r="FV736" s="29"/>
      <c r="FW736" s="29"/>
      <c r="FX736" s="29"/>
      <c r="FY736" s="29"/>
      <c r="FZ736" s="29"/>
      <c r="GA736" s="29"/>
      <c r="GB736" s="29"/>
      <c r="GC736" s="29"/>
      <c r="GD736" s="29"/>
      <c r="GE736" s="29"/>
      <c r="GF736" s="29"/>
      <c r="GG736" s="29"/>
      <c r="GH736" s="29"/>
      <c r="GI736" s="29"/>
      <c r="GJ736" s="29"/>
      <c r="GK736" s="29"/>
      <c r="GL736" s="29"/>
      <c r="GM736" s="29"/>
      <c r="GN736" s="29"/>
      <c r="GO736" s="29"/>
      <c r="GP736" s="29"/>
      <c r="GQ736" s="29"/>
      <c r="GR736" s="29"/>
      <c r="GS736" s="29"/>
      <c r="GT736" s="29"/>
      <c r="GU736" s="29"/>
      <c r="GV736" s="29"/>
      <c r="GW736" s="29"/>
      <c r="GX736" s="29"/>
      <c r="GY736" s="29"/>
      <c r="GZ736" s="29"/>
      <c r="HA736" s="29"/>
      <c r="HB736" s="29"/>
      <c r="HC736" s="29"/>
      <c r="HD736" s="29"/>
      <c r="HE736" s="29"/>
      <c r="HF736" s="29"/>
      <c r="HG736" s="29"/>
      <c r="HH736" s="29"/>
      <c r="HI736" s="29"/>
      <c r="HJ736" s="29"/>
      <c r="HK736" s="29"/>
      <c r="HL736" s="29"/>
      <c r="HM736" s="29"/>
      <c r="HN736" s="29"/>
      <c r="HO736" s="29"/>
      <c r="HP736" s="29"/>
      <c r="HQ736" s="29"/>
    </row>
    <row r="737" spans="1:242" ht="15.75" hidden="1" customHeight="1">
      <c r="A737" s="70" t="s">
        <v>1269</v>
      </c>
      <c r="B737" s="71" t="s">
        <v>1270</v>
      </c>
      <c r="C737" s="48"/>
      <c r="D737" s="16">
        <f t="shared" ref="D737:P737" si="563">D738</f>
        <v>0</v>
      </c>
      <c r="E737" s="16">
        <f>E738</f>
        <v>0</v>
      </c>
      <c r="F737" s="16">
        <f>F738</f>
        <v>0</v>
      </c>
      <c r="G737" s="16">
        <f t="shared" si="563"/>
        <v>0</v>
      </c>
      <c r="H737" s="16">
        <f t="shared" si="563"/>
        <v>0</v>
      </c>
      <c r="I737" s="16">
        <f t="shared" si="563"/>
        <v>0</v>
      </c>
      <c r="J737" s="16">
        <f t="shared" si="563"/>
        <v>0</v>
      </c>
      <c r="K737" s="16">
        <f t="shared" si="563"/>
        <v>0</v>
      </c>
      <c r="L737" s="16">
        <f t="shared" si="563"/>
        <v>0</v>
      </c>
      <c r="M737" s="16">
        <f t="shared" si="563"/>
        <v>0</v>
      </c>
      <c r="N737" s="16">
        <f t="shared" si="563"/>
        <v>0</v>
      </c>
      <c r="O737" s="16">
        <f t="shared" si="563"/>
        <v>0</v>
      </c>
      <c r="P737" s="16">
        <f t="shared" si="563"/>
        <v>0</v>
      </c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  <c r="BL737" s="29"/>
      <c r="BM737" s="29"/>
      <c r="BN737" s="29"/>
      <c r="BO737" s="29"/>
      <c r="BP737" s="29"/>
      <c r="BQ737" s="29"/>
      <c r="BR737" s="29"/>
      <c r="BS737" s="29"/>
      <c r="BT737" s="29"/>
      <c r="BU737" s="29"/>
      <c r="BV737" s="29"/>
      <c r="BW737" s="29"/>
      <c r="BX737" s="29"/>
      <c r="BY737" s="29"/>
      <c r="BZ737" s="29"/>
      <c r="CA737" s="29"/>
      <c r="CB737" s="29"/>
      <c r="CC737" s="29"/>
      <c r="CD737" s="29"/>
      <c r="CE737" s="29"/>
      <c r="CF737" s="29"/>
      <c r="CG737" s="29"/>
      <c r="CH737" s="29"/>
      <c r="CI737" s="29"/>
      <c r="CJ737" s="29"/>
      <c r="CK737" s="29"/>
      <c r="CL737" s="29"/>
      <c r="CM737" s="29"/>
      <c r="CN737" s="29"/>
      <c r="CO737" s="29"/>
      <c r="CP737" s="29"/>
      <c r="CQ737" s="29"/>
      <c r="CR737" s="29"/>
      <c r="CS737" s="29"/>
      <c r="CT737" s="29"/>
      <c r="CU737" s="29"/>
      <c r="CV737" s="29"/>
      <c r="CW737" s="29"/>
      <c r="CX737" s="29"/>
      <c r="CY737" s="29"/>
      <c r="CZ737" s="29"/>
      <c r="DA737" s="29"/>
      <c r="DB737" s="29"/>
      <c r="DC737" s="29"/>
      <c r="DD737" s="29"/>
      <c r="DE737" s="29"/>
      <c r="DF737" s="29"/>
      <c r="DG737" s="29"/>
      <c r="DH737" s="29"/>
      <c r="DI737" s="29"/>
      <c r="DJ737" s="29"/>
      <c r="DK737" s="29"/>
      <c r="DL737" s="29"/>
      <c r="DM737" s="29"/>
      <c r="DN737" s="29"/>
      <c r="DO737" s="29"/>
      <c r="DP737" s="29"/>
      <c r="DQ737" s="29"/>
      <c r="DR737" s="29"/>
      <c r="DS737" s="29"/>
      <c r="DT737" s="29"/>
      <c r="DU737" s="29"/>
      <c r="DV737" s="29"/>
      <c r="DW737" s="29"/>
      <c r="DX737" s="29"/>
      <c r="DY737" s="29"/>
      <c r="DZ737" s="29"/>
      <c r="EA737" s="29"/>
      <c r="EB737" s="29"/>
      <c r="EC737" s="29"/>
      <c r="ED737" s="29"/>
      <c r="EE737" s="29"/>
      <c r="EF737" s="29"/>
      <c r="EG737" s="29"/>
      <c r="EH737" s="29"/>
      <c r="EI737" s="29"/>
      <c r="EJ737" s="29"/>
      <c r="EK737" s="29"/>
      <c r="EL737" s="29"/>
      <c r="EM737" s="29"/>
      <c r="EN737" s="29"/>
      <c r="EO737" s="29"/>
      <c r="EP737" s="29"/>
      <c r="EQ737" s="29"/>
      <c r="ER737" s="29"/>
      <c r="ES737" s="29"/>
      <c r="ET737" s="29"/>
      <c r="EU737" s="29"/>
      <c r="EV737" s="29"/>
      <c r="EW737" s="29"/>
      <c r="EX737" s="29"/>
      <c r="EY737" s="29"/>
      <c r="EZ737" s="29"/>
      <c r="FA737" s="29"/>
      <c r="FB737" s="29"/>
      <c r="FC737" s="29"/>
      <c r="FD737" s="29"/>
      <c r="FE737" s="29"/>
      <c r="FF737" s="29"/>
      <c r="FG737" s="29"/>
      <c r="FH737" s="29"/>
      <c r="FI737" s="29"/>
      <c r="FJ737" s="29"/>
      <c r="FK737" s="29"/>
      <c r="FL737" s="29"/>
      <c r="FM737" s="29"/>
      <c r="FN737" s="29"/>
      <c r="FO737" s="29"/>
      <c r="FP737" s="29"/>
      <c r="FQ737" s="29"/>
      <c r="FR737" s="29"/>
      <c r="FS737" s="29"/>
      <c r="FT737" s="29"/>
      <c r="FU737" s="29"/>
      <c r="FV737" s="29"/>
      <c r="FW737" s="29"/>
      <c r="FX737" s="29"/>
      <c r="FY737" s="29"/>
      <c r="FZ737" s="29"/>
      <c r="GA737" s="29"/>
      <c r="GB737" s="29"/>
      <c r="GC737" s="29"/>
      <c r="GD737" s="29"/>
      <c r="GE737" s="29"/>
      <c r="GF737" s="29"/>
      <c r="GG737" s="29"/>
      <c r="GH737" s="29"/>
      <c r="GI737" s="29"/>
      <c r="GJ737" s="29"/>
      <c r="GK737" s="29"/>
      <c r="GL737" s="29"/>
      <c r="GM737" s="29"/>
      <c r="GN737" s="29"/>
      <c r="GO737" s="29"/>
      <c r="GP737" s="29"/>
      <c r="GQ737" s="29"/>
      <c r="GR737" s="29"/>
      <c r="GS737" s="29"/>
      <c r="GT737" s="29"/>
      <c r="GU737" s="29"/>
      <c r="GV737" s="29"/>
      <c r="GW737" s="29"/>
      <c r="GX737" s="29"/>
      <c r="GY737" s="29"/>
      <c r="GZ737" s="29"/>
      <c r="HA737" s="29"/>
      <c r="HB737" s="29"/>
      <c r="HC737" s="29"/>
      <c r="HD737" s="29"/>
      <c r="HE737" s="29"/>
      <c r="HF737" s="29"/>
      <c r="HG737" s="29"/>
      <c r="HH737" s="29"/>
      <c r="HI737" s="29"/>
      <c r="HJ737" s="29"/>
      <c r="HK737" s="29"/>
      <c r="HL737" s="29"/>
      <c r="HM737" s="29"/>
      <c r="HN737" s="29"/>
      <c r="HO737" s="29"/>
      <c r="HP737" s="29"/>
      <c r="HQ737" s="29"/>
    </row>
    <row r="738" spans="1:242" s="30" customFormat="1" ht="15.75" hidden="1" customHeight="1">
      <c r="A738" s="22" t="s">
        <v>1271</v>
      </c>
      <c r="B738" s="36" t="s">
        <v>202</v>
      </c>
      <c r="C738" s="48" t="s">
        <v>47</v>
      </c>
      <c r="D738" s="16"/>
      <c r="E738" s="16"/>
      <c r="F738" s="16"/>
      <c r="G738" s="17"/>
      <c r="H738" s="17"/>
      <c r="I738" s="17"/>
      <c r="J738" s="17"/>
      <c r="K738" s="17"/>
      <c r="L738" s="17"/>
      <c r="M738" s="17"/>
      <c r="N738" s="17"/>
      <c r="O738" s="17"/>
      <c r="P738" s="17">
        <f t="shared" si="562"/>
        <v>0</v>
      </c>
      <c r="HR738" s="29"/>
      <c r="HS738" s="29"/>
      <c r="HT738" s="29"/>
      <c r="HU738" s="29"/>
      <c r="HV738" s="29"/>
      <c r="HW738" s="29"/>
      <c r="HX738" s="29"/>
      <c r="HY738" s="29"/>
      <c r="HZ738" s="29"/>
      <c r="IA738" s="29"/>
      <c r="IB738" s="29"/>
      <c r="IC738" s="29"/>
      <c r="ID738" s="29"/>
      <c r="IE738" s="29"/>
      <c r="IF738" s="29"/>
      <c r="IG738" s="29"/>
      <c r="IH738" s="29"/>
    </row>
    <row r="739" spans="1:242" s="30" customFormat="1" ht="15.75" hidden="1" customHeight="1">
      <c r="A739" s="22" t="s">
        <v>1836</v>
      </c>
      <c r="B739" s="36" t="s">
        <v>1837</v>
      </c>
      <c r="C739" s="48" t="s">
        <v>675</v>
      </c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7">
        <f t="shared" si="562"/>
        <v>0</v>
      </c>
      <c r="HR739" s="29"/>
      <c r="HS739" s="29"/>
      <c r="HT739" s="29"/>
      <c r="HU739" s="29"/>
      <c r="HV739" s="29"/>
      <c r="HW739" s="29"/>
      <c r="HX739" s="29"/>
      <c r="HY739" s="29"/>
      <c r="HZ739" s="29"/>
      <c r="IA739" s="29"/>
      <c r="IB739" s="29"/>
      <c r="IC739" s="29"/>
      <c r="ID739" s="29"/>
      <c r="IE739" s="29"/>
      <c r="IF739" s="29"/>
      <c r="IG739" s="29"/>
      <c r="IH739" s="29"/>
    </row>
    <row r="740" spans="1:242" ht="15.75" customHeight="1">
      <c r="A740" s="22" t="s">
        <v>1274</v>
      </c>
      <c r="B740" s="36" t="s">
        <v>2058</v>
      </c>
      <c r="C740" s="48"/>
      <c r="D740" s="16">
        <f>SUM(D741:D744)</f>
        <v>9430.6200000000008</v>
      </c>
      <c r="E740" s="16">
        <f t="shared" ref="E740:P740" si="564">SUM(E741:E744)</f>
        <v>6748.2</v>
      </c>
      <c r="F740" s="16">
        <f>SUM(F741:F744)</f>
        <v>40013.39</v>
      </c>
      <c r="G740" s="16">
        <f t="shared" si="564"/>
        <v>15819.46</v>
      </c>
      <c r="H740" s="16">
        <f t="shared" si="564"/>
        <v>-5478.32</v>
      </c>
      <c r="I740" s="16">
        <f t="shared" si="564"/>
        <v>2388.31</v>
      </c>
      <c r="J740" s="16">
        <f t="shared" si="564"/>
        <v>3742.93</v>
      </c>
      <c r="K740" s="16">
        <f t="shared" si="564"/>
        <v>2383.12</v>
      </c>
      <c r="L740" s="16">
        <f t="shared" si="564"/>
        <v>0</v>
      </c>
      <c r="M740" s="16">
        <f t="shared" si="564"/>
        <v>0</v>
      </c>
      <c r="N740" s="16">
        <f t="shared" si="564"/>
        <v>0</v>
      </c>
      <c r="O740" s="16">
        <f t="shared" si="564"/>
        <v>0</v>
      </c>
      <c r="P740" s="16">
        <f t="shared" si="564"/>
        <v>75047.709999999992</v>
      </c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  <c r="BO740" s="29"/>
      <c r="BP740" s="29"/>
      <c r="BQ740" s="29"/>
      <c r="BR740" s="29"/>
      <c r="BS740" s="29"/>
      <c r="BT740" s="29"/>
      <c r="BU740" s="29"/>
      <c r="BV740" s="29"/>
      <c r="BW740" s="29"/>
      <c r="BX740" s="29"/>
      <c r="BY740" s="29"/>
      <c r="BZ740" s="29"/>
      <c r="CA740" s="29"/>
      <c r="CB740" s="29"/>
      <c r="CC740" s="29"/>
      <c r="CD740" s="29"/>
      <c r="CE740" s="29"/>
      <c r="CF740" s="29"/>
      <c r="CG740" s="29"/>
      <c r="CH740" s="29"/>
      <c r="CI740" s="29"/>
      <c r="CJ740" s="29"/>
      <c r="CK740" s="29"/>
      <c r="CL740" s="29"/>
      <c r="CM740" s="29"/>
      <c r="CN740" s="29"/>
      <c r="CO740" s="29"/>
      <c r="CP740" s="29"/>
      <c r="CQ740" s="29"/>
      <c r="CR740" s="29"/>
      <c r="CS740" s="29"/>
      <c r="CT740" s="29"/>
      <c r="CU740" s="29"/>
      <c r="CV740" s="29"/>
      <c r="CW740" s="29"/>
      <c r="CX740" s="29"/>
      <c r="CY740" s="29"/>
      <c r="CZ740" s="29"/>
      <c r="DA740" s="29"/>
      <c r="DB740" s="29"/>
      <c r="DC740" s="29"/>
      <c r="DD740" s="29"/>
      <c r="DE740" s="29"/>
      <c r="DF740" s="29"/>
      <c r="DG740" s="29"/>
      <c r="DH740" s="29"/>
      <c r="DI740" s="29"/>
      <c r="DJ740" s="29"/>
      <c r="DK740" s="29"/>
      <c r="DL740" s="29"/>
      <c r="DM740" s="29"/>
      <c r="DN740" s="29"/>
      <c r="DO740" s="29"/>
      <c r="DP740" s="29"/>
      <c r="DQ740" s="29"/>
      <c r="DR740" s="29"/>
      <c r="DS740" s="29"/>
      <c r="DT740" s="29"/>
      <c r="DU740" s="29"/>
      <c r="DV740" s="29"/>
      <c r="DW740" s="29"/>
      <c r="DX740" s="29"/>
      <c r="DY740" s="29"/>
      <c r="DZ740" s="29"/>
      <c r="EA740" s="29"/>
      <c r="EB740" s="29"/>
      <c r="EC740" s="29"/>
      <c r="ED740" s="29"/>
      <c r="EE740" s="29"/>
      <c r="EF740" s="29"/>
      <c r="EG740" s="29"/>
      <c r="EH740" s="29"/>
      <c r="EI740" s="29"/>
      <c r="EJ740" s="29"/>
      <c r="EK740" s="29"/>
      <c r="EL740" s="29"/>
      <c r="EM740" s="29"/>
      <c r="EN740" s="29"/>
      <c r="EO740" s="29"/>
      <c r="EP740" s="29"/>
      <c r="EQ740" s="29"/>
      <c r="ER740" s="29"/>
      <c r="ES740" s="29"/>
      <c r="ET740" s="29"/>
      <c r="EU740" s="29"/>
      <c r="EV740" s="29"/>
      <c r="EW740" s="29"/>
      <c r="EX740" s="29"/>
      <c r="EY740" s="29"/>
      <c r="EZ740" s="29"/>
      <c r="FA740" s="29"/>
      <c r="FB740" s="29"/>
      <c r="FC740" s="29"/>
      <c r="FD740" s="29"/>
      <c r="FE740" s="29"/>
      <c r="FF740" s="29"/>
      <c r="FG740" s="29"/>
      <c r="FH740" s="29"/>
      <c r="FI740" s="29"/>
      <c r="FJ740" s="29"/>
      <c r="FK740" s="29"/>
      <c r="FL740" s="29"/>
      <c r="FM740" s="29"/>
      <c r="FN740" s="29"/>
      <c r="FO740" s="29"/>
      <c r="FP740" s="29"/>
      <c r="FQ740" s="29"/>
      <c r="FR740" s="29"/>
      <c r="FS740" s="29"/>
      <c r="FT740" s="29"/>
      <c r="FU740" s="29"/>
      <c r="FV740" s="29"/>
      <c r="FW740" s="29"/>
      <c r="FX740" s="29"/>
      <c r="FY740" s="29"/>
      <c r="FZ740" s="29"/>
      <c r="GA740" s="29"/>
      <c r="GB740" s="29"/>
      <c r="GC740" s="29"/>
      <c r="GD740" s="29"/>
      <c r="GE740" s="29"/>
      <c r="GF740" s="29"/>
      <c r="GG740" s="29"/>
      <c r="GH740" s="29"/>
      <c r="GI740" s="29"/>
      <c r="GJ740" s="29"/>
      <c r="GK740" s="29"/>
      <c r="GL740" s="29"/>
      <c r="GM740" s="29"/>
      <c r="GN740" s="29"/>
      <c r="GO740" s="29"/>
      <c r="GP740" s="29"/>
      <c r="GQ740" s="29"/>
      <c r="GR740" s="29"/>
      <c r="GS740" s="29"/>
      <c r="GT740" s="29"/>
      <c r="GU740" s="29"/>
      <c r="GV740" s="29"/>
      <c r="GW740" s="29"/>
      <c r="GX740" s="29"/>
      <c r="GY740" s="29"/>
      <c r="GZ740" s="29"/>
      <c r="HA740" s="29"/>
      <c r="HB740" s="29"/>
      <c r="HC740" s="29"/>
      <c r="HD740" s="29"/>
      <c r="HE740" s="29"/>
      <c r="HF740" s="29"/>
      <c r="HG740" s="29"/>
      <c r="HH740" s="29"/>
      <c r="HI740" s="29"/>
      <c r="HJ740" s="29"/>
      <c r="HK740" s="29"/>
      <c r="HL740" s="29"/>
      <c r="HM740" s="29"/>
      <c r="HN740" s="29"/>
      <c r="HO740" s="29"/>
      <c r="HP740" s="29"/>
      <c r="HQ740" s="29"/>
    </row>
    <row r="741" spans="1:242" ht="15.75" customHeight="1">
      <c r="A741" s="22" t="s">
        <v>2055</v>
      </c>
      <c r="B741" s="36" t="s">
        <v>1283</v>
      </c>
      <c r="C741" s="48" t="s">
        <v>106</v>
      </c>
      <c r="D741" s="16">
        <v>0</v>
      </c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7">
        <f t="shared" si="562"/>
        <v>0</v>
      </c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  <c r="BO741" s="29"/>
      <c r="BP741" s="29"/>
      <c r="BQ741" s="29"/>
      <c r="BR741" s="29"/>
      <c r="BS741" s="29"/>
      <c r="BT741" s="29"/>
      <c r="BU741" s="29"/>
      <c r="BV741" s="29"/>
      <c r="BW741" s="29"/>
      <c r="BX741" s="29"/>
      <c r="BY741" s="29"/>
      <c r="BZ741" s="29"/>
      <c r="CA741" s="29"/>
      <c r="CB741" s="29"/>
      <c r="CC741" s="29"/>
      <c r="CD741" s="29"/>
      <c r="CE741" s="29"/>
      <c r="CF741" s="29"/>
      <c r="CG741" s="29"/>
      <c r="CH741" s="29"/>
      <c r="CI741" s="29"/>
      <c r="CJ741" s="29"/>
      <c r="CK741" s="29"/>
      <c r="CL741" s="29"/>
      <c r="CM741" s="29"/>
      <c r="CN741" s="29"/>
      <c r="CO741" s="29"/>
      <c r="CP741" s="29"/>
      <c r="CQ741" s="29"/>
      <c r="CR741" s="29"/>
      <c r="CS741" s="29"/>
      <c r="CT741" s="29"/>
      <c r="CU741" s="29"/>
      <c r="CV741" s="29"/>
      <c r="CW741" s="29"/>
      <c r="CX741" s="29"/>
      <c r="CY741" s="29"/>
      <c r="CZ741" s="29"/>
      <c r="DA741" s="29"/>
      <c r="DB741" s="29"/>
      <c r="DC741" s="29"/>
      <c r="DD741" s="29"/>
      <c r="DE741" s="29"/>
      <c r="DF741" s="29"/>
      <c r="DG741" s="29"/>
      <c r="DH741" s="29"/>
      <c r="DI741" s="29"/>
      <c r="DJ741" s="29"/>
      <c r="DK741" s="29"/>
      <c r="DL741" s="29"/>
      <c r="DM741" s="29"/>
      <c r="DN741" s="29"/>
      <c r="DO741" s="29"/>
      <c r="DP741" s="29"/>
      <c r="DQ741" s="29"/>
      <c r="DR741" s="29"/>
      <c r="DS741" s="29"/>
      <c r="DT741" s="29"/>
      <c r="DU741" s="29"/>
      <c r="DV741" s="29"/>
      <c r="DW741" s="29"/>
      <c r="DX741" s="29"/>
      <c r="DY741" s="29"/>
      <c r="DZ741" s="29"/>
      <c r="EA741" s="29"/>
      <c r="EB741" s="29"/>
      <c r="EC741" s="29"/>
      <c r="ED741" s="29"/>
      <c r="EE741" s="29"/>
      <c r="EF741" s="29"/>
      <c r="EG741" s="29"/>
      <c r="EH741" s="29"/>
      <c r="EI741" s="29"/>
      <c r="EJ741" s="29"/>
      <c r="EK741" s="29"/>
      <c r="EL741" s="29"/>
      <c r="EM741" s="29"/>
      <c r="EN741" s="29"/>
      <c r="EO741" s="29"/>
      <c r="EP741" s="29"/>
      <c r="EQ741" s="29"/>
      <c r="ER741" s="29"/>
      <c r="ES741" s="29"/>
      <c r="ET741" s="29"/>
      <c r="EU741" s="29"/>
      <c r="EV741" s="29"/>
      <c r="EW741" s="29"/>
      <c r="EX741" s="29"/>
      <c r="EY741" s="29"/>
      <c r="EZ741" s="29"/>
      <c r="FA741" s="29"/>
      <c r="FB741" s="29"/>
      <c r="FC741" s="29"/>
      <c r="FD741" s="29"/>
      <c r="FE741" s="29"/>
      <c r="FF741" s="29"/>
      <c r="FG741" s="29"/>
      <c r="FH741" s="29"/>
      <c r="FI741" s="29"/>
      <c r="FJ741" s="29"/>
      <c r="FK741" s="29"/>
      <c r="FL741" s="29"/>
      <c r="FM741" s="29"/>
      <c r="FN741" s="29"/>
      <c r="FO741" s="29"/>
      <c r="FP741" s="29"/>
      <c r="FQ741" s="29"/>
      <c r="FR741" s="29"/>
      <c r="FS741" s="29"/>
      <c r="FT741" s="29"/>
      <c r="FU741" s="29"/>
      <c r="FV741" s="29"/>
      <c r="FW741" s="29"/>
      <c r="FX741" s="29"/>
      <c r="FY741" s="29"/>
      <c r="FZ741" s="29"/>
      <c r="GA741" s="29"/>
      <c r="GB741" s="29"/>
      <c r="GC741" s="29"/>
      <c r="GD741" s="29"/>
      <c r="GE741" s="29"/>
      <c r="GF741" s="29"/>
      <c r="GG741" s="29"/>
      <c r="GH741" s="29"/>
      <c r="GI741" s="29"/>
      <c r="GJ741" s="29"/>
      <c r="GK741" s="29"/>
      <c r="GL741" s="29"/>
      <c r="GM741" s="29"/>
      <c r="GN741" s="29"/>
      <c r="GO741" s="29"/>
      <c r="GP741" s="29"/>
      <c r="GQ741" s="29"/>
      <c r="GR741" s="29"/>
      <c r="GS741" s="29"/>
      <c r="GT741" s="29"/>
      <c r="GU741" s="29"/>
      <c r="GV741" s="29"/>
      <c r="GW741" s="29"/>
      <c r="GX741" s="29"/>
      <c r="GY741" s="29"/>
      <c r="GZ741" s="29"/>
      <c r="HA741" s="29"/>
      <c r="HB741" s="29"/>
      <c r="HC741" s="29"/>
      <c r="HD741" s="29"/>
      <c r="HE741" s="29"/>
      <c r="HF741" s="29"/>
      <c r="HG741" s="29"/>
      <c r="HH741" s="29"/>
      <c r="HI741" s="29"/>
      <c r="HJ741" s="29"/>
      <c r="HK741" s="29"/>
      <c r="HL741" s="29"/>
      <c r="HM741" s="29"/>
      <c r="HN741" s="29"/>
      <c r="HO741" s="29"/>
      <c r="HP741" s="29"/>
      <c r="HQ741" s="29"/>
    </row>
    <row r="742" spans="1:242" s="30" customFormat="1" ht="15.75" customHeight="1">
      <c r="A742" s="22" t="s">
        <v>2056</v>
      </c>
      <c r="B742" s="36" t="s">
        <v>1841</v>
      </c>
      <c r="C742" s="48" t="s">
        <v>145</v>
      </c>
      <c r="D742" s="16">
        <v>0</v>
      </c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7">
        <f t="shared" si="562"/>
        <v>0</v>
      </c>
      <c r="HR742" s="29"/>
      <c r="HS742" s="29"/>
      <c r="HT742" s="29"/>
      <c r="HU742" s="29"/>
      <c r="HV742" s="29"/>
      <c r="HW742" s="29"/>
      <c r="HX742" s="29"/>
      <c r="HY742" s="29"/>
      <c r="HZ742" s="29"/>
      <c r="IA742" s="29"/>
      <c r="IB742" s="29"/>
      <c r="IC742" s="29"/>
      <c r="ID742" s="29"/>
      <c r="IE742" s="29"/>
      <c r="IF742" s="29"/>
      <c r="IG742" s="29"/>
      <c r="IH742" s="29"/>
    </row>
    <row r="743" spans="1:242" s="30" customFormat="1" ht="15.75" customHeight="1">
      <c r="A743" s="22" t="s">
        <v>2070</v>
      </c>
      <c r="B743" s="36" t="s">
        <v>1273</v>
      </c>
      <c r="C743" s="48" t="s">
        <v>115</v>
      </c>
      <c r="D743" s="16"/>
      <c r="E743" s="16"/>
      <c r="F743" s="16">
        <v>35937.57</v>
      </c>
      <c r="G743" s="16"/>
      <c r="H743" s="16"/>
      <c r="I743" s="16"/>
      <c r="J743" s="16"/>
      <c r="K743" s="16"/>
      <c r="L743" s="16"/>
      <c r="M743" s="16"/>
      <c r="N743" s="16"/>
      <c r="O743" s="16"/>
      <c r="P743" s="17">
        <f t="shared" si="562"/>
        <v>35937.57</v>
      </c>
      <c r="HR743" s="29"/>
      <c r="HS743" s="29"/>
      <c r="HT743" s="29"/>
      <c r="HU743" s="29"/>
      <c r="HV743" s="29"/>
      <c r="HW743" s="29"/>
      <c r="HX743" s="29"/>
      <c r="HY743" s="29"/>
      <c r="HZ743" s="29"/>
      <c r="IA743" s="29"/>
      <c r="IB743" s="29"/>
      <c r="IC743" s="29"/>
      <c r="ID743" s="29"/>
      <c r="IE743" s="29"/>
      <c r="IF743" s="29"/>
      <c r="IG743" s="29"/>
      <c r="IH743" s="29"/>
    </row>
    <row r="744" spans="1:242" ht="15.75" customHeight="1">
      <c r="A744" s="22" t="s">
        <v>2057</v>
      </c>
      <c r="B744" s="36" t="s">
        <v>1275</v>
      </c>
      <c r="C744" s="48" t="s">
        <v>14</v>
      </c>
      <c r="D744" s="16">
        <v>9430.6200000000008</v>
      </c>
      <c r="E744" s="16">
        <v>6748.2</v>
      </c>
      <c r="F744" s="16">
        <v>4075.82</v>
      </c>
      <c r="G744" s="16">
        <v>15819.46</v>
      </c>
      <c r="H744" s="16">
        <v>-5478.32</v>
      </c>
      <c r="I744" s="16">
        <v>2388.31</v>
      </c>
      <c r="J744" s="16">
        <v>3742.93</v>
      </c>
      <c r="K744" s="16">
        <v>2383.12</v>
      </c>
      <c r="L744" s="16"/>
      <c r="M744" s="16"/>
      <c r="N744" s="16"/>
      <c r="O744" s="16"/>
      <c r="P744" s="17">
        <f t="shared" si="562"/>
        <v>39110.14</v>
      </c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  <c r="BO744" s="29"/>
      <c r="BP744" s="29"/>
      <c r="BQ744" s="29"/>
      <c r="BR744" s="29"/>
      <c r="BS744" s="29"/>
      <c r="BT744" s="29"/>
      <c r="BU744" s="29"/>
      <c r="BV744" s="29"/>
      <c r="BW744" s="29"/>
      <c r="BX744" s="29"/>
      <c r="BY744" s="29"/>
      <c r="BZ744" s="29"/>
      <c r="CA744" s="29"/>
      <c r="CB744" s="29"/>
      <c r="CC744" s="29"/>
      <c r="CD744" s="29"/>
      <c r="CE744" s="29"/>
      <c r="CF744" s="29"/>
      <c r="CG744" s="29"/>
      <c r="CH744" s="29"/>
      <c r="CI744" s="29"/>
      <c r="CJ744" s="29"/>
      <c r="CK744" s="29"/>
      <c r="CL744" s="29"/>
      <c r="CM744" s="29"/>
      <c r="CN744" s="29"/>
      <c r="CO744" s="29"/>
      <c r="CP744" s="29"/>
      <c r="CQ744" s="29"/>
      <c r="CR744" s="29"/>
      <c r="CS744" s="29"/>
      <c r="CT744" s="29"/>
      <c r="CU744" s="29"/>
      <c r="CV744" s="29"/>
      <c r="CW744" s="29"/>
      <c r="CX744" s="29"/>
      <c r="CY744" s="29"/>
      <c r="CZ744" s="29"/>
      <c r="DA744" s="29"/>
      <c r="DB744" s="29"/>
      <c r="DC744" s="29"/>
      <c r="DD744" s="29"/>
      <c r="DE744" s="29"/>
      <c r="DF744" s="29"/>
      <c r="DG744" s="29"/>
      <c r="DH744" s="29"/>
      <c r="DI744" s="29"/>
      <c r="DJ744" s="29"/>
      <c r="DK744" s="29"/>
      <c r="DL744" s="29"/>
      <c r="DM744" s="29"/>
      <c r="DN744" s="29"/>
      <c r="DO744" s="29"/>
      <c r="DP744" s="29"/>
      <c r="DQ744" s="29"/>
      <c r="DR744" s="29"/>
      <c r="DS744" s="29"/>
      <c r="DT744" s="29"/>
      <c r="DU744" s="29"/>
      <c r="DV744" s="29"/>
      <c r="DW744" s="29"/>
      <c r="DX744" s="29"/>
      <c r="DY744" s="29"/>
      <c r="DZ744" s="29"/>
      <c r="EA744" s="29"/>
      <c r="EB744" s="29"/>
      <c r="EC744" s="29"/>
      <c r="ED744" s="29"/>
      <c r="EE744" s="29"/>
      <c r="EF744" s="29"/>
      <c r="EG744" s="29"/>
      <c r="EH744" s="29"/>
      <c r="EI744" s="29"/>
      <c r="EJ744" s="29"/>
      <c r="EK744" s="29"/>
      <c r="EL744" s="29"/>
      <c r="EM744" s="29"/>
      <c r="EN744" s="29"/>
      <c r="EO744" s="29"/>
      <c r="EP744" s="29"/>
      <c r="EQ744" s="29"/>
      <c r="ER744" s="29"/>
      <c r="ES744" s="29"/>
      <c r="ET744" s="29"/>
      <c r="EU744" s="29"/>
      <c r="EV744" s="29"/>
      <c r="EW744" s="29"/>
      <c r="EX744" s="29"/>
      <c r="EY744" s="29"/>
      <c r="EZ744" s="29"/>
      <c r="FA744" s="29"/>
      <c r="FB744" s="29"/>
      <c r="FC744" s="29"/>
      <c r="FD744" s="29"/>
      <c r="FE744" s="29"/>
      <c r="FF744" s="29"/>
      <c r="FG744" s="29"/>
      <c r="FH744" s="29"/>
      <c r="FI744" s="29"/>
      <c r="FJ744" s="29"/>
      <c r="FK744" s="29"/>
      <c r="FL744" s="29"/>
      <c r="FM744" s="29"/>
      <c r="FN744" s="29"/>
      <c r="FO744" s="29"/>
      <c r="FP744" s="29"/>
      <c r="FQ744" s="29"/>
      <c r="FR744" s="29"/>
      <c r="FS744" s="29"/>
      <c r="FT744" s="29"/>
      <c r="FU744" s="29"/>
      <c r="FV744" s="29"/>
      <c r="FW744" s="29"/>
      <c r="FX744" s="29"/>
      <c r="FY744" s="29"/>
      <c r="FZ744" s="29"/>
      <c r="GA744" s="29"/>
      <c r="GB744" s="29"/>
      <c r="GC744" s="29"/>
      <c r="GD744" s="29"/>
      <c r="GE744" s="29"/>
      <c r="GF744" s="29"/>
      <c r="GG744" s="29"/>
      <c r="GH744" s="29"/>
      <c r="GI744" s="29"/>
      <c r="GJ744" s="29"/>
      <c r="GK744" s="29"/>
      <c r="GL744" s="29"/>
      <c r="GM744" s="29"/>
      <c r="GN744" s="29"/>
      <c r="GO744" s="29"/>
      <c r="GP744" s="29"/>
      <c r="GQ744" s="29"/>
      <c r="GR744" s="29"/>
      <c r="GS744" s="29"/>
      <c r="GT744" s="29"/>
      <c r="GU744" s="29"/>
      <c r="GV744" s="29"/>
      <c r="GW744" s="29"/>
      <c r="GX744" s="29"/>
      <c r="GY744" s="29"/>
      <c r="GZ744" s="29"/>
      <c r="HA744" s="29"/>
      <c r="HB744" s="29"/>
      <c r="HC744" s="29"/>
      <c r="HD744" s="29"/>
      <c r="HE744" s="29"/>
      <c r="HF744" s="29"/>
      <c r="HG744" s="29"/>
      <c r="HH744" s="29"/>
      <c r="HI744" s="29"/>
      <c r="HJ744" s="29"/>
      <c r="HK744" s="29"/>
      <c r="HL744" s="29"/>
      <c r="HM744" s="29"/>
      <c r="HN744" s="29"/>
      <c r="HO744" s="29"/>
      <c r="HP744" s="29"/>
      <c r="HQ744" s="29"/>
    </row>
    <row r="745" spans="1:242" s="87" customFormat="1" ht="15.75" customHeight="1">
      <c r="A745" s="24" t="s">
        <v>1276</v>
      </c>
      <c r="B745" s="35" t="s">
        <v>1277</v>
      </c>
      <c r="C745" s="48"/>
      <c r="D745" s="16">
        <f t="shared" ref="D745:P745" si="565">D746</f>
        <v>0</v>
      </c>
      <c r="E745" s="16">
        <f t="shared" si="565"/>
        <v>1496</v>
      </c>
      <c r="F745" s="16">
        <f t="shared" si="565"/>
        <v>1016.66</v>
      </c>
      <c r="G745" s="16">
        <f t="shared" si="565"/>
        <v>640</v>
      </c>
      <c r="H745" s="16">
        <f t="shared" si="565"/>
        <v>2560.02</v>
      </c>
      <c r="I745" s="16">
        <f t="shared" si="565"/>
        <v>748</v>
      </c>
      <c r="J745" s="16">
        <f t="shared" si="565"/>
        <v>772</v>
      </c>
      <c r="K745" s="16">
        <f t="shared" si="565"/>
        <v>796</v>
      </c>
      <c r="L745" s="16">
        <f t="shared" si="565"/>
        <v>0</v>
      </c>
      <c r="M745" s="16">
        <f t="shared" si="565"/>
        <v>0</v>
      </c>
      <c r="N745" s="16">
        <f t="shared" si="565"/>
        <v>0</v>
      </c>
      <c r="O745" s="16">
        <f t="shared" si="565"/>
        <v>0</v>
      </c>
      <c r="P745" s="16">
        <f t="shared" si="565"/>
        <v>8028.68</v>
      </c>
      <c r="HR745" s="73"/>
      <c r="HS745" s="73"/>
      <c r="HT745" s="73"/>
      <c r="HU745" s="73"/>
      <c r="HV745" s="73"/>
      <c r="HW745" s="73"/>
      <c r="HX745" s="73"/>
      <c r="HY745" s="73"/>
      <c r="HZ745" s="73"/>
      <c r="IA745" s="73"/>
      <c r="IB745" s="73"/>
      <c r="IC745" s="73"/>
      <c r="ID745" s="73"/>
      <c r="IE745" s="73"/>
      <c r="IF745" s="73"/>
      <c r="IG745" s="73"/>
      <c r="IH745" s="73"/>
    </row>
    <row r="746" spans="1:242" s="51" customFormat="1" ht="18.75" customHeight="1">
      <c r="A746" s="24" t="s">
        <v>1278</v>
      </c>
      <c r="B746" s="35" t="s">
        <v>1279</v>
      </c>
      <c r="C746" s="48"/>
      <c r="D746" s="16">
        <f t="shared" ref="D746:J746" si="566">D747+D748</f>
        <v>0</v>
      </c>
      <c r="E746" s="16">
        <f t="shared" si="566"/>
        <v>1496</v>
      </c>
      <c r="F746" s="16">
        <f t="shared" si="566"/>
        <v>1016.66</v>
      </c>
      <c r="G746" s="16">
        <f t="shared" si="566"/>
        <v>640</v>
      </c>
      <c r="H746" s="16">
        <f t="shared" si="566"/>
        <v>2560.02</v>
      </c>
      <c r="I746" s="16">
        <f t="shared" si="566"/>
        <v>748</v>
      </c>
      <c r="J746" s="16">
        <f t="shared" si="566"/>
        <v>772</v>
      </c>
      <c r="K746" s="16">
        <f t="shared" ref="K746:P746" si="567">K747+K748</f>
        <v>796</v>
      </c>
      <c r="L746" s="16">
        <f t="shared" si="567"/>
        <v>0</v>
      </c>
      <c r="M746" s="16">
        <f t="shared" si="567"/>
        <v>0</v>
      </c>
      <c r="N746" s="16">
        <f t="shared" si="567"/>
        <v>0</v>
      </c>
      <c r="O746" s="16">
        <f t="shared" si="567"/>
        <v>0</v>
      </c>
      <c r="P746" s="16">
        <f t="shared" si="567"/>
        <v>8028.68</v>
      </c>
      <c r="HR746" s="31"/>
      <c r="HS746" s="31"/>
      <c r="HT746" s="31"/>
      <c r="HU746" s="31"/>
      <c r="HV746" s="31"/>
      <c r="HW746" s="31"/>
      <c r="HX746" s="31"/>
      <c r="HY746" s="31"/>
      <c r="HZ746" s="31"/>
      <c r="IA746" s="31"/>
      <c r="IB746" s="31"/>
      <c r="IC746" s="31"/>
      <c r="ID746" s="31"/>
      <c r="IE746" s="31"/>
      <c r="IF746" s="31"/>
      <c r="IG746" s="31"/>
      <c r="IH746" s="31"/>
    </row>
    <row r="747" spans="1:242" s="64" customFormat="1" ht="12.75" customHeight="1">
      <c r="A747" s="22" t="s">
        <v>1280</v>
      </c>
      <c r="B747" s="36" t="s">
        <v>1281</v>
      </c>
      <c r="C747" s="48" t="s">
        <v>14</v>
      </c>
      <c r="D747" s="17"/>
      <c r="E747" s="17"/>
      <c r="F747" s="17">
        <v>88.66</v>
      </c>
      <c r="G747" s="17"/>
      <c r="H747" s="17"/>
      <c r="I747" s="17"/>
      <c r="J747" s="17"/>
      <c r="K747" s="17"/>
      <c r="L747" s="17"/>
      <c r="M747" s="17"/>
      <c r="N747" s="17"/>
      <c r="O747" s="17"/>
      <c r="P747" s="17">
        <f t="shared" ref="P747:P748" si="568">SUM(D747:O747)</f>
        <v>88.66</v>
      </c>
    </row>
    <row r="748" spans="1:242" s="74" customFormat="1" ht="12" customHeight="1">
      <c r="A748" s="22" t="s">
        <v>1282</v>
      </c>
      <c r="B748" s="36" t="s">
        <v>1283</v>
      </c>
      <c r="C748" s="48" t="s">
        <v>106</v>
      </c>
      <c r="D748" s="17"/>
      <c r="E748" s="17">
        <v>1496</v>
      </c>
      <c r="F748" s="17">
        <v>928</v>
      </c>
      <c r="G748" s="17">
        <v>640</v>
      </c>
      <c r="H748" s="17">
        <v>2560.02</v>
      </c>
      <c r="I748" s="17">
        <v>748</v>
      </c>
      <c r="J748" s="17">
        <v>772</v>
      </c>
      <c r="K748" s="17">
        <v>796</v>
      </c>
      <c r="L748" s="17"/>
      <c r="M748" s="17"/>
      <c r="N748" s="17"/>
      <c r="O748" s="17"/>
      <c r="P748" s="17">
        <f t="shared" si="568"/>
        <v>7940.02</v>
      </c>
      <c r="HR748" s="75"/>
      <c r="HS748" s="75"/>
      <c r="HT748" s="75"/>
      <c r="HU748" s="75"/>
      <c r="HV748" s="75"/>
      <c r="HW748" s="75"/>
      <c r="HX748" s="75"/>
      <c r="HY748" s="75"/>
      <c r="HZ748" s="75"/>
      <c r="IA748" s="75"/>
      <c r="IB748" s="75"/>
      <c r="IC748" s="75"/>
      <c r="ID748" s="75"/>
      <c r="IE748" s="75"/>
      <c r="IF748" s="75"/>
      <c r="IG748" s="75"/>
      <c r="IH748" s="75"/>
    </row>
    <row r="749" spans="1:242">
      <c r="A749" s="85" t="s">
        <v>1284</v>
      </c>
      <c r="B749" s="86" t="s">
        <v>1285</v>
      </c>
      <c r="C749" s="104"/>
      <c r="D749" s="18">
        <f>D750+D764+D788+D799</f>
        <v>383767.53</v>
      </c>
      <c r="E749" s="18">
        <f t="shared" ref="E749:I749" si="569">E750+E764+E788+E799</f>
        <v>27153.67</v>
      </c>
      <c r="F749" s="18">
        <f t="shared" si="569"/>
        <v>1311556.48</v>
      </c>
      <c r="G749" s="18">
        <f t="shared" si="569"/>
        <v>1436712.23</v>
      </c>
      <c r="H749" s="18">
        <f t="shared" si="569"/>
        <v>2191794.63</v>
      </c>
      <c r="I749" s="18">
        <f t="shared" si="569"/>
        <v>2273703.2599999998</v>
      </c>
      <c r="J749" s="18">
        <f t="shared" ref="J749" si="570">J750+J764+J788+J799</f>
        <v>1320621.52</v>
      </c>
      <c r="K749" s="18">
        <f t="shared" ref="K749:P749" si="571">K750+K764+K788+K799</f>
        <v>1557632.0499999998</v>
      </c>
      <c r="L749" s="18">
        <f t="shared" si="571"/>
        <v>0</v>
      </c>
      <c r="M749" s="18">
        <f t="shared" si="571"/>
        <v>0</v>
      </c>
      <c r="N749" s="18">
        <f t="shared" si="571"/>
        <v>0</v>
      </c>
      <c r="O749" s="18">
        <f t="shared" si="571"/>
        <v>0</v>
      </c>
      <c r="P749" s="18">
        <f t="shared" si="571"/>
        <v>10453692.369999997</v>
      </c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  <c r="BO749" s="29"/>
      <c r="BP749" s="29"/>
      <c r="BQ749" s="29"/>
      <c r="BR749" s="29"/>
      <c r="BS749" s="29"/>
      <c r="BT749" s="29"/>
      <c r="BU749" s="29"/>
      <c r="BV749" s="29"/>
      <c r="BW749" s="29"/>
      <c r="BX749" s="29"/>
      <c r="BY749" s="29"/>
      <c r="BZ749" s="29"/>
      <c r="CA749" s="29"/>
      <c r="CB749" s="29"/>
      <c r="CC749" s="29"/>
      <c r="CD749" s="29"/>
      <c r="CE749" s="29"/>
      <c r="CF749" s="29"/>
      <c r="CG749" s="29"/>
      <c r="CH749" s="29"/>
      <c r="CI749" s="29"/>
      <c r="CJ749" s="29"/>
      <c r="CK749" s="29"/>
      <c r="CL749" s="29"/>
      <c r="CM749" s="29"/>
      <c r="CN749" s="29"/>
      <c r="CO749" s="29"/>
      <c r="CP749" s="29"/>
      <c r="CQ749" s="29"/>
      <c r="CR749" s="29"/>
      <c r="CS749" s="29"/>
      <c r="CT749" s="29"/>
      <c r="CU749" s="29"/>
      <c r="CV749" s="29"/>
      <c r="CW749" s="29"/>
      <c r="CX749" s="29"/>
      <c r="CY749" s="29"/>
      <c r="CZ749" s="29"/>
      <c r="DA749" s="29"/>
      <c r="DB749" s="29"/>
      <c r="DC749" s="29"/>
      <c r="DD749" s="29"/>
      <c r="DE749" s="29"/>
      <c r="DF749" s="29"/>
      <c r="DG749" s="29"/>
      <c r="DH749" s="29"/>
      <c r="DI749" s="29"/>
      <c r="DJ749" s="29"/>
      <c r="DK749" s="29"/>
      <c r="DL749" s="29"/>
      <c r="DM749" s="29"/>
      <c r="DN749" s="29"/>
      <c r="DO749" s="29"/>
      <c r="DP749" s="29"/>
      <c r="DQ749" s="29"/>
      <c r="DR749" s="29"/>
      <c r="DS749" s="29"/>
      <c r="DT749" s="29"/>
      <c r="DU749" s="29"/>
      <c r="DV749" s="29"/>
      <c r="DW749" s="29"/>
      <c r="DX749" s="29"/>
      <c r="DY749" s="29"/>
      <c r="DZ749" s="29"/>
      <c r="EA749" s="29"/>
      <c r="EB749" s="29"/>
      <c r="EC749" s="29"/>
      <c r="ED749" s="29"/>
      <c r="EE749" s="29"/>
      <c r="EF749" s="29"/>
      <c r="EG749" s="29"/>
      <c r="EH749" s="29"/>
      <c r="EI749" s="29"/>
      <c r="EJ749" s="29"/>
      <c r="EK749" s="29"/>
      <c r="EL749" s="29"/>
      <c r="EM749" s="29"/>
      <c r="EN749" s="29"/>
      <c r="EO749" s="29"/>
      <c r="EP749" s="29"/>
      <c r="EQ749" s="29"/>
      <c r="ER749" s="29"/>
      <c r="ES749" s="29"/>
      <c r="ET749" s="29"/>
      <c r="EU749" s="29"/>
      <c r="EV749" s="29"/>
      <c r="EW749" s="29"/>
      <c r="EX749" s="29"/>
      <c r="EY749" s="29"/>
      <c r="EZ749" s="29"/>
      <c r="FA749" s="29"/>
      <c r="FB749" s="29"/>
      <c r="FC749" s="29"/>
      <c r="FD749" s="29"/>
      <c r="FE749" s="29"/>
      <c r="FF749" s="29"/>
      <c r="FG749" s="29"/>
      <c r="FH749" s="29"/>
      <c r="FI749" s="29"/>
      <c r="FJ749" s="29"/>
      <c r="FK749" s="29"/>
      <c r="FL749" s="29"/>
      <c r="FM749" s="29"/>
      <c r="FN749" s="29"/>
      <c r="FO749" s="29"/>
      <c r="FP749" s="29"/>
      <c r="FQ749" s="29"/>
      <c r="FR749" s="29"/>
      <c r="FS749" s="29"/>
      <c r="FT749" s="29"/>
      <c r="FU749" s="29"/>
      <c r="FV749" s="29"/>
      <c r="FW749" s="29"/>
      <c r="FX749" s="29"/>
      <c r="FY749" s="29"/>
      <c r="FZ749" s="29"/>
      <c r="GA749" s="29"/>
      <c r="GB749" s="29"/>
      <c r="GC749" s="29"/>
      <c r="GD749" s="29"/>
      <c r="GE749" s="29"/>
      <c r="GF749" s="29"/>
      <c r="GG749" s="29"/>
      <c r="GH749" s="29"/>
      <c r="GI749" s="29"/>
      <c r="GJ749" s="29"/>
      <c r="GK749" s="29"/>
      <c r="GL749" s="29"/>
      <c r="GM749" s="29"/>
      <c r="GN749" s="29"/>
      <c r="GO749" s="29"/>
      <c r="GP749" s="29"/>
      <c r="GQ749" s="29"/>
      <c r="GR749" s="29"/>
      <c r="GS749" s="29"/>
      <c r="GT749" s="29"/>
      <c r="GU749" s="29"/>
      <c r="GV749" s="29"/>
      <c r="GW749" s="29"/>
      <c r="GX749" s="29"/>
      <c r="GY749" s="29"/>
      <c r="GZ749" s="29"/>
      <c r="HA749" s="29"/>
      <c r="HB749" s="29"/>
      <c r="HC749" s="29"/>
      <c r="HD749" s="29"/>
      <c r="HE749" s="29"/>
      <c r="HF749" s="29"/>
      <c r="HG749" s="29"/>
      <c r="HH749" s="29"/>
      <c r="HI749" s="29"/>
      <c r="HJ749" s="29"/>
      <c r="HK749" s="29"/>
      <c r="HL749" s="29"/>
      <c r="HM749" s="29"/>
      <c r="HN749" s="29"/>
      <c r="HO749" s="29"/>
      <c r="HP749" s="29"/>
      <c r="HQ749" s="29"/>
    </row>
    <row r="750" spans="1:242">
      <c r="A750" s="41" t="s">
        <v>1286</v>
      </c>
      <c r="B750" s="42" t="s">
        <v>1287</v>
      </c>
      <c r="C750" s="104"/>
      <c r="D750" s="43">
        <f t="shared" ref="D750:P750" si="572">D751</f>
        <v>318247.45</v>
      </c>
      <c r="E750" s="43">
        <f t="shared" si="572"/>
        <v>21981.78</v>
      </c>
      <c r="F750" s="43">
        <f t="shared" si="572"/>
        <v>315220.23</v>
      </c>
      <c r="G750" s="43">
        <f t="shared" si="572"/>
        <v>416679.9</v>
      </c>
      <c r="H750" s="43">
        <f t="shared" si="572"/>
        <v>2000000</v>
      </c>
      <c r="I750" s="43">
        <f t="shared" si="572"/>
        <v>1500000</v>
      </c>
      <c r="J750" s="43">
        <f t="shared" si="572"/>
        <v>0</v>
      </c>
      <c r="K750" s="43">
        <f t="shared" si="572"/>
        <v>500000</v>
      </c>
      <c r="L750" s="43">
        <f t="shared" si="572"/>
        <v>0</v>
      </c>
      <c r="M750" s="43">
        <f t="shared" si="572"/>
        <v>0</v>
      </c>
      <c r="N750" s="43">
        <f t="shared" si="572"/>
        <v>0</v>
      </c>
      <c r="O750" s="43">
        <f t="shared" si="572"/>
        <v>0</v>
      </c>
      <c r="P750" s="43">
        <f t="shared" si="572"/>
        <v>5072129.3599999994</v>
      </c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  <c r="BO750" s="29"/>
      <c r="BP750" s="29"/>
      <c r="BQ750" s="29"/>
      <c r="BR750" s="29"/>
      <c r="BS750" s="29"/>
      <c r="BT750" s="29"/>
      <c r="BU750" s="29"/>
      <c r="BV750" s="29"/>
      <c r="BW750" s="29"/>
      <c r="BX750" s="29"/>
      <c r="BY750" s="29"/>
      <c r="BZ750" s="29"/>
      <c r="CA750" s="29"/>
      <c r="CB750" s="29"/>
      <c r="CC750" s="29"/>
      <c r="CD750" s="29"/>
      <c r="CE750" s="29"/>
      <c r="CF750" s="29"/>
      <c r="CG750" s="29"/>
      <c r="CH750" s="29"/>
      <c r="CI750" s="29"/>
      <c r="CJ750" s="29"/>
      <c r="CK750" s="29"/>
      <c r="CL750" s="29"/>
      <c r="CM750" s="29"/>
      <c r="CN750" s="29"/>
      <c r="CO750" s="29"/>
      <c r="CP750" s="29"/>
      <c r="CQ750" s="29"/>
      <c r="CR750" s="29"/>
      <c r="CS750" s="29"/>
      <c r="CT750" s="29"/>
      <c r="CU750" s="29"/>
      <c r="CV750" s="29"/>
      <c r="CW750" s="29"/>
      <c r="CX750" s="29"/>
      <c r="CY750" s="29"/>
      <c r="CZ750" s="29"/>
      <c r="DA750" s="29"/>
      <c r="DB750" s="29"/>
      <c r="DC750" s="29"/>
      <c r="DD750" s="29"/>
      <c r="DE750" s="29"/>
      <c r="DF750" s="29"/>
      <c r="DG750" s="29"/>
      <c r="DH750" s="29"/>
      <c r="DI750" s="29"/>
      <c r="DJ750" s="29"/>
      <c r="DK750" s="29"/>
      <c r="DL750" s="29"/>
      <c r="DM750" s="29"/>
      <c r="DN750" s="29"/>
      <c r="DO750" s="29"/>
      <c r="DP750" s="29"/>
      <c r="DQ750" s="29"/>
      <c r="DR750" s="29"/>
      <c r="DS750" s="29"/>
      <c r="DT750" s="29"/>
      <c r="DU750" s="29"/>
      <c r="DV750" s="29"/>
      <c r="DW750" s="29"/>
      <c r="DX750" s="29"/>
      <c r="DY750" s="29"/>
      <c r="DZ750" s="29"/>
      <c r="EA750" s="29"/>
      <c r="EB750" s="29"/>
      <c r="EC750" s="29"/>
      <c r="ED750" s="29"/>
      <c r="EE750" s="29"/>
      <c r="EF750" s="29"/>
      <c r="EG750" s="29"/>
      <c r="EH750" s="29"/>
      <c r="EI750" s="29"/>
      <c r="EJ750" s="29"/>
      <c r="EK750" s="29"/>
      <c r="EL750" s="29"/>
      <c r="EM750" s="29"/>
      <c r="EN750" s="29"/>
      <c r="EO750" s="29"/>
      <c r="EP750" s="29"/>
      <c r="EQ750" s="29"/>
      <c r="ER750" s="29"/>
      <c r="ES750" s="29"/>
      <c r="ET750" s="29"/>
      <c r="EU750" s="29"/>
      <c r="EV750" s="29"/>
      <c r="EW750" s="29"/>
      <c r="EX750" s="29"/>
      <c r="EY750" s="29"/>
      <c r="EZ750" s="29"/>
      <c r="FA750" s="29"/>
      <c r="FB750" s="29"/>
      <c r="FC750" s="29"/>
      <c r="FD750" s="29"/>
      <c r="FE750" s="29"/>
      <c r="FF750" s="29"/>
      <c r="FG750" s="29"/>
      <c r="FH750" s="29"/>
      <c r="FI750" s="29"/>
      <c r="FJ750" s="29"/>
      <c r="FK750" s="29"/>
      <c r="FL750" s="29"/>
      <c r="FM750" s="29"/>
      <c r="FN750" s="29"/>
      <c r="FO750" s="29"/>
      <c r="FP750" s="29"/>
      <c r="FQ750" s="29"/>
      <c r="FR750" s="29"/>
      <c r="FS750" s="29"/>
      <c r="FT750" s="29"/>
      <c r="FU750" s="29"/>
      <c r="FV750" s="29"/>
      <c r="FW750" s="29"/>
      <c r="FX750" s="29"/>
      <c r="FY750" s="29"/>
      <c r="FZ750" s="29"/>
      <c r="GA750" s="29"/>
      <c r="GB750" s="29"/>
      <c r="GC750" s="29"/>
      <c r="GD750" s="29"/>
      <c r="GE750" s="29"/>
      <c r="GF750" s="29"/>
      <c r="GG750" s="29"/>
      <c r="GH750" s="29"/>
      <c r="GI750" s="29"/>
      <c r="GJ750" s="29"/>
      <c r="GK750" s="29"/>
      <c r="GL750" s="29"/>
      <c r="GM750" s="29"/>
      <c r="GN750" s="29"/>
      <c r="GO750" s="29"/>
      <c r="GP750" s="29"/>
      <c r="GQ750" s="29"/>
      <c r="GR750" s="29"/>
      <c r="GS750" s="29"/>
      <c r="GT750" s="29"/>
      <c r="GU750" s="29"/>
      <c r="GV750" s="29"/>
      <c r="GW750" s="29"/>
      <c r="GX750" s="29"/>
      <c r="GY750" s="29"/>
      <c r="GZ750" s="29"/>
      <c r="HA750" s="29"/>
      <c r="HB750" s="29"/>
      <c r="HC750" s="29"/>
      <c r="HD750" s="29"/>
      <c r="HE750" s="29"/>
      <c r="HF750" s="29"/>
      <c r="HG750" s="29"/>
      <c r="HH750" s="29"/>
      <c r="HI750" s="29"/>
      <c r="HJ750" s="29"/>
      <c r="HK750" s="29"/>
      <c r="HL750" s="29"/>
      <c r="HM750" s="29"/>
      <c r="HN750" s="29"/>
      <c r="HO750" s="29"/>
      <c r="HP750" s="29"/>
      <c r="HQ750" s="29"/>
    </row>
    <row r="751" spans="1:242">
      <c r="A751" s="44" t="s">
        <v>1288</v>
      </c>
      <c r="B751" s="45" t="s">
        <v>1289</v>
      </c>
      <c r="C751" s="104"/>
      <c r="D751" s="16">
        <f t="shared" ref="D751:I751" si="573">D757+D752</f>
        <v>318247.45</v>
      </c>
      <c r="E751" s="16">
        <f t="shared" si="573"/>
        <v>21981.78</v>
      </c>
      <c r="F751" s="16">
        <f t="shared" si="573"/>
        <v>315220.23</v>
      </c>
      <c r="G751" s="16">
        <f t="shared" si="573"/>
        <v>416679.9</v>
      </c>
      <c r="H751" s="16">
        <f t="shared" si="573"/>
        <v>2000000</v>
      </c>
      <c r="I751" s="16">
        <f t="shared" si="573"/>
        <v>1500000</v>
      </c>
      <c r="J751" s="16">
        <f t="shared" ref="J751" si="574">J757+J752</f>
        <v>0</v>
      </c>
      <c r="K751" s="16">
        <f t="shared" ref="K751:P751" si="575">K757+K752</f>
        <v>500000</v>
      </c>
      <c r="L751" s="16">
        <f t="shared" si="575"/>
        <v>0</v>
      </c>
      <c r="M751" s="16">
        <f t="shared" si="575"/>
        <v>0</v>
      </c>
      <c r="N751" s="16">
        <f t="shared" si="575"/>
        <v>0</v>
      </c>
      <c r="O751" s="16">
        <f t="shared" si="575"/>
        <v>0</v>
      </c>
      <c r="P751" s="16">
        <f t="shared" si="575"/>
        <v>5072129.3599999994</v>
      </c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  <c r="BO751" s="29"/>
      <c r="BP751" s="29"/>
      <c r="BQ751" s="29"/>
      <c r="BR751" s="29"/>
      <c r="BS751" s="29"/>
      <c r="BT751" s="29"/>
      <c r="BU751" s="29"/>
      <c r="BV751" s="29"/>
      <c r="BW751" s="29"/>
      <c r="BX751" s="29"/>
      <c r="BY751" s="29"/>
      <c r="BZ751" s="29"/>
      <c r="CA751" s="29"/>
      <c r="CB751" s="29"/>
      <c r="CC751" s="29"/>
      <c r="CD751" s="29"/>
      <c r="CE751" s="29"/>
      <c r="CF751" s="29"/>
      <c r="CG751" s="29"/>
      <c r="CH751" s="29"/>
      <c r="CI751" s="29"/>
      <c r="CJ751" s="29"/>
      <c r="CK751" s="29"/>
      <c r="CL751" s="29"/>
      <c r="CM751" s="29"/>
      <c r="CN751" s="29"/>
      <c r="CO751" s="29"/>
      <c r="CP751" s="29"/>
      <c r="CQ751" s="29"/>
      <c r="CR751" s="29"/>
      <c r="CS751" s="29"/>
      <c r="CT751" s="29"/>
      <c r="CU751" s="29"/>
      <c r="CV751" s="29"/>
      <c r="CW751" s="29"/>
      <c r="CX751" s="29"/>
      <c r="CY751" s="29"/>
      <c r="CZ751" s="29"/>
      <c r="DA751" s="29"/>
      <c r="DB751" s="29"/>
      <c r="DC751" s="29"/>
      <c r="DD751" s="29"/>
      <c r="DE751" s="29"/>
      <c r="DF751" s="29"/>
      <c r="DG751" s="29"/>
      <c r="DH751" s="29"/>
      <c r="DI751" s="29"/>
      <c r="DJ751" s="29"/>
      <c r="DK751" s="29"/>
      <c r="DL751" s="29"/>
      <c r="DM751" s="29"/>
      <c r="DN751" s="29"/>
      <c r="DO751" s="29"/>
      <c r="DP751" s="29"/>
      <c r="DQ751" s="29"/>
      <c r="DR751" s="29"/>
      <c r="DS751" s="29"/>
      <c r="DT751" s="29"/>
      <c r="DU751" s="29"/>
      <c r="DV751" s="29"/>
      <c r="DW751" s="29"/>
      <c r="DX751" s="29"/>
      <c r="DY751" s="29"/>
      <c r="DZ751" s="29"/>
      <c r="EA751" s="29"/>
      <c r="EB751" s="29"/>
      <c r="EC751" s="29"/>
      <c r="ED751" s="29"/>
      <c r="EE751" s="29"/>
      <c r="EF751" s="29"/>
      <c r="EG751" s="29"/>
      <c r="EH751" s="29"/>
      <c r="EI751" s="29"/>
      <c r="EJ751" s="29"/>
      <c r="EK751" s="29"/>
      <c r="EL751" s="29"/>
      <c r="EM751" s="29"/>
      <c r="EN751" s="29"/>
      <c r="EO751" s="29"/>
      <c r="EP751" s="29"/>
      <c r="EQ751" s="29"/>
      <c r="ER751" s="29"/>
      <c r="ES751" s="29"/>
      <c r="ET751" s="29"/>
      <c r="EU751" s="29"/>
      <c r="EV751" s="29"/>
      <c r="EW751" s="29"/>
      <c r="EX751" s="29"/>
      <c r="EY751" s="29"/>
      <c r="EZ751" s="29"/>
      <c r="FA751" s="29"/>
      <c r="FB751" s="29"/>
      <c r="FC751" s="29"/>
      <c r="FD751" s="29"/>
      <c r="FE751" s="29"/>
      <c r="FF751" s="29"/>
      <c r="FG751" s="29"/>
      <c r="FH751" s="29"/>
      <c r="FI751" s="29"/>
      <c r="FJ751" s="29"/>
      <c r="FK751" s="29"/>
      <c r="FL751" s="29"/>
      <c r="FM751" s="29"/>
      <c r="FN751" s="29"/>
      <c r="FO751" s="29"/>
      <c r="FP751" s="29"/>
      <c r="FQ751" s="29"/>
      <c r="FR751" s="29"/>
      <c r="FS751" s="29"/>
      <c r="FT751" s="29"/>
      <c r="FU751" s="29"/>
      <c r="FV751" s="29"/>
      <c r="FW751" s="29"/>
      <c r="FX751" s="29"/>
      <c r="FY751" s="29"/>
      <c r="FZ751" s="29"/>
      <c r="GA751" s="29"/>
      <c r="GB751" s="29"/>
      <c r="GC751" s="29"/>
      <c r="GD751" s="29"/>
      <c r="GE751" s="29"/>
      <c r="GF751" s="29"/>
      <c r="GG751" s="29"/>
      <c r="GH751" s="29"/>
      <c r="GI751" s="29"/>
      <c r="GJ751" s="29"/>
      <c r="GK751" s="29"/>
      <c r="GL751" s="29"/>
      <c r="GM751" s="29"/>
      <c r="GN751" s="29"/>
      <c r="GO751" s="29"/>
      <c r="GP751" s="29"/>
      <c r="GQ751" s="29"/>
      <c r="GR751" s="29"/>
      <c r="GS751" s="29"/>
      <c r="GT751" s="29"/>
      <c r="GU751" s="29"/>
      <c r="GV751" s="29"/>
      <c r="GW751" s="29"/>
      <c r="GX751" s="29"/>
      <c r="GY751" s="29"/>
      <c r="GZ751" s="29"/>
      <c r="HA751" s="29"/>
      <c r="HB751" s="29"/>
      <c r="HC751" s="29"/>
      <c r="HD751" s="29"/>
      <c r="HE751" s="29"/>
      <c r="HF751" s="29"/>
      <c r="HG751" s="29"/>
      <c r="HH751" s="29"/>
      <c r="HI751" s="29"/>
      <c r="HJ751" s="29"/>
      <c r="HK751" s="29"/>
      <c r="HL751" s="29"/>
      <c r="HM751" s="29"/>
      <c r="HN751" s="29"/>
      <c r="HO751" s="29"/>
      <c r="HP751" s="29"/>
      <c r="HQ751" s="29"/>
    </row>
    <row r="752" spans="1:242" ht="15" customHeight="1">
      <c r="A752" s="24" t="s">
        <v>1842</v>
      </c>
      <c r="B752" s="35" t="s">
        <v>1843</v>
      </c>
      <c r="C752" s="104"/>
      <c r="D752" s="16">
        <f t="shared" ref="D752:J755" si="576">D753</f>
        <v>0</v>
      </c>
      <c r="E752" s="16">
        <f t="shared" si="576"/>
        <v>0</v>
      </c>
      <c r="F752" s="16">
        <f t="shared" si="576"/>
        <v>0</v>
      </c>
      <c r="G752" s="16">
        <f t="shared" si="576"/>
        <v>0</v>
      </c>
      <c r="H752" s="16">
        <f t="shared" si="576"/>
        <v>0</v>
      </c>
      <c r="I752" s="16">
        <f t="shared" si="576"/>
        <v>1500000</v>
      </c>
      <c r="J752" s="16">
        <f t="shared" si="576"/>
        <v>0</v>
      </c>
      <c r="K752" s="16">
        <f t="shared" ref="K752:P755" si="577">K753</f>
        <v>0</v>
      </c>
      <c r="L752" s="16">
        <f t="shared" si="577"/>
        <v>0</v>
      </c>
      <c r="M752" s="16">
        <f t="shared" si="577"/>
        <v>0</v>
      </c>
      <c r="N752" s="16">
        <f t="shared" si="577"/>
        <v>0</v>
      </c>
      <c r="O752" s="16">
        <f t="shared" si="577"/>
        <v>0</v>
      </c>
      <c r="P752" s="16">
        <f t="shared" si="577"/>
        <v>1500000</v>
      </c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  <c r="BL752" s="29"/>
      <c r="BM752" s="29"/>
      <c r="BN752" s="29"/>
      <c r="BO752" s="29"/>
      <c r="BP752" s="29"/>
      <c r="BQ752" s="29"/>
      <c r="BR752" s="29"/>
      <c r="BS752" s="29"/>
      <c r="BT752" s="29"/>
      <c r="BU752" s="29"/>
      <c r="BV752" s="29"/>
      <c r="BW752" s="29"/>
      <c r="BX752" s="29"/>
      <c r="BY752" s="29"/>
      <c r="BZ752" s="29"/>
      <c r="CA752" s="29"/>
      <c r="CB752" s="29"/>
      <c r="CC752" s="29"/>
      <c r="CD752" s="29"/>
      <c r="CE752" s="29"/>
      <c r="CF752" s="29"/>
      <c r="CG752" s="29"/>
      <c r="CH752" s="29"/>
      <c r="CI752" s="29"/>
      <c r="CJ752" s="29"/>
      <c r="CK752" s="29"/>
      <c r="CL752" s="29"/>
      <c r="CM752" s="29"/>
      <c r="CN752" s="29"/>
      <c r="CO752" s="29"/>
      <c r="CP752" s="29"/>
      <c r="CQ752" s="29"/>
      <c r="CR752" s="29"/>
      <c r="CS752" s="29"/>
      <c r="CT752" s="29"/>
      <c r="CU752" s="29"/>
      <c r="CV752" s="29"/>
      <c r="CW752" s="29"/>
      <c r="CX752" s="29"/>
      <c r="CY752" s="29"/>
      <c r="CZ752" s="29"/>
      <c r="DA752" s="29"/>
      <c r="DB752" s="29"/>
      <c r="DC752" s="29"/>
      <c r="DD752" s="29"/>
      <c r="DE752" s="29"/>
      <c r="DF752" s="29"/>
      <c r="DG752" s="29"/>
      <c r="DH752" s="29"/>
      <c r="DI752" s="29"/>
      <c r="DJ752" s="29"/>
      <c r="DK752" s="29"/>
      <c r="DL752" s="29"/>
      <c r="DM752" s="29"/>
      <c r="DN752" s="29"/>
      <c r="DO752" s="29"/>
      <c r="DP752" s="29"/>
      <c r="DQ752" s="29"/>
      <c r="DR752" s="29"/>
      <c r="DS752" s="29"/>
      <c r="DT752" s="29"/>
      <c r="DU752" s="29"/>
      <c r="DV752" s="29"/>
      <c r="DW752" s="29"/>
      <c r="DX752" s="29"/>
      <c r="DY752" s="29"/>
      <c r="DZ752" s="29"/>
      <c r="EA752" s="29"/>
      <c r="EB752" s="29"/>
      <c r="EC752" s="29"/>
      <c r="ED752" s="29"/>
      <c r="EE752" s="29"/>
      <c r="EF752" s="29"/>
      <c r="EG752" s="29"/>
      <c r="EH752" s="29"/>
      <c r="EI752" s="29"/>
      <c r="EJ752" s="29"/>
      <c r="EK752" s="29"/>
      <c r="EL752" s="29"/>
      <c r="EM752" s="29"/>
      <c r="EN752" s="29"/>
      <c r="EO752" s="29"/>
      <c r="EP752" s="29"/>
      <c r="EQ752" s="29"/>
      <c r="ER752" s="29"/>
      <c r="ES752" s="29"/>
      <c r="ET752" s="29"/>
      <c r="EU752" s="29"/>
      <c r="EV752" s="29"/>
      <c r="EW752" s="29"/>
      <c r="EX752" s="29"/>
      <c r="EY752" s="29"/>
      <c r="EZ752" s="29"/>
      <c r="FA752" s="29"/>
      <c r="FB752" s="29"/>
      <c r="FC752" s="29"/>
      <c r="FD752" s="29"/>
      <c r="FE752" s="29"/>
      <c r="FF752" s="29"/>
      <c r="FG752" s="29"/>
      <c r="FH752" s="29"/>
      <c r="FI752" s="29"/>
      <c r="FJ752" s="29"/>
      <c r="FK752" s="29"/>
      <c r="FL752" s="29"/>
      <c r="FM752" s="29"/>
      <c r="FN752" s="29"/>
      <c r="FO752" s="29"/>
      <c r="FP752" s="29"/>
      <c r="FQ752" s="29"/>
      <c r="FR752" s="29"/>
      <c r="FS752" s="29"/>
      <c r="FT752" s="29"/>
      <c r="FU752" s="29"/>
      <c r="FV752" s="29"/>
      <c r="FW752" s="29"/>
      <c r="FX752" s="29"/>
      <c r="FY752" s="29"/>
      <c r="FZ752" s="29"/>
      <c r="GA752" s="29"/>
      <c r="GB752" s="29"/>
      <c r="GC752" s="29"/>
      <c r="GD752" s="29"/>
      <c r="GE752" s="29"/>
      <c r="GF752" s="29"/>
      <c r="GG752" s="29"/>
      <c r="GH752" s="29"/>
      <c r="GI752" s="29"/>
      <c r="GJ752" s="29"/>
      <c r="GK752" s="29"/>
      <c r="GL752" s="29"/>
      <c r="GM752" s="29"/>
      <c r="GN752" s="29"/>
      <c r="GO752" s="29"/>
      <c r="GP752" s="29"/>
      <c r="GQ752" s="29"/>
      <c r="GR752" s="29"/>
      <c r="GS752" s="29"/>
      <c r="GT752" s="29"/>
      <c r="GU752" s="29"/>
      <c r="GV752" s="29"/>
      <c r="GW752" s="29"/>
      <c r="GX752" s="29"/>
      <c r="GY752" s="29"/>
      <c r="GZ752" s="29"/>
      <c r="HA752" s="29"/>
      <c r="HB752" s="29"/>
      <c r="HC752" s="29"/>
      <c r="HD752" s="29"/>
      <c r="HE752" s="29"/>
      <c r="HF752" s="29"/>
      <c r="HG752" s="29"/>
      <c r="HH752" s="29"/>
      <c r="HI752" s="29"/>
      <c r="HJ752" s="29"/>
      <c r="HK752" s="29"/>
      <c r="HL752" s="29"/>
      <c r="HM752" s="29"/>
      <c r="HN752" s="29"/>
      <c r="HO752" s="29"/>
      <c r="HP752" s="29"/>
      <c r="HQ752" s="29"/>
    </row>
    <row r="753" spans="1:242" ht="22.5">
      <c r="A753" s="24" t="s">
        <v>1844</v>
      </c>
      <c r="B753" s="35" t="s">
        <v>1845</v>
      </c>
      <c r="C753" s="104"/>
      <c r="D753" s="16">
        <f t="shared" si="576"/>
        <v>0</v>
      </c>
      <c r="E753" s="16">
        <f t="shared" si="576"/>
        <v>0</v>
      </c>
      <c r="F753" s="16">
        <f t="shared" si="576"/>
        <v>0</v>
      </c>
      <c r="G753" s="16">
        <f t="shared" si="576"/>
        <v>0</v>
      </c>
      <c r="H753" s="16">
        <f t="shared" si="576"/>
        <v>0</v>
      </c>
      <c r="I753" s="16">
        <f t="shared" si="576"/>
        <v>1500000</v>
      </c>
      <c r="J753" s="16">
        <f t="shared" si="576"/>
        <v>0</v>
      </c>
      <c r="K753" s="16">
        <f t="shared" si="577"/>
        <v>0</v>
      </c>
      <c r="L753" s="16">
        <f t="shared" si="577"/>
        <v>0</v>
      </c>
      <c r="M753" s="16">
        <f t="shared" si="577"/>
        <v>0</v>
      </c>
      <c r="N753" s="16">
        <f t="shared" si="577"/>
        <v>0</v>
      </c>
      <c r="O753" s="16">
        <f t="shared" si="577"/>
        <v>0</v>
      </c>
      <c r="P753" s="16">
        <f t="shared" si="577"/>
        <v>1500000</v>
      </c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  <c r="BO753" s="29"/>
      <c r="BP753" s="29"/>
      <c r="BQ753" s="29"/>
      <c r="BR753" s="29"/>
      <c r="BS753" s="29"/>
      <c r="BT753" s="29"/>
      <c r="BU753" s="29"/>
      <c r="BV753" s="29"/>
      <c r="BW753" s="29"/>
      <c r="BX753" s="29"/>
      <c r="BY753" s="29"/>
      <c r="BZ753" s="29"/>
      <c r="CA753" s="29"/>
      <c r="CB753" s="29"/>
      <c r="CC753" s="29"/>
      <c r="CD753" s="29"/>
      <c r="CE753" s="29"/>
      <c r="CF753" s="29"/>
      <c r="CG753" s="29"/>
      <c r="CH753" s="29"/>
      <c r="CI753" s="29"/>
      <c r="CJ753" s="29"/>
      <c r="CK753" s="29"/>
      <c r="CL753" s="29"/>
      <c r="CM753" s="29"/>
      <c r="CN753" s="29"/>
      <c r="CO753" s="29"/>
      <c r="CP753" s="29"/>
      <c r="CQ753" s="29"/>
      <c r="CR753" s="29"/>
      <c r="CS753" s="29"/>
      <c r="CT753" s="29"/>
      <c r="CU753" s="29"/>
      <c r="CV753" s="29"/>
      <c r="CW753" s="29"/>
      <c r="CX753" s="29"/>
      <c r="CY753" s="29"/>
      <c r="CZ753" s="29"/>
      <c r="DA753" s="29"/>
      <c r="DB753" s="29"/>
      <c r="DC753" s="29"/>
      <c r="DD753" s="29"/>
      <c r="DE753" s="29"/>
      <c r="DF753" s="29"/>
      <c r="DG753" s="29"/>
      <c r="DH753" s="29"/>
      <c r="DI753" s="29"/>
      <c r="DJ753" s="29"/>
      <c r="DK753" s="29"/>
      <c r="DL753" s="29"/>
      <c r="DM753" s="29"/>
      <c r="DN753" s="29"/>
      <c r="DO753" s="29"/>
      <c r="DP753" s="29"/>
      <c r="DQ753" s="29"/>
      <c r="DR753" s="29"/>
      <c r="DS753" s="29"/>
      <c r="DT753" s="29"/>
      <c r="DU753" s="29"/>
      <c r="DV753" s="29"/>
      <c r="DW753" s="29"/>
      <c r="DX753" s="29"/>
      <c r="DY753" s="29"/>
      <c r="DZ753" s="29"/>
      <c r="EA753" s="29"/>
      <c r="EB753" s="29"/>
      <c r="EC753" s="29"/>
      <c r="ED753" s="29"/>
      <c r="EE753" s="29"/>
      <c r="EF753" s="29"/>
      <c r="EG753" s="29"/>
      <c r="EH753" s="29"/>
      <c r="EI753" s="29"/>
      <c r="EJ753" s="29"/>
      <c r="EK753" s="29"/>
      <c r="EL753" s="29"/>
      <c r="EM753" s="29"/>
      <c r="EN753" s="29"/>
      <c r="EO753" s="29"/>
      <c r="EP753" s="29"/>
      <c r="EQ753" s="29"/>
      <c r="ER753" s="29"/>
      <c r="ES753" s="29"/>
      <c r="ET753" s="29"/>
      <c r="EU753" s="29"/>
      <c r="EV753" s="29"/>
      <c r="EW753" s="29"/>
      <c r="EX753" s="29"/>
      <c r="EY753" s="29"/>
      <c r="EZ753" s="29"/>
      <c r="FA753" s="29"/>
      <c r="FB753" s="29"/>
      <c r="FC753" s="29"/>
      <c r="FD753" s="29"/>
      <c r="FE753" s="29"/>
      <c r="FF753" s="29"/>
      <c r="FG753" s="29"/>
      <c r="FH753" s="29"/>
      <c r="FI753" s="29"/>
      <c r="FJ753" s="29"/>
      <c r="FK753" s="29"/>
      <c r="FL753" s="29"/>
      <c r="FM753" s="29"/>
      <c r="FN753" s="29"/>
      <c r="FO753" s="29"/>
      <c r="FP753" s="29"/>
      <c r="FQ753" s="29"/>
      <c r="FR753" s="29"/>
      <c r="FS753" s="29"/>
      <c r="FT753" s="29"/>
      <c r="FU753" s="29"/>
      <c r="FV753" s="29"/>
      <c r="FW753" s="29"/>
      <c r="FX753" s="29"/>
      <c r="FY753" s="29"/>
      <c r="FZ753" s="29"/>
      <c r="GA753" s="29"/>
      <c r="GB753" s="29"/>
      <c r="GC753" s="29"/>
      <c r="GD753" s="29"/>
      <c r="GE753" s="29"/>
      <c r="GF753" s="29"/>
      <c r="GG753" s="29"/>
      <c r="GH753" s="29"/>
      <c r="GI753" s="29"/>
      <c r="GJ753" s="29"/>
      <c r="GK753" s="29"/>
      <c r="GL753" s="29"/>
      <c r="GM753" s="29"/>
      <c r="GN753" s="29"/>
      <c r="GO753" s="29"/>
      <c r="GP753" s="29"/>
      <c r="GQ753" s="29"/>
      <c r="GR753" s="29"/>
      <c r="GS753" s="29"/>
      <c r="GT753" s="29"/>
      <c r="GU753" s="29"/>
      <c r="GV753" s="29"/>
      <c r="GW753" s="29"/>
      <c r="GX753" s="29"/>
      <c r="GY753" s="29"/>
      <c r="GZ753" s="29"/>
      <c r="HA753" s="29"/>
      <c r="HB753" s="29"/>
      <c r="HC753" s="29"/>
      <c r="HD753" s="29"/>
      <c r="HE753" s="29"/>
      <c r="HF753" s="29"/>
      <c r="HG753" s="29"/>
      <c r="HH753" s="29"/>
      <c r="HI753" s="29"/>
      <c r="HJ753" s="29"/>
      <c r="HK753" s="29"/>
      <c r="HL753" s="29"/>
      <c r="HM753" s="29"/>
      <c r="HN753" s="29"/>
      <c r="HO753" s="29"/>
      <c r="HP753" s="29"/>
      <c r="HQ753" s="29"/>
    </row>
    <row r="754" spans="1:242">
      <c r="A754" s="24" t="s">
        <v>1846</v>
      </c>
      <c r="B754" s="24" t="s">
        <v>1847</v>
      </c>
      <c r="C754" s="104"/>
      <c r="D754" s="16">
        <f t="shared" si="576"/>
        <v>0</v>
      </c>
      <c r="E754" s="16">
        <f t="shared" si="576"/>
        <v>0</v>
      </c>
      <c r="F754" s="16">
        <f t="shared" si="576"/>
        <v>0</v>
      </c>
      <c r="G754" s="16">
        <f t="shared" si="576"/>
        <v>0</v>
      </c>
      <c r="H754" s="16">
        <f t="shared" si="576"/>
        <v>0</v>
      </c>
      <c r="I754" s="16">
        <f t="shared" si="576"/>
        <v>1500000</v>
      </c>
      <c r="J754" s="16">
        <f t="shared" si="576"/>
        <v>0</v>
      </c>
      <c r="K754" s="16">
        <f t="shared" si="577"/>
        <v>0</v>
      </c>
      <c r="L754" s="16">
        <f t="shared" si="577"/>
        <v>0</v>
      </c>
      <c r="M754" s="16">
        <f t="shared" si="577"/>
        <v>0</v>
      </c>
      <c r="N754" s="16">
        <f t="shared" si="577"/>
        <v>0</v>
      </c>
      <c r="O754" s="16">
        <f t="shared" si="577"/>
        <v>0</v>
      </c>
      <c r="P754" s="16">
        <f t="shared" si="577"/>
        <v>1500000</v>
      </c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  <c r="BL754" s="29"/>
      <c r="BM754" s="29"/>
      <c r="BN754" s="29"/>
      <c r="BO754" s="29"/>
      <c r="BP754" s="29"/>
      <c r="BQ754" s="29"/>
      <c r="BR754" s="29"/>
      <c r="BS754" s="29"/>
      <c r="BT754" s="29"/>
      <c r="BU754" s="29"/>
      <c r="BV754" s="29"/>
      <c r="BW754" s="29"/>
      <c r="BX754" s="29"/>
      <c r="BY754" s="29"/>
      <c r="BZ754" s="29"/>
      <c r="CA754" s="29"/>
      <c r="CB754" s="29"/>
      <c r="CC754" s="29"/>
      <c r="CD754" s="29"/>
      <c r="CE754" s="29"/>
      <c r="CF754" s="29"/>
      <c r="CG754" s="29"/>
      <c r="CH754" s="29"/>
      <c r="CI754" s="29"/>
      <c r="CJ754" s="29"/>
      <c r="CK754" s="29"/>
      <c r="CL754" s="29"/>
      <c r="CM754" s="29"/>
      <c r="CN754" s="29"/>
      <c r="CO754" s="29"/>
      <c r="CP754" s="29"/>
      <c r="CQ754" s="29"/>
      <c r="CR754" s="29"/>
      <c r="CS754" s="29"/>
      <c r="CT754" s="29"/>
      <c r="CU754" s="29"/>
      <c r="CV754" s="29"/>
      <c r="CW754" s="29"/>
      <c r="CX754" s="29"/>
      <c r="CY754" s="29"/>
      <c r="CZ754" s="29"/>
      <c r="DA754" s="29"/>
      <c r="DB754" s="29"/>
      <c r="DC754" s="29"/>
      <c r="DD754" s="29"/>
      <c r="DE754" s="29"/>
      <c r="DF754" s="29"/>
      <c r="DG754" s="29"/>
      <c r="DH754" s="29"/>
      <c r="DI754" s="29"/>
      <c r="DJ754" s="29"/>
      <c r="DK754" s="29"/>
      <c r="DL754" s="29"/>
      <c r="DM754" s="29"/>
      <c r="DN754" s="29"/>
      <c r="DO754" s="29"/>
      <c r="DP754" s="29"/>
      <c r="DQ754" s="29"/>
      <c r="DR754" s="29"/>
      <c r="DS754" s="29"/>
      <c r="DT754" s="29"/>
      <c r="DU754" s="29"/>
      <c r="DV754" s="29"/>
      <c r="DW754" s="29"/>
      <c r="DX754" s="29"/>
      <c r="DY754" s="29"/>
      <c r="DZ754" s="29"/>
      <c r="EA754" s="29"/>
      <c r="EB754" s="29"/>
      <c r="EC754" s="29"/>
      <c r="ED754" s="29"/>
      <c r="EE754" s="29"/>
      <c r="EF754" s="29"/>
      <c r="EG754" s="29"/>
      <c r="EH754" s="29"/>
      <c r="EI754" s="29"/>
      <c r="EJ754" s="29"/>
      <c r="EK754" s="29"/>
      <c r="EL754" s="29"/>
      <c r="EM754" s="29"/>
      <c r="EN754" s="29"/>
      <c r="EO754" s="29"/>
      <c r="EP754" s="29"/>
      <c r="EQ754" s="29"/>
      <c r="ER754" s="29"/>
      <c r="ES754" s="29"/>
      <c r="ET754" s="29"/>
      <c r="EU754" s="29"/>
      <c r="EV754" s="29"/>
      <c r="EW754" s="29"/>
      <c r="EX754" s="29"/>
      <c r="EY754" s="29"/>
      <c r="EZ754" s="29"/>
      <c r="FA754" s="29"/>
      <c r="FB754" s="29"/>
      <c r="FC754" s="29"/>
      <c r="FD754" s="29"/>
      <c r="FE754" s="29"/>
      <c r="FF754" s="29"/>
      <c r="FG754" s="29"/>
      <c r="FH754" s="29"/>
      <c r="FI754" s="29"/>
      <c r="FJ754" s="29"/>
      <c r="FK754" s="29"/>
      <c r="FL754" s="29"/>
      <c r="FM754" s="29"/>
      <c r="FN754" s="29"/>
      <c r="FO754" s="29"/>
      <c r="FP754" s="29"/>
      <c r="FQ754" s="29"/>
      <c r="FR754" s="29"/>
      <c r="FS754" s="29"/>
      <c r="FT754" s="29"/>
      <c r="FU754" s="29"/>
      <c r="FV754" s="29"/>
      <c r="FW754" s="29"/>
      <c r="FX754" s="29"/>
      <c r="FY754" s="29"/>
      <c r="FZ754" s="29"/>
      <c r="GA754" s="29"/>
      <c r="GB754" s="29"/>
      <c r="GC754" s="29"/>
      <c r="GD754" s="29"/>
      <c r="GE754" s="29"/>
      <c r="GF754" s="29"/>
      <c r="GG754" s="29"/>
      <c r="GH754" s="29"/>
      <c r="GI754" s="29"/>
      <c r="GJ754" s="29"/>
      <c r="GK754" s="29"/>
      <c r="GL754" s="29"/>
      <c r="GM754" s="29"/>
      <c r="GN754" s="29"/>
      <c r="GO754" s="29"/>
      <c r="GP754" s="29"/>
      <c r="GQ754" s="29"/>
      <c r="GR754" s="29"/>
      <c r="GS754" s="29"/>
      <c r="GT754" s="29"/>
      <c r="GU754" s="29"/>
      <c r="GV754" s="29"/>
      <c r="GW754" s="29"/>
      <c r="GX754" s="29"/>
      <c r="GY754" s="29"/>
      <c r="GZ754" s="29"/>
      <c r="HA754" s="29"/>
      <c r="HB754" s="29"/>
      <c r="HC754" s="29"/>
      <c r="HD754" s="29"/>
      <c r="HE754" s="29"/>
      <c r="HF754" s="29"/>
      <c r="HG754" s="29"/>
      <c r="HH754" s="29"/>
      <c r="HI754" s="29"/>
      <c r="HJ754" s="29"/>
      <c r="HK754" s="29"/>
      <c r="HL754" s="29"/>
      <c r="HM754" s="29"/>
      <c r="HN754" s="29"/>
      <c r="HO754" s="29"/>
      <c r="HP754" s="29"/>
      <c r="HQ754" s="29"/>
    </row>
    <row r="755" spans="1:242">
      <c r="A755" s="24" t="s">
        <v>1848</v>
      </c>
      <c r="B755" s="24" t="s">
        <v>1849</v>
      </c>
      <c r="C755" s="48"/>
      <c r="D755" s="16">
        <f t="shared" si="576"/>
        <v>0</v>
      </c>
      <c r="E755" s="16">
        <f t="shared" si="576"/>
        <v>0</v>
      </c>
      <c r="F755" s="16">
        <f t="shared" si="576"/>
        <v>0</v>
      </c>
      <c r="G755" s="16">
        <f t="shared" si="576"/>
        <v>0</v>
      </c>
      <c r="H755" s="16">
        <f t="shared" si="576"/>
        <v>0</v>
      </c>
      <c r="I755" s="16">
        <f t="shared" si="576"/>
        <v>1500000</v>
      </c>
      <c r="J755" s="16">
        <f t="shared" si="576"/>
        <v>0</v>
      </c>
      <c r="K755" s="16">
        <f t="shared" si="577"/>
        <v>0</v>
      </c>
      <c r="L755" s="16">
        <f t="shared" si="577"/>
        <v>0</v>
      </c>
      <c r="M755" s="16">
        <f t="shared" si="577"/>
        <v>0</v>
      </c>
      <c r="N755" s="16">
        <f t="shared" si="577"/>
        <v>0</v>
      </c>
      <c r="O755" s="16">
        <f t="shared" si="577"/>
        <v>0</v>
      </c>
      <c r="P755" s="16">
        <f t="shared" si="577"/>
        <v>1500000</v>
      </c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  <c r="BO755" s="29"/>
      <c r="BP755" s="29"/>
      <c r="BQ755" s="29"/>
      <c r="BR755" s="29"/>
      <c r="BS755" s="29"/>
      <c r="BT755" s="29"/>
      <c r="BU755" s="29"/>
      <c r="BV755" s="29"/>
      <c r="BW755" s="29"/>
      <c r="BX755" s="29"/>
      <c r="BY755" s="29"/>
      <c r="BZ755" s="29"/>
      <c r="CA755" s="29"/>
      <c r="CB755" s="29"/>
      <c r="CC755" s="29"/>
      <c r="CD755" s="29"/>
      <c r="CE755" s="29"/>
      <c r="CF755" s="29"/>
      <c r="CG755" s="29"/>
      <c r="CH755" s="29"/>
      <c r="CI755" s="29"/>
      <c r="CJ755" s="29"/>
      <c r="CK755" s="29"/>
      <c r="CL755" s="29"/>
      <c r="CM755" s="29"/>
      <c r="CN755" s="29"/>
      <c r="CO755" s="29"/>
      <c r="CP755" s="29"/>
      <c r="CQ755" s="29"/>
      <c r="CR755" s="29"/>
      <c r="CS755" s="29"/>
      <c r="CT755" s="29"/>
      <c r="CU755" s="29"/>
      <c r="CV755" s="29"/>
      <c r="CW755" s="29"/>
      <c r="CX755" s="29"/>
      <c r="CY755" s="29"/>
      <c r="CZ755" s="29"/>
      <c r="DA755" s="29"/>
      <c r="DB755" s="29"/>
      <c r="DC755" s="29"/>
      <c r="DD755" s="29"/>
      <c r="DE755" s="29"/>
      <c r="DF755" s="29"/>
      <c r="DG755" s="29"/>
      <c r="DH755" s="29"/>
      <c r="DI755" s="29"/>
      <c r="DJ755" s="29"/>
      <c r="DK755" s="29"/>
      <c r="DL755" s="29"/>
      <c r="DM755" s="29"/>
      <c r="DN755" s="29"/>
      <c r="DO755" s="29"/>
      <c r="DP755" s="29"/>
      <c r="DQ755" s="29"/>
      <c r="DR755" s="29"/>
      <c r="DS755" s="29"/>
      <c r="DT755" s="29"/>
      <c r="DU755" s="29"/>
      <c r="DV755" s="29"/>
      <c r="DW755" s="29"/>
      <c r="DX755" s="29"/>
      <c r="DY755" s="29"/>
      <c r="DZ755" s="29"/>
      <c r="EA755" s="29"/>
      <c r="EB755" s="29"/>
      <c r="EC755" s="29"/>
      <c r="ED755" s="29"/>
      <c r="EE755" s="29"/>
      <c r="EF755" s="29"/>
      <c r="EG755" s="29"/>
      <c r="EH755" s="29"/>
      <c r="EI755" s="29"/>
      <c r="EJ755" s="29"/>
      <c r="EK755" s="29"/>
      <c r="EL755" s="29"/>
      <c r="EM755" s="29"/>
      <c r="EN755" s="29"/>
      <c r="EO755" s="29"/>
      <c r="EP755" s="29"/>
      <c r="EQ755" s="29"/>
      <c r="ER755" s="29"/>
      <c r="ES755" s="29"/>
      <c r="ET755" s="29"/>
      <c r="EU755" s="29"/>
      <c r="EV755" s="29"/>
      <c r="EW755" s="29"/>
      <c r="EX755" s="29"/>
      <c r="EY755" s="29"/>
      <c r="EZ755" s="29"/>
      <c r="FA755" s="29"/>
      <c r="FB755" s="29"/>
      <c r="FC755" s="29"/>
      <c r="FD755" s="29"/>
      <c r="FE755" s="29"/>
      <c r="FF755" s="29"/>
      <c r="FG755" s="29"/>
      <c r="FH755" s="29"/>
      <c r="FI755" s="29"/>
      <c r="FJ755" s="29"/>
      <c r="FK755" s="29"/>
      <c r="FL755" s="29"/>
      <c r="FM755" s="29"/>
      <c r="FN755" s="29"/>
      <c r="FO755" s="29"/>
      <c r="FP755" s="29"/>
      <c r="FQ755" s="29"/>
      <c r="FR755" s="29"/>
      <c r="FS755" s="29"/>
      <c r="FT755" s="29"/>
      <c r="FU755" s="29"/>
      <c r="FV755" s="29"/>
      <c r="FW755" s="29"/>
      <c r="FX755" s="29"/>
      <c r="FY755" s="29"/>
      <c r="FZ755" s="29"/>
      <c r="GA755" s="29"/>
      <c r="GB755" s="29"/>
      <c r="GC755" s="29"/>
      <c r="GD755" s="29"/>
      <c r="GE755" s="29"/>
      <c r="GF755" s="29"/>
      <c r="GG755" s="29"/>
      <c r="GH755" s="29"/>
      <c r="GI755" s="29"/>
      <c r="GJ755" s="29"/>
      <c r="GK755" s="29"/>
      <c r="GL755" s="29"/>
      <c r="GM755" s="29"/>
      <c r="GN755" s="29"/>
      <c r="GO755" s="29"/>
      <c r="GP755" s="29"/>
      <c r="GQ755" s="29"/>
      <c r="GR755" s="29"/>
      <c r="GS755" s="29"/>
      <c r="GT755" s="29"/>
      <c r="GU755" s="29"/>
      <c r="GV755" s="29"/>
      <c r="GW755" s="29"/>
      <c r="GX755" s="29"/>
      <c r="GY755" s="29"/>
      <c r="GZ755" s="29"/>
      <c r="HA755" s="29"/>
      <c r="HB755" s="29"/>
      <c r="HC755" s="29"/>
      <c r="HD755" s="29"/>
      <c r="HE755" s="29"/>
      <c r="HF755" s="29"/>
      <c r="HG755" s="29"/>
      <c r="HH755" s="29"/>
      <c r="HI755" s="29"/>
      <c r="HJ755" s="29"/>
      <c r="HK755" s="29"/>
      <c r="HL755" s="29"/>
      <c r="HM755" s="29"/>
      <c r="HN755" s="29"/>
      <c r="HO755" s="29"/>
      <c r="HP755" s="29"/>
      <c r="HQ755" s="29"/>
    </row>
    <row r="756" spans="1:242">
      <c r="A756" s="24" t="s">
        <v>1997</v>
      </c>
      <c r="B756" s="24" t="s">
        <v>1998</v>
      </c>
      <c r="C756" s="48" t="s">
        <v>206</v>
      </c>
      <c r="D756" s="16"/>
      <c r="E756" s="16"/>
      <c r="F756" s="16"/>
      <c r="G756" s="16"/>
      <c r="H756" s="16"/>
      <c r="I756" s="16">
        <v>1500000</v>
      </c>
      <c r="J756" s="16"/>
      <c r="K756" s="16"/>
      <c r="L756" s="16"/>
      <c r="M756" s="16"/>
      <c r="N756" s="16"/>
      <c r="O756" s="16"/>
      <c r="P756" s="17">
        <f t="shared" ref="P756" si="578">SUM(D756:O756)</f>
        <v>1500000</v>
      </c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  <c r="BO756" s="29"/>
      <c r="BP756" s="29"/>
      <c r="BQ756" s="29"/>
      <c r="BR756" s="29"/>
      <c r="BS756" s="29"/>
      <c r="BT756" s="29"/>
      <c r="BU756" s="29"/>
      <c r="BV756" s="29"/>
      <c r="BW756" s="29"/>
      <c r="BX756" s="29"/>
      <c r="BY756" s="29"/>
      <c r="BZ756" s="29"/>
      <c r="CA756" s="29"/>
      <c r="CB756" s="29"/>
      <c r="CC756" s="29"/>
      <c r="CD756" s="29"/>
      <c r="CE756" s="29"/>
      <c r="CF756" s="29"/>
      <c r="CG756" s="29"/>
      <c r="CH756" s="29"/>
      <c r="CI756" s="29"/>
      <c r="CJ756" s="29"/>
      <c r="CK756" s="29"/>
      <c r="CL756" s="29"/>
      <c r="CM756" s="29"/>
      <c r="CN756" s="29"/>
      <c r="CO756" s="29"/>
      <c r="CP756" s="29"/>
      <c r="CQ756" s="29"/>
      <c r="CR756" s="29"/>
      <c r="CS756" s="29"/>
      <c r="CT756" s="29"/>
      <c r="CU756" s="29"/>
      <c r="CV756" s="29"/>
      <c r="CW756" s="29"/>
      <c r="CX756" s="29"/>
      <c r="CY756" s="29"/>
      <c r="CZ756" s="29"/>
      <c r="DA756" s="29"/>
      <c r="DB756" s="29"/>
      <c r="DC756" s="29"/>
      <c r="DD756" s="29"/>
      <c r="DE756" s="29"/>
      <c r="DF756" s="29"/>
      <c r="DG756" s="29"/>
      <c r="DH756" s="29"/>
      <c r="DI756" s="29"/>
      <c r="DJ756" s="29"/>
      <c r="DK756" s="29"/>
      <c r="DL756" s="29"/>
      <c r="DM756" s="29"/>
      <c r="DN756" s="29"/>
      <c r="DO756" s="29"/>
      <c r="DP756" s="29"/>
      <c r="DQ756" s="29"/>
      <c r="DR756" s="29"/>
      <c r="DS756" s="29"/>
      <c r="DT756" s="29"/>
      <c r="DU756" s="29"/>
      <c r="DV756" s="29"/>
      <c r="DW756" s="29"/>
      <c r="DX756" s="29"/>
      <c r="DY756" s="29"/>
      <c r="DZ756" s="29"/>
      <c r="EA756" s="29"/>
      <c r="EB756" s="29"/>
      <c r="EC756" s="29"/>
      <c r="ED756" s="29"/>
      <c r="EE756" s="29"/>
      <c r="EF756" s="29"/>
      <c r="EG756" s="29"/>
      <c r="EH756" s="29"/>
      <c r="EI756" s="29"/>
      <c r="EJ756" s="29"/>
      <c r="EK756" s="29"/>
      <c r="EL756" s="29"/>
      <c r="EM756" s="29"/>
      <c r="EN756" s="29"/>
      <c r="EO756" s="29"/>
      <c r="EP756" s="29"/>
      <c r="EQ756" s="29"/>
      <c r="ER756" s="29"/>
      <c r="ES756" s="29"/>
      <c r="ET756" s="29"/>
      <c r="EU756" s="29"/>
      <c r="EV756" s="29"/>
      <c r="EW756" s="29"/>
      <c r="EX756" s="29"/>
      <c r="EY756" s="29"/>
      <c r="EZ756" s="29"/>
      <c r="FA756" s="29"/>
      <c r="FB756" s="29"/>
      <c r="FC756" s="29"/>
      <c r="FD756" s="29"/>
      <c r="FE756" s="29"/>
      <c r="FF756" s="29"/>
      <c r="FG756" s="29"/>
      <c r="FH756" s="29"/>
      <c r="FI756" s="29"/>
      <c r="FJ756" s="29"/>
      <c r="FK756" s="29"/>
      <c r="FL756" s="29"/>
      <c r="FM756" s="29"/>
      <c r="FN756" s="29"/>
      <c r="FO756" s="29"/>
      <c r="FP756" s="29"/>
      <c r="FQ756" s="29"/>
      <c r="FR756" s="29"/>
      <c r="FS756" s="29"/>
      <c r="FT756" s="29"/>
      <c r="FU756" s="29"/>
      <c r="FV756" s="29"/>
      <c r="FW756" s="29"/>
      <c r="FX756" s="29"/>
      <c r="FY756" s="29"/>
      <c r="FZ756" s="29"/>
      <c r="GA756" s="29"/>
      <c r="GB756" s="29"/>
      <c r="GC756" s="29"/>
      <c r="GD756" s="29"/>
      <c r="GE756" s="29"/>
      <c r="GF756" s="29"/>
      <c r="GG756" s="29"/>
      <c r="GH756" s="29"/>
      <c r="GI756" s="29"/>
      <c r="GJ756" s="29"/>
      <c r="GK756" s="29"/>
      <c r="GL756" s="29"/>
      <c r="GM756" s="29"/>
      <c r="GN756" s="29"/>
      <c r="GO756" s="29"/>
      <c r="GP756" s="29"/>
      <c r="GQ756" s="29"/>
      <c r="GR756" s="29"/>
      <c r="GS756" s="29"/>
      <c r="GT756" s="29"/>
      <c r="GU756" s="29"/>
      <c r="GV756" s="29"/>
      <c r="GW756" s="29"/>
      <c r="GX756" s="29"/>
      <c r="GY756" s="29"/>
      <c r="GZ756" s="29"/>
      <c r="HA756" s="29"/>
      <c r="HB756" s="29"/>
      <c r="HC756" s="29"/>
      <c r="HD756" s="29"/>
      <c r="HE756" s="29"/>
      <c r="HF756" s="29"/>
      <c r="HG756" s="29"/>
      <c r="HH756" s="29"/>
      <c r="HI756" s="29"/>
      <c r="HJ756" s="29"/>
      <c r="HK756" s="29"/>
      <c r="HL756" s="29"/>
      <c r="HM756" s="29"/>
      <c r="HN756" s="29"/>
      <c r="HO756" s="29"/>
      <c r="HP756" s="29"/>
      <c r="HQ756" s="29"/>
    </row>
    <row r="757" spans="1:242" s="30" customFormat="1" ht="12" customHeight="1">
      <c r="A757" s="24" t="s">
        <v>1291</v>
      </c>
      <c r="B757" s="35" t="s">
        <v>1292</v>
      </c>
      <c r="C757" s="48"/>
      <c r="D757" s="16">
        <f>D758</f>
        <v>318247.45</v>
      </c>
      <c r="E757" s="16">
        <f t="shared" ref="D757:P758" si="579">E758</f>
        <v>21981.78</v>
      </c>
      <c r="F757" s="16">
        <f t="shared" si="579"/>
        <v>315220.23</v>
      </c>
      <c r="G757" s="16">
        <f t="shared" si="579"/>
        <v>416679.9</v>
      </c>
      <c r="H757" s="16">
        <f t="shared" si="579"/>
        <v>2000000</v>
      </c>
      <c r="I757" s="16">
        <f t="shared" si="579"/>
        <v>0</v>
      </c>
      <c r="J757" s="16">
        <f t="shared" si="579"/>
        <v>0</v>
      </c>
      <c r="K757" s="16">
        <f t="shared" si="579"/>
        <v>500000</v>
      </c>
      <c r="L757" s="16">
        <f t="shared" si="579"/>
        <v>0</v>
      </c>
      <c r="M757" s="16">
        <f t="shared" si="579"/>
        <v>0</v>
      </c>
      <c r="N757" s="16">
        <f t="shared" si="579"/>
        <v>0</v>
      </c>
      <c r="O757" s="16">
        <f t="shared" si="579"/>
        <v>0</v>
      </c>
      <c r="P757" s="16">
        <f t="shared" si="579"/>
        <v>3572129.36</v>
      </c>
      <c r="HR757" s="29"/>
      <c r="HS757" s="29"/>
      <c r="HT757" s="29"/>
      <c r="HU757" s="29"/>
      <c r="HV757" s="29"/>
      <c r="HW757" s="29"/>
      <c r="HX757" s="29"/>
      <c r="HY757" s="29"/>
      <c r="HZ757" s="29"/>
      <c r="IA757" s="29"/>
      <c r="IB757" s="29"/>
      <c r="IC757" s="29"/>
      <c r="ID757" s="29"/>
      <c r="IE757" s="29"/>
      <c r="IF757" s="29"/>
      <c r="IG757" s="29"/>
      <c r="IH757" s="29"/>
    </row>
    <row r="758" spans="1:242" s="30" customFormat="1" ht="12" customHeight="1">
      <c r="A758" s="24" t="s">
        <v>1293</v>
      </c>
      <c r="B758" s="35" t="s">
        <v>1292</v>
      </c>
      <c r="C758" s="48"/>
      <c r="D758" s="16">
        <f t="shared" si="579"/>
        <v>318247.45</v>
      </c>
      <c r="E758" s="16">
        <f t="shared" si="579"/>
        <v>21981.78</v>
      </c>
      <c r="F758" s="16">
        <f t="shared" si="579"/>
        <v>315220.23</v>
      </c>
      <c r="G758" s="16">
        <f t="shared" si="579"/>
        <v>416679.9</v>
      </c>
      <c r="H758" s="16">
        <f t="shared" si="579"/>
        <v>2000000</v>
      </c>
      <c r="I758" s="16">
        <f t="shared" si="579"/>
        <v>0</v>
      </c>
      <c r="J758" s="16">
        <f t="shared" si="579"/>
        <v>0</v>
      </c>
      <c r="K758" s="16">
        <f t="shared" si="579"/>
        <v>500000</v>
      </c>
      <c r="L758" s="16">
        <f t="shared" si="579"/>
        <v>0</v>
      </c>
      <c r="M758" s="16">
        <f t="shared" si="579"/>
        <v>0</v>
      </c>
      <c r="N758" s="16">
        <f t="shared" si="579"/>
        <v>0</v>
      </c>
      <c r="O758" s="16">
        <f t="shared" si="579"/>
        <v>0</v>
      </c>
      <c r="P758" s="16">
        <f t="shared" si="579"/>
        <v>3572129.36</v>
      </c>
      <c r="HR758" s="29"/>
      <c r="HS758" s="29"/>
      <c r="HT758" s="29"/>
      <c r="HU758" s="29"/>
      <c r="HV758" s="29"/>
      <c r="HW758" s="29"/>
      <c r="HX758" s="29"/>
      <c r="HY758" s="29"/>
      <c r="HZ758" s="29"/>
      <c r="IA758" s="29"/>
      <c r="IB758" s="29"/>
      <c r="IC758" s="29"/>
      <c r="ID758" s="29"/>
      <c r="IE758" s="29"/>
      <c r="IF758" s="29"/>
      <c r="IG758" s="29"/>
      <c r="IH758" s="29"/>
    </row>
    <row r="759" spans="1:242" s="30" customFormat="1" ht="21" customHeight="1">
      <c r="A759" s="24" t="s">
        <v>1294</v>
      </c>
      <c r="B759" s="35" t="s">
        <v>1295</v>
      </c>
      <c r="C759" s="48"/>
      <c r="D759" s="16">
        <f>D760+D761+D762</f>
        <v>318247.45</v>
      </c>
      <c r="E759" s="16">
        <f>SUM(E760:E762)</f>
        <v>21981.78</v>
      </c>
      <c r="F759" s="16">
        <f>SUM(F760:F763)</f>
        <v>315220.23</v>
      </c>
      <c r="G759" s="16">
        <f t="shared" ref="G759:J759" si="580">SUM(G760:G763)</f>
        <v>416679.9</v>
      </c>
      <c r="H759" s="16">
        <f t="shared" si="580"/>
        <v>2000000</v>
      </c>
      <c r="I759" s="16">
        <f t="shared" si="580"/>
        <v>0</v>
      </c>
      <c r="J759" s="16">
        <f t="shared" si="580"/>
        <v>0</v>
      </c>
      <c r="K759" s="16">
        <f t="shared" ref="K759:O759" si="581">SUM(K760:K763)</f>
        <v>500000</v>
      </c>
      <c r="L759" s="16">
        <f t="shared" si="581"/>
        <v>0</v>
      </c>
      <c r="M759" s="16">
        <f t="shared" si="581"/>
        <v>0</v>
      </c>
      <c r="N759" s="16">
        <f t="shared" si="581"/>
        <v>0</v>
      </c>
      <c r="O759" s="16">
        <f t="shared" si="581"/>
        <v>0</v>
      </c>
      <c r="P759" s="16">
        <f>SUM(P760:P763)</f>
        <v>3572129.36</v>
      </c>
      <c r="HR759" s="29"/>
      <c r="HS759" s="29"/>
      <c r="HT759" s="29"/>
      <c r="HU759" s="29"/>
      <c r="HV759" s="29"/>
      <c r="HW759" s="29"/>
      <c r="HX759" s="29"/>
      <c r="HY759" s="29"/>
      <c r="HZ759" s="29"/>
      <c r="IA759" s="29"/>
      <c r="IB759" s="29"/>
      <c r="IC759" s="29"/>
      <c r="ID759" s="29"/>
      <c r="IE759" s="29"/>
      <c r="IF759" s="29"/>
      <c r="IG759" s="29"/>
      <c r="IH759" s="29"/>
    </row>
    <row r="760" spans="1:242">
      <c r="A760" s="22" t="s">
        <v>204</v>
      </c>
      <c r="B760" s="36" t="s">
        <v>279</v>
      </c>
      <c r="C760" s="48" t="s">
        <v>205</v>
      </c>
      <c r="D760" s="17"/>
      <c r="E760" s="17"/>
      <c r="F760" s="17"/>
      <c r="G760" s="17"/>
      <c r="H760" s="17">
        <v>0</v>
      </c>
      <c r="I760" s="17">
        <v>0</v>
      </c>
      <c r="J760" s="17"/>
      <c r="K760" s="17"/>
      <c r="L760" s="17"/>
      <c r="M760" s="17"/>
      <c r="N760" s="17"/>
      <c r="O760" s="17"/>
      <c r="P760" s="17">
        <f t="shared" ref="P760:P763" si="582">SUM(D760:O760)</f>
        <v>0</v>
      </c>
    </row>
    <row r="761" spans="1:242">
      <c r="A761" s="22" t="s">
        <v>1296</v>
      </c>
      <c r="B761" s="36" t="s">
        <v>1297</v>
      </c>
      <c r="C761" s="48" t="s">
        <v>249</v>
      </c>
      <c r="D761" s="17">
        <v>67004.539999999994</v>
      </c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>
        <f t="shared" si="582"/>
        <v>67004.539999999994</v>
      </c>
    </row>
    <row r="762" spans="1:242">
      <c r="A762" s="22" t="s">
        <v>1633</v>
      </c>
      <c r="B762" s="36" t="s">
        <v>1290</v>
      </c>
      <c r="C762" s="48" t="s">
        <v>793</v>
      </c>
      <c r="D762" s="17">
        <v>251242.91</v>
      </c>
      <c r="E762" s="17">
        <v>21981.78</v>
      </c>
      <c r="F762" s="17">
        <v>315220.23</v>
      </c>
      <c r="G762" s="17">
        <v>416679.9</v>
      </c>
      <c r="H762" s="17">
        <v>2000000</v>
      </c>
      <c r="I762" s="17"/>
      <c r="J762" s="17"/>
      <c r="K762" s="17">
        <v>500000</v>
      </c>
      <c r="L762" s="17"/>
      <c r="M762" s="17"/>
      <c r="N762" s="17"/>
      <c r="O762" s="17"/>
      <c r="P762" s="17">
        <f t="shared" si="582"/>
        <v>3505124.82</v>
      </c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  <c r="BL762" s="29"/>
      <c r="BM762" s="29"/>
      <c r="BN762" s="29"/>
      <c r="BO762" s="29"/>
      <c r="BP762" s="29"/>
      <c r="BQ762" s="29"/>
      <c r="BR762" s="29"/>
      <c r="BS762" s="29"/>
      <c r="BT762" s="29"/>
      <c r="BU762" s="29"/>
      <c r="BV762" s="29"/>
      <c r="BW762" s="29"/>
      <c r="BX762" s="29"/>
      <c r="BY762" s="29"/>
      <c r="BZ762" s="29"/>
      <c r="CA762" s="29"/>
      <c r="CB762" s="29"/>
      <c r="CC762" s="29"/>
      <c r="CD762" s="29"/>
      <c r="CE762" s="29"/>
      <c r="CF762" s="29"/>
      <c r="CG762" s="29"/>
      <c r="CH762" s="29"/>
      <c r="CI762" s="29"/>
      <c r="CJ762" s="29"/>
      <c r="CK762" s="29"/>
      <c r="CL762" s="29"/>
      <c r="CM762" s="29"/>
      <c r="CN762" s="29"/>
      <c r="CO762" s="29"/>
      <c r="CP762" s="29"/>
      <c r="CQ762" s="29"/>
      <c r="CR762" s="29"/>
      <c r="CS762" s="29"/>
      <c r="CT762" s="29"/>
      <c r="CU762" s="29"/>
      <c r="CV762" s="29"/>
      <c r="CW762" s="29"/>
      <c r="CX762" s="29"/>
      <c r="CY762" s="29"/>
      <c r="CZ762" s="29"/>
      <c r="DA762" s="29"/>
      <c r="DB762" s="29"/>
      <c r="DC762" s="29"/>
      <c r="DD762" s="29"/>
      <c r="DE762" s="29"/>
      <c r="DF762" s="29"/>
      <c r="DG762" s="29"/>
      <c r="DH762" s="29"/>
      <c r="DI762" s="29"/>
      <c r="DJ762" s="29"/>
      <c r="DK762" s="29"/>
      <c r="DL762" s="29"/>
      <c r="DM762" s="29"/>
      <c r="DN762" s="29"/>
      <c r="DO762" s="29"/>
      <c r="DP762" s="29"/>
      <c r="DQ762" s="29"/>
      <c r="DR762" s="29"/>
      <c r="DS762" s="29"/>
      <c r="DT762" s="29"/>
      <c r="DU762" s="29"/>
      <c r="DV762" s="29"/>
      <c r="DW762" s="29"/>
      <c r="DX762" s="29"/>
      <c r="DY762" s="29"/>
      <c r="DZ762" s="29"/>
      <c r="EA762" s="29"/>
      <c r="EB762" s="29"/>
      <c r="EC762" s="29"/>
      <c r="ED762" s="29"/>
      <c r="EE762" s="29"/>
      <c r="EF762" s="29"/>
      <c r="EG762" s="29"/>
      <c r="EH762" s="29"/>
      <c r="EI762" s="29"/>
      <c r="EJ762" s="29"/>
      <c r="EK762" s="29"/>
      <c r="EL762" s="29"/>
      <c r="EM762" s="29"/>
      <c r="EN762" s="29"/>
      <c r="EO762" s="29"/>
      <c r="EP762" s="29"/>
      <c r="EQ762" s="29"/>
      <c r="ER762" s="29"/>
      <c r="ES762" s="29"/>
      <c r="ET762" s="29"/>
      <c r="EU762" s="29"/>
      <c r="EV762" s="29"/>
      <c r="EW762" s="29"/>
      <c r="EX762" s="29"/>
      <c r="EY762" s="29"/>
      <c r="EZ762" s="29"/>
      <c r="FA762" s="29"/>
      <c r="FB762" s="29"/>
      <c r="FC762" s="29"/>
      <c r="FD762" s="29"/>
      <c r="FE762" s="29"/>
      <c r="FF762" s="29"/>
      <c r="FG762" s="29"/>
      <c r="FH762" s="29"/>
      <c r="FI762" s="29"/>
      <c r="FJ762" s="29"/>
      <c r="FK762" s="29"/>
      <c r="FL762" s="29"/>
      <c r="FM762" s="29"/>
      <c r="FN762" s="29"/>
      <c r="FO762" s="29"/>
      <c r="FP762" s="29"/>
      <c r="FQ762" s="29"/>
      <c r="FR762" s="29"/>
      <c r="FS762" s="29"/>
      <c r="FT762" s="29"/>
      <c r="FU762" s="29"/>
      <c r="FV762" s="29"/>
      <c r="FW762" s="29"/>
      <c r="FX762" s="29"/>
      <c r="FY762" s="29"/>
      <c r="FZ762" s="29"/>
      <c r="GA762" s="29"/>
      <c r="GB762" s="29"/>
      <c r="GC762" s="29"/>
      <c r="GD762" s="29"/>
      <c r="GE762" s="29"/>
      <c r="GF762" s="29"/>
      <c r="GG762" s="29"/>
      <c r="GH762" s="29"/>
      <c r="GI762" s="29"/>
      <c r="GJ762" s="29"/>
      <c r="GK762" s="29"/>
      <c r="GL762" s="29"/>
      <c r="GM762" s="29"/>
      <c r="GN762" s="29"/>
      <c r="GO762" s="29"/>
      <c r="GP762" s="29"/>
      <c r="GQ762" s="29"/>
      <c r="GR762" s="29"/>
      <c r="GS762" s="29"/>
      <c r="GT762" s="29"/>
      <c r="GU762" s="29"/>
      <c r="GV762" s="29"/>
      <c r="GW762" s="29"/>
      <c r="GX762" s="29"/>
      <c r="GY762" s="29"/>
      <c r="GZ762" s="29"/>
      <c r="HA762" s="29"/>
      <c r="HB762" s="29"/>
      <c r="HC762" s="29"/>
      <c r="HD762" s="29"/>
      <c r="HE762" s="29"/>
      <c r="HF762" s="29"/>
      <c r="HG762" s="29"/>
      <c r="HH762" s="29"/>
      <c r="HI762" s="29"/>
      <c r="HJ762" s="29"/>
      <c r="HK762" s="29"/>
      <c r="HL762" s="29"/>
      <c r="HM762" s="29"/>
      <c r="HN762" s="29"/>
      <c r="HO762" s="29"/>
      <c r="HP762" s="29"/>
      <c r="HQ762" s="29"/>
    </row>
    <row r="763" spans="1:242">
      <c r="A763" s="22" t="s">
        <v>1724</v>
      </c>
      <c r="B763" s="36" t="s">
        <v>1850</v>
      </c>
      <c r="C763" s="48" t="s">
        <v>1700</v>
      </c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>
        <f t="shared" si="582"/>
        <v>0</v>
      </c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  <c r="BO763" s="29"/>
      <c r="BP763" s="29"/>
      <c r="BQ763" s="29"/>
      <c r="BR763" s="29"/>
      <c r="BS763" s="29"/>
      <c r="BT763" s="29"/>
      <c r="BU763" s="29"/>
      <c r="BV763" s="29"/>
      <c r="BW763" s="29"/>
      <c r="BX763" s="29"/>
      <c r="BY763" s="29"/>
      <c r="BZ763" s="29"/>
      <c r="CA763" s="29"/>
      <c r="CB763" s="29"/>
      <c r="CC763" s="29"/>
      <c r="CD763" s="29"/>
      <c r="CE763" s="29"/>
      <c r="CF763" s="29"/>
      <c r="CG763" s="29"/>
      <c r="CH763" s="29"/>
      <c r="CI763" s="29"/>
      <c r="CJ763" s="29"/>
      <c r="CK763" s="29"/>
      <c r="CL763" s="29"/>
      <c r="CM763" s="29"/>
      <c r="CN763" s="29"/>
      <c r="CO763" s="29"/>
      <c r="CP763" s="29"/>
      <c r="CQ763" s="29"/>
      <c r="CR763" s="29"/>
      <c r="CS763" s="29"/>
      <c r="CT763" s="29"/>
      <c r="CU763" s="29"/>
      <c r="CV763" s="29"/>
      <c r="CW763" s="29"/>
      <c r="CX763" s="29"/>
      <c r="CY763" s="29"/>
      <c r="CZ763" s="29"/>
      <c r="DA763" s="29"/>
      <c r="DB763" s="29"/>
      <c r="DC763" s="29"/>
      <c r="DD763" s="29"/>
      <c r="DE763" s="29"/>
      <c r="DF763" s="29"/>
      <c r="DG763" s="29"/>
      <c r="DH763" s="29"/>
      <c r="DI763" s="29"/>
      <c r="DJ763" s="29"/>
      <c r="DK763" s="29"/>
      <c r="DL763" s="29"/>
      <c r="DM763" s="29"/>
      <c r="DN763" s="29"/>
      <c r="DO763" s="29"/>
      <c r="DP763" s="29"/>
      <c r="DQ763" s="29"/>
      <c r="DR763" s="29"/>
      <c r="DS763" s="29"/>
      <c r="DT763" s="29"/>
      <c r="DU763" s="29"/>
      <c r="DV763" s="29"/>
      <c r="DW763" s="29"/>
      <c r="DX763" s="29"/>
      <c r="DY763" s="29"/>
      <c r="DZ763" s="29"/>
      <c r="EA763" s="29"/>
      <c r="EB763" s="29"/>
      <c r="EC763" s="29"/>
      <c r="ED763" s="29"/>
      <c r="EE763" s="29"/>
      <c r="EF763" s="29"/>
      <c r="EG763" s="29"/>
      <c r="EH763" s="29"/>
      <c r="EI763" s="29"/>
      <c r="EJ763" s="29"/>
      <c r="EK763" s="29"/>
      <c r="EL763" s="29"/>
      <c r="EM763" s="29"/>
      <c r="EN763" s="29"/>
      <c r="EO763" s="29"/>
      <c r="EP763" s="29"/>
      <c r="EQ763" s="29"/>
      <c r="ER763" s="29"/>
      <c r="ES763" s="29"/>
      <c r="ET763" s="29"/>
      <c r="EU763" s="29"/>
      <c r="EV763" s="29"/>
      <c r="EW763" s="29"/>
      <c r="EX763" s="29"/>
      <c r="EY763" s="29"/>
      <c r="EZ763" s="29"/>
      <c r="FA763" s="29"/>
      <c r="FB763" s="29"/>
      <c r="FC763" s="29"/>
      <c r="FD763" s="29"/>
      <c r="FE763" s="29"/>
      <c r="FF763" s="29"/>
      <c r="FG763" s="29"/>
      <c r="FH763" s="29"/>
      <c r="FI763" s="29"/>
      <c r="FJ763" s="29"/>
      <c r="FK763" s="29"/>
      <c r="FL763" s="29"/>
      <c r="FM763" s="29"/>
      <c r="FN763" s="29"/>
      <c r="FO763" s="29"/>
      <c r="FP763" s="29"/>
      <c r="FQ763" s="29"/>
      <c r="FR763" s="29"/>
      <c r="FS763" s="29"/>
      <c r="FT763" s="29"/>
      <c r="FU763" s="29"/>
      <c r="FV763" s="29"/>
      <c r="FW763" s="29"/>
      <c r="FX763" s="29"/>
      <c r="FY763" s="29"/>
      <c r="FZ763" s="29"/>
      <c r="GA763" s="29"/>
      <c r="GB763" s="29"/>
      <c r="GC763" s="29"/>
      <c r="GD763" s="29"/>
      <c r="GE763" s="29"/>
      <c r="GF763" s="29"/>
      <c r="GG763" s="29"/>
      <c r="GH763" s="29"/>
      <c r="GI763" s="29"/>
      <c r="GJ763" s="29"/>
      <c r="GK763" s="29"/>
      <c r="GL763" s="29"/>
      <c r="GM763" s="29"/>
      <c r="GN763" s="29"/>
      <c r="GO763" s="29"/>
      <c r="GP763" s="29"/>
      <c r="GQ763" s="29"/>
      <c r="GR763" s="29"/>
      <c r="GS763" s="29"/>
      <c r="GT763" s="29"/>
      <c r="GU763" s="29"/>
      <c r="GV763" s="29"/>
      <c r="GW763" s="29"/>
      <c r="GX763" s="29"/>
      <c r="GY763" s="29"/>
      <c r="GZ763" s="29"/>
      <c r="HA763" s="29"/>
      <c r="HB763" s="29"/>
      <c r="HC763" s="29"/>
      <c r="HD763" s="29"/>
      <c r="HE763" s="29"/>
      <c r="HF763" s="29"/>
      <c r="HG763" s="29"/>
      <c r="HH763" s="29"/>
      <c r="HI763" s="29"/>
      <c r="HJ763" s="29"/>
      <c r="HK763" s="29"/>
      <c r="HL763" s="29"/>
      <c r="HM763" s="29"/>
      <c r="HN763" s="29"/>
      <c r="HO763" s="29"/>
      <c r="HP763" s="29"/>
      <c r="HQ763" s="29"/>
    </row>
    <row r="764" spans="1:242">
      <c r="A764" s="41" t="s">
        <v>1298</v>
      </c>
      <c r="B764" s="42" t="s">
        <v>1225</v>
      </c>
      <c r="C764" s="104"/>
      <c r="D764" s="43">
        <f>D773+D765</f>
        <v>50273.51</v>
      </c>
      <c r="E764" s="43">
        <f t="shared" ref="E764:J764" si="583">E773+E765</f>
        <v>5038.43</v>
      </c>
      <c r="F764" s="43">
        <f t="shared" si="583"/>
        <v>2392.0299999999997</v>
      </c>
      <c r="G764" s="43">
        <f t="shared" si="583"/>
        <v>3456.0299999999997</v>
      </c>
      <c r="H764" s="43">
        <f t="shared" si="583"/>
        <v>3523.8900000000003</v>
      </c>
      <c r="I764" s="43">
        <f t="shared" si="583"/>
        <v>2705.19</v>
      </c>
      <c r="J764" s="43">
        <f t="shared" si="583"/>
        <v>3591.75</v>
      </c>
      <c r="K764" s="43">
        <f t="shared" ref="K764:P764" si="584">K773</f>
        <v>3339.19</v>
      </c>
      <c r="L764" s="43">
        <f t="shared" si="584"/>
        <v>0</v>
      </c>
      <c r="M764" s="43">
        <f t="shared" si="584"/>
        <v>0</v>
      </c>
      <c r="N764" s="43">
        <f t="shared" si="584"/>
        <v>0</v>
      </c>
      <c r="O764" s="43">
        <f t="shared" si="584"/>
        <v>0</v>
      </c>
      <c r="P764" s="43">
        <f t="shared" si="584"/>
        <v>28420.019999999997</v>
      </c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9"/>
      <c r="BQ764" s="29"/>
      <c r="BR764" s="29"/>
      <c r="BS764" s="29"/>
      <c r="BT764" s="29"/>
      <c r="BU764" s="29"/>
      <c r="BV764" s="29"/>
      <c r="BW764" s="29"/>
      <c r="BX764" s="29"/>
      <c r="BY764" s="29"/>
      <c r="BZ764" s="29"/>
      <c r="CA764" s="29"/>
      <c r="CB764" s="29"/>
      <c r="CC764" s="29"/>
      <c r="CD764" s="29"/>
      <c r="CE764" s="29"/>
      <c r="CF764" s="29"/>
      <c r="CG764" s="29"/>
      <c r="CH764" s="29"/>
      <c r="CI764" s="29"/>
      <c r="CJ764" s="29"/>
      <c r="CK764" s="29"/>
      <c r="CL764" s="29"/>
      <c r="CM764" s="29"/>
      <c r="CN764" s="29"/>
      <c r="CO764" s="29"/>
      <c r="CP764" s="29"/>
      <c r="CQ764" s="29"/>
      <c r="CR764" s="29"/>
      <c r="CS764" s="29"/>
      <c r="CT764" s="29"/>
      <c r="CU764" s="29"/>
      <c r="CV764" s="29"/>
      <c r="CW764" s="29"/>
      <c r="CX764" s="29"/>
      <c r="CY764" s="29"/>
      <c r="CZ764" s="29"/>
      <c r="DA764" s="29"/>
      <c r="DB764" s="29"/>
      <c r="DC764" s="29"/>
      <c r="DD764" s="29"/>
      <c r="DE764" s="29"/>
      <c r="DF764" s="29"/>
      <c r="DG764" s="29"/>
      <c r="DH764" s="29"/>
      <c r="DI764" s="29"/>
      <c r="DJ764" s="29"/>
      <c r="DK764" s="29"/>
      <c r="DL764" s="29"/>
      <c r="DM764" s="29"/>
      <c r="DN764" s="29"/>
      <c r="DO764" s="29"/>
      <c r="DP764" s="29"/>
      <c r="DQ764" s="29"/>
      <c r="DR764" s="29"/>
      <c r="DS764" s="29"/>
      <c r="DT764" s="29"/>
      <c r="DU764" s="29"/>
      <c r="DV764" s="29"/>
      <c r="DW764" s="29"/>
      <c r="DX764" s="29"/>
      <c r="DY764" s="29"/>
      <c r="DZ764" s="29"/>
      <c r="EA764" s="29"/>
      <c r="EB764" s="29"/>
      <c r="EC764" s="29"/>
      <c r="ED764" s="29"/>
      <c r="EE764" s="29"/>
      <c r="EF764" s="29"/>
      <c r="EG764" s="29"/>
      <c r="EH764" s="29"/>
      <c r="EI764" s="29"/>
      <c r="EJ764" s="29"/>
      <c r="EK764" s="29"/>
      <c r="EL764" s="29"/>
      <c r="EM764" s="29"/>
      <c r="EN764" s="29"/>
      <c r="EO764" s="29"/>
      <c r="EP764" s="29"/>
      <c r="EQ764" s="29"/>
      <c r="ER764" s="29"/>
      <c r="ES764" s="29"/>
      <c r="ET764" s="29"/>
      <c r="EU764" s="29"/>
      <c r="EV764" s="29"/>
      <c r="EW764" s="29"/>
      <c r="EX764" s="29"/>
      <c r="EY764" s="29"/>
      <c r="EZ764" s="29"/>
      <c r="FA764" s="29"/>
      <c r="FB764" s="29"/>
      <c r="FC764" s="29"/>
      <c r="FD764" s="29"/>
      <c r="FE764" s="29"/>
      <c r="FF764" s="29"/>
      <c r="FG764" s="29"/>
      <c r="FH764" s="29"/>
      <c r="FI764" s="29"/>
      <c r="FJ764" s="29"/>
      <c r="FK764" s="29"/>
      <c r="FL764" s="29"/>
      <c r="FM764" s="29"/>
      <c r="FN764" s="29"/>
      <c r="FO764" s="29"/>
      <c r="FP764" s="29"/>
      <c r="FQ764" s="29"/>
      <c r="FR764" s="29"/>
      <c r="FS764" s="29"/>
      <c r="FT764" s="29"/>
      <c r="FU764" s="29"/>
      <c r="FV764" s="29"/>
      <c r="FW764" s="29"/>
      <c r="FX764" s="29"/>
      <c r="FY764" s="29"/>
      <c r="FZ764" s="29"/>
      <c r="GA764" s="29"/>
      <c r="GB764" s="29"/>
      <c r="GC764" s="29"/>
      <c r="GD764" s="29"/>
      <c r="GE764" s="29"/>
      <c r="GF764" s="29"/>
      <c r="GG764" s="29"/>
      <c r="GH764" s="29"/>
      <c r="GI764" s="29"/>
      <c r="GJ764" s="29"/>
      <c r="GK764" s="29"/>
      <c r="GL764" s="29"/>
      <c r="GM764" s="29"/>
      <c r="GN764" s="29"/>
      <c r="GO764" s="29"/>
      <c r="GP764" s="29"/>
      <c r="GQ764" s="29"/>
      <c r="GR764" s="29"/>
      <c r="GS764" s="29"/>
      <c r="GT764" s="29"/>
      <c r="GU764" s="29"/>
      <c r="GV764" s="29"/>
      <c r="GW764" s="29"/>
      <c r="GX764" s="29"/>
      <c r="GY764" s="29"/>
      <c r="GZ764" s="29"/>
      <c r="HA764" s="29"/>
      <c r="HB764" s="29"/>
      <c r="HC764" s="29"/>
      <c r="HD764" s="29"/>
      <c r="HE764" s="29"/>
      <c r="HF764" s="29"/>
      <c r="HG764" s="29"/>
      <c r="HH764" s="29"/>
      <c r="HI764" s="29"/>
      <c r="HJ764" s="29"/>
      <c r="HK764" s="29"/>
      <c r="HL764" s="29"/>
      <c r="HM764" s="29"/>
      <c r="HN764" s="29"/>
      <c r="HO764" s="29"/>
      <c r="HP764" s="29"/>
      <c r="HQ764" s="29"/>
    </row>
    <row r="765" spans="1:242">
      <c r="A765" s="44" t="s">
        <v>1652</v>
      </c>
      <c r="B765" s="45" t="s">
        <v>1653</v>
      </c>
      <c r="C765" s="104"/>
      <c r="D765" s="43">
        <f t="shared" ref="D765:P768" si="585">D766</f>
        <v>45900</v>
      </c>
      <c r="E765" s="43">
        <f t="shared" si="585"/>
        <v>0</v>
      </c>
      <c r="F765" s="43">
        <f t="shared" si="585"/>
        <v>0</v>
      </c>
      <c r="G765" s="43">
        <f t="shared" si="585"/>
        <v>0</v>
      </c>
      <c r="H765" s="43">
        <f t="shared" si="585"/>
        <v>0</v>
      </c>
      <c r="I765" s="43">
        <f t="shared" si="585"/>
        <v>0</v>
      </c>
      <c r="J765" s="43">
        <f t="shared" si="585"/>
        <v>0</v>
      </c>
      <c r="K765" s="43">
        <f t="shared" si="585"/>
        <v>0</v>
      </c>
      <c r="L765" s="43">
        <f t="shared" si="585"/>
        <v>0</v>
      </c>
      <c r="M765" s="43">
        <f t="shared" si="585"/>
        <v>0</v>
      </c>
      <c r="N765" s="43">
        <f t="shared" si="585"/>
        <v>0</v>
      </c>
      <c r="O765" s="43">
        <f t="shared" si="585"/>
        <v>0</v>
      </c>
      <c r="P765" s="43">
        <f t="shared" si="585"/>
        <v>45900</v>
      </c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  <c r="BO765" s="29"/>
      <c r="BP765" s="29"/>
      <c r="BQ765" s="29"/>
      <c r="BR765" s="29"/>
      <c r="BS765" s="29"/>
      <c r="BT765" s="29"/>
      <c r="BU765" s="29"/>
      <c r="BV765" s="29"/>
      <c r="BW765" s="29"/>
      <c r="BX765" s="29"/>
      <c r="BY765" s="29"/>
      <c r="BZ765" s="29"/>
      <c r="CA765" s="29"/>
      <c r="CB765" s="29"/>
      <c r="CC765" s="29"/>
      <c r="CD765" s="29"/>
      <c r="CE765" s="29"/>
      <c r="CF765" s="29"/>
      <c r="CG765" s="29"/>
      <c r="CH765" s="29"/>
      <c r="CI765" s="29"/>
      <c r="CJ765" s="29"/>
      <c r="CK765" s="29"/>
      <c r="CL765" s="29"/>
      <c r="CM765" s="29"/>
      <c r="CN765" s="29"/>
      <c r="CO765" s="29"/>
      <c r="CP765" s="29"/>
      <c r="CQ765" s="29"/>
      <c r="CR765" s="29"/>
      <c r="CS765" s="29"/>
      <c r="CT765" s="29"/>
      <c r="CU765" s="29"/>
      <c r="CV765" s="29"/>
      <c r="CW765" s="29"/>
      <c r="CX765" s="29"/>
      <c r="CY765" s="29"/>
      <c r="CZ765" s="29"/>
      <c r="DA765" s="29"/>
      <c r="DB765" s="29"/>
      <c r="DC765" s="29"/>
      <c r="DD765" s="29"/>
      <c r="DE765" s="29"/>
      <c r="DF765" s="29"/>
      <c r="DG765" s="29"/>
      <c r="DH765" s="29"/>
      <c r="DI765" s="29"/>
      <c r="DJ765" s="29"/>
      <c r="DK765" s="29"/>
      <c r="DL765" s="29"/>
      <c r="DM765" s="29"/>
      <c r="DN765" s="29"/>
      <c r="DO765" s="29"/>
      <c r="DP765" s="29"/>
      <c r="DQ765" s="29"/>
      <c r="DR765" s="29"/>
      <c r="DS765" s="29"/>
      <c r="DT765" s="29"/>
      <c r="DU765" s="29"/>
      <c r="DV765" s="29"/>
      <c r="DW765" s="29"/>
      <c r="DX765" s="29"/>
      <c r="DY765" s="29"/>
      <c r="DZ765" s="29"/>
      <c r="EA765" s="29"/>
      <c r="EB765" s="29"/>
      <c r="EC765" s="29"/>
      <c r="ED765" s="29"/>
      <c r="EE765" s="29"/>
      <c r="EF765" s="29"/>
      <c r="EG765" s="29"/>
      <c r="EH765" s="29"/>
      <c r="EI765" s="29"/>
      <c r="EJ765" s="29"/>
      <c r="EK765" s="29"/>
      <c r="EL765" s="29"/>
      <c r="EM765" s="29"/>
      <c r="EN765" s="29"/>
      <c r="EO765" s="29"/>
      <c r="EP765" s="29"/>
      <c r="EQ765" s="29"/>
      <c r="ER765" s="29"/>
      <c r="ES765" s="29"/>
      <c r="ET765" s="29"/>
      <c r="EU765" s="29"/>
      <c r="EV765" s="29"/>
      <c r="EW765" s="29"/>
      <c r="EX765" s="29"/>
      <c r="EY765" s="29"/>
      <c r="EZ765" s="29"/>
      <c r="FA765" s="29"/>
      <c r="FB765" s="29"/>
      <c r="FC765" s="29"/>
      <c r="FD765" s="29"/>
      <c r="FE765" s="29"/>
      <c r="FF765" s="29"/>
      <c r="FG765" s="29"/>
      <c r="FH765" s="29"/>
      <c r="FI765" s="29"/>
      <c r="FJ765" s="29"/>
      <c r="FK765" s="29"/>
      <c r="FL765" s="29"/>
      <c r="FM765" s="29"/>
      <c r="FN765" s="29"/>
      <c r="FO765" s="29"/>
      <c r="FP765" s="29"/>
      <c r="FQ765" s="29"/>
      <c r="FR765" s="29"/>
      <c r="FS765" s="29"/>
      <c r="FT765" s="29"/>
      <c r="FU765" s="29"/>
      <c r="FV765" s="29"/>
      <c r="FW765" s="29"/>
      <c r="FX765" s="29"/>
      <c r="FY765" s="29"/>
      <c r="FZ765" s="29"/>
      <c r="GA765" s="29"/>
      <c r="GB765" s="29"/>
      <c r="GC765" s="29"/>
      <c r="GD765" s="29"/>
      <c r="GE765" s="29"/>
      <c r="GF765" s="29"/>
      <c r="GG765" s="29"/>
      <c r="GH765" s="29"/>
      <c r="GI765" s="29"/>
      <c r="GJ765" s="29"/>
      <c r="GK765" s="29"/>
      <c r="GL765" s="29"/>
      <c r="GM765" s="29"/>
      <c r="GN765" s="29"/>
      <c r="GO765" s="29"/>
      <c r="GP765" s="29"/>
      <c r="GQ765" s="29"/>
      <c r="GR765" s="29"/>
      <c r="GS765" s="29"/>
      <c r="GT765" s="29"/>
      <c r="GU765" s="29"/>
      <c r="GV765" s="29"/>
      <c r="GW765" s="29"/>
      <c r="GX765" s="29"/>
      <c r="GY765" s="29"/>
      <c r="GZ765" s="29"/>
      <c r="HA765" s="29"/>
      <c r="HB765" s="29"/>
      <c r="HC765" s="29"/>
      <c r="HD765" s="29"/>
      <c r="HE765" s="29"/>
      <c r="HF765" s="29"/>
      <c r="HG765" s="29"/>
      <c r="HH765" s="29"/>
      <c r="HI765" s="29"/>
      <c r="HJ765" s="29"/>
      <c r="HK765" s="29"/>
      <c r="HL765" s="29"/>
      <c r="HM765" s="29"/>
      <c r="HN765" s="29"/>
      <c r="HO765" s="29"/>
      <c r="HP765" s="29"/>
      <c r="HQ765" s="29"/>
    </row>
    <row r="766" spans="1:242">
      <c r="A766" s="24" t="s">
        <v>1654</v>
      </c>
      <c r="B766" s="35" t="s">
        <v>1655</v>
      </c>
      <c r="C766" s="48"/>
      <c r="D766" s="43">
        <f t="shared" si="585"/>
        <v>45900</v>
      </c>
      <c r="E766" s="43">
        <f t="shared" si="585"/>
        <v>0</v>
      </c>
      <c r="F766" s="43">
        <f t="shared" si="585"/>
        <v>0</v>
      </c>
      <c r="G766" s="43">
        <f t="shared" si="585"/>
        <v>0</v>
      </c>
      <c r="H766" s="43">
        <f t="shared" si="585"/>
        <v>0</v>
      </c>
      <c r="I766" s="43">
        <f t="shared" si="585"/>
        <v>0</v>
      </c>
      <c r="J766" s="43">
        <f t="shared" si="585"/>
        <v>0</v>
      </c>
      <c r="K766" s="43">
        <f t="shared" si="585"/>
        <v>0</v>
      </c>
      <c r="L766" s="43">
        <f t="shared" si="585"/>
        <v>0</v>
      </c>
      <c r="M766" s="43">
        <f t="shared" si="585"/>
        <v>0</v>
      </c>
      <c r="N766" s="43">
        <f t="shared" si="585"/>
        <v>0</v>
      </c>
      <c r="O766" s="43">
        <f t="shared" si="585"/>
        <v>0</v>
      </c>
      <c r="P766" s="43">
        <f t="shared" si="585"/>
        <v>45900</v>
      </c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  <c r="BL766" s="29"/>
      <c r="BM766" s="29"/>
      <c r="BN766" s="29"/>
      <c r="BO766" s="29"/>
      <c r="BP766" s="29"/>
      <c r="BQ766" s="29"/>
      <c r="BR766" s="29"/>
      <c r="BS766" s="29"/>
      <c r="BT766" s="29"/>
      <c r="BU766" s="29"/>
      <c r="BV766" s="29"/>
      <c r="BW766" s="29"/>
      <c r="BX766" s="29"/>
      <c r="BY766" s="29"/>
      <c r="BZ766" s="29"/>
      <c r="CA766" s="29"/>
      <c r="CB766" s="29"/>
      <c r="CC766" s="29"/>
      <c r="CD766" s="29"/>
      <c r="CE766" s="29"/>
      <c r="CF766" s="29"/>
      <c r="CG766" s="29"/>
      <c r="CH766" s="29"/>
      <c r="CI766" s="29"/>
      <c r="CJ766" s="29"/>
      <c r="CK766" s="29"/>
      <c r="CL766" s="29"/>
      <c r="CM766" s="29"/>
      <c r="CN766" s="29"/>
      <c r="CO766" s="29"/>
      <c r="CP766" s="29"/>
      <c r="CQ766" s="29"/>
      <c r="CR766" s="29"/>
      <c r="CS766" s="29"/>
      <c r="CT766" s="29"/>
      <c r="CU766" s="29"/>
      <c r="CV766" s="29"/>
      <c r="CW766" s="29"/>
      <c r="CX766" s="29"/>
      <c r="CY766" s="29"/>
      <c r="CZ766" s="29"/>
      <c r="DA766" s="29"/>
      <c r="DB766" s="29"/>
      <c r="DC766" s="29"/>
      <c r="DD766" s="29"/>
      <c r="DE766" s="29"/>
      <c r="DF766" s="29"/>
      <c r="DG766" s="29"/>
      <c r="DH766" s="29"/>
      <c r="DI766" s="29"/>
      <c r="DJ766" s="29"/>
      <c r="DK766" s="29"/>
      <c r="DL766" s="29"/>
      <c r="DM766" s="29"/>
      <c r="DN766" s="29"/>
      <c r="DO766" s="29"/>
      <c r="DP766" s="29"/>
      <c r="DQ766" s="29"/>
      <c r="DR766" s="29"/>
      <c r="DS766" s="29"/>
      <c r="DT766" s="29"/>
      <c r="DU766" s="29"/>
      <c r="DV766" s="29"/>
      <c r="DW766" s="29"/>
      <c r="DX766" s="29"/>
      <c r="DY766" s="29"/>
      <c r="DZ766" s="29"/>
      <c r="EA766" s="29"/>
      <c r="EB766" s="29"/>
      <c r="EC766" s="29"/>
      <c r="ED766" s="29"/>
      <c r="EE766" s="29"/>
      <c r="EF766" s="29"/>
      <c r="EG766" s="29"/>
      <c r="EH766" s="29"/>
      <c r="EI766" s="29"/>
      <c r="EJ766" s="29"/>
      <c r="EK766" s="29"/>
      <c r="EL766" s="29"/>
      <c r="EM766" s="29"/>
      <c r="EN766" s="29"/>
      <c r="EO766" s="29"/>
      <c r="EP766" s="29"/>
      <c r="EQ766" s="29"/>
      <c r="ER766" s="29"/>
      <c r="ES766" s="29"/>
      <c r="ET766" s="29"/>
      <c r="EU766" s="29"/>
      <c r="EV766" s="29"/>
      <c r="EW766" s="29"/>
      <c r="EX766" s="29"/>
      <c r="EY766" s="29"/>
      <c r="EZ766" s="29"/>
      <c r="FA766" s="29"/>
      <c r="FB766" s="29"/>
      <c r="FC766" s="29"/>
      <c r="FD766" s="29"/>
      <c r="FE766" s="29"/>
      <c r="FF766" s="29"/>
      <c r="FG766" s="29"/>
      <c r="FH766" s="29"/>
      <c r="FI766" s="29"/>
      <c r="FJ766" s="29"/>
      <c r="FK766" s="29"/>
      <c r="FL766" s="29"/>
      <c r="FM766" s="29"/>
      <c r="FN766" s="29"/>
      <c r="FO766" s="29"/>
      <c r="FP766" s="29"/>
      <c r="FQ766" s="29"/>
      <c r="FR766" s="29"/>
      <c r="FS766" s="29"/>
      <c r="FT766" s="29"/>
      <c r="FU766" s="29"/>
      <c r="FV766" s="29"/>
      <c r="FW766" s="29"/>
      <c r="FX766" s="29"/>
      <c r="FY766" s="29"/>
      <c r="FZ766" s="29"/>
      <c r="GA766" s="29"/>
      <c r="GB766" s="29"/>
      <c r="GC766" s="29"/>
      <c r="GD766" s="29"/>
      <c r="GE766" s="29"/>
      <c r="GF766" s="29"/>
      <c r="GG766" s="29"/>
      <c r="GH766" s="29"/>
      <c r="GI766" s="29"/>
      <c r="GJ766" s="29"/>
      <c r="GK766" s="29"/>
      <c r="GL766" s="29"/>
      <c r="GM766" s="29"/>
      <c r="GN766" s="29"/>
      <c r="GO766" s="29"/>
      <c r="GP766" s="29"/>
      <c r="GQ766" s="29"/>
      <c r="GR766" s="29"/>
      <c r="GS766" s="29"/>
      <c r="GT766" s="29"/>
      <c r="GU766" s="29"/>
      <c r="GV766" s="29"/>
      <c r="GW766" s="29"/>
      <c r="GX766" s="29"/>
      <c r="GY766" s="29"/>
      <c r="GZ766" s="29"/>
      <c r="HA766" s="29"/>
      <c r="HB766" s="29"/>
      <c r="HC766" s="29"/>
      <c r="HD766" s="29"/>
      <c r="HE766" s="29"/>
      <c r="HF766" s="29"/>
      <c r="HG766" s="29"/>
      <c r="HH766" s="29"/>
      <c r="HI766" s="29"/>
      <c r="HJ766" s="29"/>
      <c r="HK766" s="29"/>
      <c r="HL766" s="29"/>
      <c r="HM766" s="29"/>
      <c r="HN766" s="29"/>
      <c r="HO766" s="29"/>
      <c r="HP766" s="29"/>
      <c r="HQ766" s="29"/>
    </row>
    <row r="767" spans="1:242">
      <c r="A767" s="24" t="s">
        <v>1656</v>
      </c>
      <c r="B767" s="35" t="s">
        <v>1655</v>
      </c>
      <c r="C767" s="48"/>
      <c r="D767" s="43">
        <f t="shared" si="585"/>
        <v>45900</v>
      </c>
      <c r="E767" s="43">
        <f t="shared" si="585"/>
        <v>0</v>
      </c>
      <c r="F767" s="43">
        <f t="shared" si="585"/>
        <v>0</v>
      </c>
      <c r="G767" s="43">
        <f t="shared" si="585"/>
        <v>0</v>
      </c>
      <c r="H767" s="43">
        <f t="shared" si="585"/>
        <v>0</v>
      </c>
      <c r="I767" s="43">
        <f t="shared" si="585"/>
        <v>0</v>
      </c>
      <c r="J767" s="43">
        <f t="shared" si="585"/>
        <v>0</v>
      </c>
      <c r="K767" s="43">
        <f t="shared" si="585"/>
        <v>0</v>
      </c>
      <c r="L767" s="43">
        <f t="shared" si="585"/>
        <v>0</v>
      </c>
      <c r="M767" s="43">
        <f t="shared" si="585"/>
        <v>0</v>
      </c>
      <c r="N767" s="43">
        <f t="shared" si="585"/>
        <v>0</v>
      </c>
      <c r="O767" s="43">
        <f t="shared" si="585"/>
        <v>0</v>
      </c>
      <c r="P767" s="43">
        <f t="shared" si="585"/>
        <v>45900</v>
      </c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9"/>
      <c r="BQ767" s="29"/>
      <c r="BR767" s="29"/>
      <c r="BS767" s="29"/>
      <c r="BT767" s="29"/>
      <c r="BU767" s="29"/>
      <c r="BV767" s="29"/>
      <c r="BW767" s="29"/>
      <c r="BX767" s="29"/>
      <c r="BY767" s="29"/>
      <c r="BZ767" s="29"/>
      <c r="CA767" s="29"/>
      <c r="CB767" s="29"/>
      <c r="CC767" s="29"/>
      <c r="CD767" s="29"/>
      <c r="CE767" s="29"/>
      <c r="CF767" s="29"/>
      <c r="CG767" s="29"/>
      <c r="CH767" s="29"/>
      <c r="CI767" s="29"/>
      <c r="CJ767" s="29"/>
      <c r="CK767" s="29"/>
      <c r="CL767" s="29"/>
      <c r="CM767" s="29"/>
      <c r="CN767" s="29"/>
      <c r="CO767" s="29"/>
      <c r="CP767" s="29"/>
      <c r="CQ767" s="29"/>
      <c r="CR767" s="29"/>
      <c r="CS767" s="29"/>
      <c r="CT767" s="29"/>
      <c r="CU767" s="29"/>
      <c r="CV767" s="29"/>
      <c r="CW767" s="29"/>
      <c r="CX767" s="29"/>
      <c r="CY767" s="29"/>
      <c r="CZ767" s="29"/>
      <c r="DA767" s="29"/>
      <c r="DB767" s="29"/>
      <c r="DC767" s="29"/>
      <c r="DD767" s="29"/>
      <c r="DE767" s="29"/>
      <c r="DF767" s="29"/>
      <c r="DG767" s="29"/>
      <c r="DH767" s="29"/>
      <c r="DI767" s="29"/>
      <c r="DJ767" s="29"/>
      <c r="DK767" s="29"/>
      <c r="DL767" s="29"/>
      <c r="DM767" s="29"/>
      <c r="DN767" s="29"/>
      <c r="DO767" s="29"/>
      <c r="DP767" s="29"/>
      <c r="DQ767" s="29"/>
      <c r="DR767" s="29"/>
      <c r="DS767" s="29"/>
      <c r="DT767" s="29"/>
      <c r="DU767" s="29"/>
      <c r="DV767" s="29"/>
      <c r="DW767" s="29"/>
      <c r="DX767" s="29"/>
      <c r="DY767" s="29"/>
      <c r="DZ767" s="29"/>
      <c r="EA767" s="29"/>
      <c r="EB767" s="29"/>
      <c r="EC767" s="29"/>
      <c r="ED767" s="29"/>
      <c r="EE767" s="29"/>
      <c r="EF767" s="29"/>
      <c r="EG767" s="29"/>
      <c r="EH767" s="29"/>
      <c r="EI767" s="29"/>
      <c r="EJ767" s="29"/>
      <c r="EK767" s="29"/>
      <c r="EL767" s="29"/>
      <c r="EM767" s="29"/>
      <c r="EN767" s="29"/>
      <c r="EO767" s="29"/>
      <c r="EP767" s="29"/>
      <c r="EQ767" s="29"/>
      <c r="ER767" s="29"/>
      <c r="ES767" s="29"/>
      <c r="ET767" s="29"/>
      <c r="EU767" s="29"/>
      <c r="EV767" s="29"/>
      <c r="EW767" s="29"/>
      <c r="EX767" s="29"/>
      <c r="EY767" s="29"/>
      <c r="EZ767" s="29"/>
      <c r="FA767" s="29"/>
      <c r="FB767" s="29"/>
      <c r="FC767" s="29"/>
      <c r="FD767" s="29"/>
      <c r="FE767" s="29"/>
      <c r="FF767" s="29"/>
      <c r="FG767" s="29"/>
      <c r="FH767" s="29"/>
      <c r="FI767" s="29"/>
      <c r="FJ767" s="29"/>
      <c r="FK767" s="29"/>
      <c r="FL767" s="29"/>
      <c r="FM767" s="29"/>
      <c r="FN767" s="29"/>
      <c r="FO767" s="29"/>
      <c r="FP767" s="29"/>
      <c r="FQ767" s="29"/>
      <c r="FR767" s="29"/>
      <c r="FS767" s="29"/>
      <c r="FT767" s="29"/>
      <c r="FU767" s="29"/>
      <c r="FV767" s="29"/>
      <c r="FW767" s="29"/>
      <c r="FX767" s="29"/>
      <c r="FY767" s="29"/>
      <c r="FZ767" s="29"/>
      <c r="GA767" s="29"/>
      <c r="GB767" s="29"/>
      <c r="GC767" s="29"/>
      <c r="GD767" s="29"/>
      <c r="GE767" s="29"/>
      <c r="GF767" s="29"/>
      <c r="GG767" s="29"/>
      <c r="GH767" s="29"/>
      <c r="GI767" s="29"/>
      <c r="GJ767" s="29"/>
      <c r="GK767" s="29"/>
      <c r="GL767" s="29"/>
      <c r="GM767" s="29"/>
      <c r="GN767" s="29"/>
      <c r="GO767" s="29"/>
      <c r="GP767" s="29"/>
      <c r="GQ767" s="29"/>
      <c r="GR767" s="29"/>
      <c r="GS767" s="29"/>
      <c r="GT767" s="29"/>
      <c r="GU767" s="29"/>
      <c r="GV767" s="29"/>
      <c r="GW767" s="29"/>
      <c r="GX767" s="29"/>
      <c r="GY767" s="29"/>
      <c r="GZ767" s="29"/>
      <c r="HA767" s="29"/>
      <c r="HB767" s="29"/>
      <c r="HC767" s="29"/>
      <c r="HD767" s="29"/>
      <c r="HE767" s="29"/>
      <c r="HF767" s="29"/>
      <c r="HG767" s="29"/>
      <c r="HH767" s="29"/>
      <c r="HI767" s="29"/>
      <c r="HJ767" s="29"/>
      <c r="HK767" s="29"/>
      <c r="HL767" s="29"/>
      <c r="HM767" s="29"/>
      <c r="HN767" s="29"/>
      <c r="HO767" s="29"/>
      <c r="HP767" s="29"/>
      <c r="HQ767" s="29"/>
    </row>
    <row r="768" spans="1:242">
      <c r="A768" s="24" t="s">
        <v>1657</v>
      </c>
      <c r="B768" s="35" t="s">
        <v>1658</v>
      </c>
      <c r="C768" s="48"/>
      <c r="D768" s="43">
        <f t="shared" si="585"/>
        <v>45900</v>
      </c>
      <c r="E768" s="43">
        <f t="shared" si="585"/>
        <v>0</v>
      </c>
      <c r="F768" s="43">
        <f t="shared" si="585"/>
        <v>0</v>
      </c>
      <c r="G768" s="43">
        <f t="shared" si="585"/>
        <v>0</v>
      </c>
      <c r="H768" s="43">
        <f t="shared" si="585"/>
        <v>0</v>
      </c>
      <c r="I768" s="43">
        <f t="shared" si="585"/>
        <v>0</v>
      </c>
      <c r="J768" s="43">
        <f t="shared" si="585"/>
        <v>0</v>
      </c>
      <c r="K768" s="43">
        <f t="shared" si="585"/>
        <v>0</v>
      </c>
      <c r="L768" s="43">
        <f t="shared" si="585"/>
        <v>0</v>
      </c>
      <c r="M768" s="43">
        <f t="shared" si="585"/>
        <v>0</v>
      </c>
      <c r="N768" s="43">
        <f t="shared" si="585"/>
        <v>0</v>
      </c>
      <c r="O768" s="43">
        <f t="shared" si="585"/>
        <v>0</v>
      </c>
      <c r="P768" s="43">
        <f t="shared" si="585"/>
        <v>45900</v>
      </c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  <c r="BL768" s="29"/>
      <c r="BM768" s="29"/>
      <c r="BN768" s="29"/>
      <c r="BO768" s="29"/>
      <c r="BP768" s="29"/>
      <c r="BQ768" s="29"/>
      <c r="BR768" s="29"/>
      <c r="BS768" s="29"/>
      <c r="BT768" s="29"/>
      <c r="BU768" s="29"/>
      <c r="BV768" s="29"/>
      <c r="BW768" s="29"/>
      <c r="BX768" s="29"/>
      <c r="BY768" s="29"/>
      <c r="BZ768" s="29"/>
      <c r="CA768" s="29"/>
      <c r="CB768" s="29"/>
      <c r="CC768" s="29"/>
      <c r="CD768" s="29"/>
      <c r="CE768" s="29"/>
      <c r="CF768" s="29"/>
      <c r="CG768" s="29"/>
      <c r="CH768" s="29"/>
      <c r="CI768" s="29"/>
      <c r="CJ768" s="29"/>
      <c r="CK768" s="29"/>
      <c r="CL768" s="29"/>
      <c r="CM768" s="29"/>
      <c r="CN768" s="29"/>
      <c r="CO768" s="29"/>
      <c r="CP768" s="29"/>
      <c r="CQ768" s="29"/>
      <c r="CR768" s="29"/>
      <c r="CS768" s="29"/>
      <c r="CT768" s="29"/>
      <c r="CU768" s="29"/>
      <c r="CV768" s="29"/>
      <c r="CW768" s="29"/>
      <c r="CX768" s="29"/>
      <c r="CY768" s="29"/>
      <c r="CZ768" s="29"/>
      <c r="DA768" s="29"/>
      <c r="DB768" s="29"/>
      <c r="DC768" s="29"/>
      <c r="DD768" s="29"/>
      <c r="DE768" s="29"/>
      <c r="DF768" s="29"/>
      <c r="DG768" s="29"/>
      <c r="DH768" s="29"/>
      <c r="DI768" s="29"/>
      <c r="DJ768" s="29"/>
      <c r="DK768" s="29"/>
      <c r="DL768" s="29"/>
      <c r="DM768" s="29"/>
      <c r="DN768" s="29"/>
      <c r="DO768" s="29"/>
      <c r="DP768" s="29"/>
      <c r="DQ768" s="29"/>
      <c r="DR768" s="29"/>
      <c r="DS768" s="29"/>
      <c r="DT768" s="29"/>
      <c r="DU768" s="29"/>
      <c r="DV768" s="29"/>
      <c r="DW768" s="29"/>
      <c r="DX768" s="29"/>
      <c r="DY768" s="29"/>
      <c r="DZ768" s="29"/>
      <c r="EA768" s="29"/>
      <c r="EB768" s="29"/>
      <c r="EC768" s="29"/>
      <c r="ED768" s="29"/>
      <c r="EE768" s="29"/>
      <c r="EF768" s="29"/>
      <c r="EG768" s="29"/>
      <c r="EH768" s="29"/>
      <c r="EI768" s="29"/>
      <c r="EJ768" s="29"/>
      <c r="EK768" s="29"/>
      <c r="EL768" s="29"/>
      <c r="EM768" s="29"/>
      <c r="EN768" s="29"/>
      <c r="EO768" s="29"/>
      <c r="EP768" s="29"/>
      <c r="EQ768" s="29"/>
      <c r="ER768" s="29"/>
      <c r="ES768" s="29"/>
      <c r="ET768" s="29"/>
      <c r="EU768" s="29"/>
      <c r="EV768" s="29"/>
      <c r="EW768" s="29"/>
      <c r="EX768" s="29"/>
      <c r="EY768" s="29"/>
      <c r="EZ768" s="29"/>
      <c r="FA768" s="29"/>
      <c r="FB768" s="29"/>
      <c r="FC768" s="29"/>
      <c r="FD768" s="29"/>
      <c r="FE768" s="29"/>
      <c r="FF768" s="29"/>
      <c r="FG768" s="29"/>
      <c r="FH768" s="29"/>
      <c r="FI768" s="29"/>
      <c r="FJ768" s="29"/>
      <c r="FK768" s="29"/>
      <c r="FL768" s="29"/>
      <c r="FM768" s="29"/>
      <c r="FN768" s="29"/>
      <c r="FO768" s="29"/>
      <c r="FP768" s="29"/>
      <c r="FQ768" s="29"/>
      <c r="FR768" s="29"/>
      <c r="FS768" s="29"/>
      <c r="FT768" s="29"/>
      <c r="FU768" s="29"/>
      <c r="FV768" s="29"/>
      <c r="FW768" s="29"/>
      <c r="FX768" s="29"/>
      <c r="FY768" s="29"/>
      <c r="FZ768" s="29"/>
      <c r="GA768" s="29"/>
      <c r="GB768" s="29"/>
      <c r="GC768" s="29"/>
      <c r="GD768" s="29"/>
      <c r="GE768" s="29"/>
      <c r="GF768" s="29"/>
      <c r="GG768" s="29"/>
      <c r="GH768" s="29"/>
      <c r="GI768" s="29"/>
      <c r="GJ768" s="29"/>
      <c r="GK768" s="29"/>
      <c r="GL768" s="29"/>
      <c r="GM768" s="29"/>
      <c r="GN768" s="29"/>
      <c r="GO768" s="29"/>
      <c r="GP768" s="29"/>
      <c r="GQ768" s="29"/>
      <c r="GR768" s="29"/>
      <c r="GS768" s="29"/>
      <c r="GT768" s="29"/>
      <c r="GU768" s="29"/>
      <c r="GV768" s="29"/>
      <c r="GW768" s="29"/>
      <c r="GX768" s="29"/>
      <c r="GY768" s="29"/>
      <c r="GZ768" s="29"/>
      <c r="HA768" s="29"/>
      <c r="HB768" s="29"/>
      <c r="HC768" s="29"/>
      <c r="HD768" s="29"/>
      <c r="HE768" s="29"/>
      <c r="HF768" s="29"/>
      <c r="HG768" s="29"/>
      <c r="HH768" s="29"/>
      <c r="HI768" s="29"/>
      <c r="HJ768" s="29"/>
      <c r="HK768" s="29"/>
      <c r="HL768" s="29"/>
      <c r="HM768" s="29"/>
      <c r="HN768" s="29"/>
      <c r="HO768" s="29"/>
      <c r="HP768" s="29"/>
      <c r="HQ768" s="29"/>
    </row>
    <row r="769" spans="1:242" ht="21" customHeight="1">
      <c r="A769" s="24" t="s">
        <v>1660</v>
      </c>
      <c r="B769" s="35" t="s">
        <v>1659</v>
      </c>
      <c r="C769" s="48"/>
      <c r="D769" s="43">
        <f t="shared" ref="D769:H769" si="586">SUM(D770:D772)</f>
        <v>45900</v>
      </c>
      <c r="E769" s="43">
        <f t="shared" si="586"/>
        <v>0</v>
      </c>
      <c r="F769" s="43">
        <f t="shared" si="586"/>
        <v>0</v>
      </c>
      <c r="G769" s="43">
        <f t="shared" si="586"/>
        <v>0</v>
      </c>
      <c r="H769" s="43">
        <f t="shared" si="586"/>
        <v>0</v>
      </c>
      <c r="I769" s="43">
        <f t="shared" ref="I769:J769" si="587">SUM(I770:I772)</f>
        <v>0</v>
      </c>
      <c r="J769" s="43">
        <f t="shared" si="587"/>
        <v>0</v>
      </c>
      <c r="K769" s="43">
        <f t="shared" ref="K769:P769" si="588">SUM(K770:K772)</f>
        <v>0</v>
      </c>
      <c r="L769" s="43">
        <f t="shared" si="588"/>
        <v>0</v>
      </c>
      <c r="M769" s="43">
        <f t="shared" si="588"/>
        <v>0</v>
      </c>
      <c r="N769" s="43">
        <f t="shared" si="588"/>
        <v>0</v>
      </c>
      <c r="O769" s="43">
        <f t="shared" si="588"/>
        <v>0</v>
      </c>
      <c r="P769" s="43">
        <f t="shared" si="588"/>
        <v>45900</v>
      </c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  <c r="BO769" s="29"/>
      <c r="BP769" s="29"/>
      <c r="BQ769" s="29"/>
      <c r="BR769" s="29"/>
      <c r="BS769" s="29"/>
      <c r="BT769" s="29"/>
      <c r="BU769" s="29"/>
      <c r="BV769" s="29"/>
      <c r="BW769" s="29"/>
      <c r="BX769" s="29"/>
      <c r="BY769" s="29"/>
      <c r="BZ769" s="29"/>
      <c r="CA769" s="29"/>
      <c r="CB769" s="29"/>
      <c r="CC769" s="29"/>
      <c r="CD769" s="29"/>
      <c r="CE769" s="29"/>
      <c r="CF769" s="29"/>
      <c r="CG769" s="29"/>
      <c r="CH769" s="29"/>
      <c r="CI769" s="29"/>
      <c r="CJ769" s="29"/>
      <c r="CK769" s="29"/>
      <c r="CL769" s="29"/>
      <c r="CM769" s="29"/>
      <c r="CN769" s="29"/>
      <c r="CO769" s="29"/>
      <c r="CP769" s="29"/>
      <c r="CQ769" s="29"/>
      <c r="CR769" s="29"/>
      <c r="CS769" s="29"/>
      <c r="CT769" s="29"/>
      <c r="CU769" s="29"/>
      <c r="CV769" s="29"/>
      <c r="CW769" s="29"/>
      <c r="CX769" s="29"/>
      <c r="CY769" s="29"/>
      <c r="CZ769" s="29"/>
      <c r="DA769" s="29"/>
      <c r="DB769" s="29"/>
      <c r="DC769" s="29"/>
      <c r="DD769" s="29"/>
      <c r="DE769" s="29"/>
      <c r="DF769" s="29"/>
      <c r="DG769" s="29"/>
      <c r="DH769" s="29"/>
      <c r="DI769" s="29"/>
      <c r="DJ769" s="29"/>
      <c r="DK769" s="29"/>
      <c r="DL769" s="29"/>
      <c r="DM769" s="29"/>
      <c r="DN769" s="29"/>
      <c r="DO769" s="29"/>
      <c r="DP769" s="29"/>
      <c r="DQ769" s="29"/>
      <c r="DR769" s="29"/>
      <c r="DS769" s="29"/>
      <c r="DT769" s="29"/>
      <c r="DU769" s="29"/>
      <c r="DV769" s="29"/>
      <c r="DW769" s="29"/>
      <c r="DX769" s="29"/>
      <c r="DY769" s="29"/>
      <c r="DZ769" s="29"/>
      <c r="EA769" s="29"/>
      <c r="EB769" s="29"/>
      <c r="EC769" s="29"/>
      <c r="ED769" s="29"/>
      <c r="EE769" s="29"/>
      <c r="EF769" s="29"/>
      <c r="EG769" s="29"/>
      <c r="EH769" s="29"/>
      <c r="EI769" s="29"/>
      <c r="EJ769" s="29"/>
      <c r="EK769" s="29"/>
      <c r="EL769" s="29"/>
      <c r="EM769" s="29"/>
      <c r="EN769" s="29"/>
      <c r="EO769" s="29"/>
      <c r="EP769" s="29"/>
      <c r="EQ769" s="29"/>
      <c r="ER769" s="29"/>
      <c r="ES769" s="29"/>
      <c r="ET769" s="29"/>
      <c r="EU769" s="29"/>
      <c r="EV769" s="29"/>
      <c r="EW769" s="29"/>
      <c r="EX769" s="29"/>
      <c r="EY769" s="29"/>
      <c r="EZ769" s="29"/>
      <c r="FA769" s="29"/>
      <c r="FB769" s="29"/>
      <c r="FC769" s="29"/>
      <c r="FD769" s="29"/>
      <c r="FE769" s="29"/>
      <c r="FF769" s="29"/>
      <c r="FG769" s="29"/>
      <c r="FH769" s="29"/>
      <c r="FI769" s="29"/>
      <c r="FJ769" s="29"/>
      <c r="FK769" s="29"/>
      <c r="FL769" s="29"/>
      <c r="FM769" s="29"/>
      <c r="FN769" s="29"/>
      <c r="FO769" s="29"/>
      <c r="FP769" s="29"/>
      <c r="FQ769" s="29"/>
      <c r="FR769" s="29"/>
      <c r="FS769" s="29"/>
      <c r="FT769" s="29"/>
      <c r="FU769" s="29"/>
      <c r="FV769" s="29"/>
      <c r="FW769" s="29"/>
      <c r="FX769" s="29"/>
      <c r="FY769" s="29"/>
      <c r="FZ769" s="29"/>
      <c r="GA769" s="29"/>
      <c r="GB769" s="29"/>
      <c r="GC769" s="29"/>
      <c r="GD769" s="29"/>
      <c r="GE769" s="29"/>
      <c r="GF769" s="29"/>
      <c r="GG769" s="29"/>
      <c r="GH769" s="29"/>
      <c r="GI769" s="29"/>
      <c r="GJ769" s="29"/>
      <c r="GK769" s="29"/>
      <c r="GL769" s="29"/>
      <c r="GM769" s="29"/>
      <c r="GN769" s="29"/>
      <c r="GO769" s="29"/>
      <c r="GP769" s="29"/>
      <c r="GQ769" s="29"/>
      <c r="GR769" s="29"/>
      <c r="GS769" s="29"/>
      <c r="GT769" s="29"/>
      <c r="GU769" s="29"/>
      <c r="GV769" s="29"/>
      <c r="GW769" s="29"/>
      <c r="GX769" s="29"/>
      <c r="GY769" s="29"/>
      <c r="GZ769" s="29"/>
      <c r="HA769" s="29"/>
      <c r="HB769" s="29"/>
      <c r="HC769" s="29"/>
      <c r="HD769" s="29"/>
      <c r="HE769" s="29"/>
      <c r="HF769" s="29"/>
      <c r="HG769" s="29"/>
      <c r="HH769" s="29"/>
      <c r="HI769" s="29"/>
      <c r="HJ769" s="29"/>
      <c r="HK769" s="29"/>
      <c r="HL769" s="29"/>
      <c r="HM769" s="29"/>
      <c r="HN769" s="29"/>
      <c r="HO769" s="29"/>
      <c r="HP769" s="29"/>
      <c r="HQ769" s="29"/>
    </row>
    <row r="770" spans="1:242" s="64" customFormat="1" ht="14.25" customHeight="1">
      <c r="A770" s="22" t="s">
        <v>1661</v>
      </c>
      <c r="B770" s="36" t="s">
        <v>280</v>
      </c>
      <c r="C770" s="48" t="s">
        <v>132</v>
      </c>
      <c r="D770" s="17">
        <v>25100</v>
      </c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>
        <f t="shared" ref="P770:P772" si="589">SUM(D770:O770)</f>
        <v>25100</v>
      </c>
    </row>
    <row r="771" spans="1:242" s="64" customFormat="1" ht="14.25" customHeight="1">
      <c r="A771" s="22" t="s">
        <v>1662</v>
      </c>
      <c r="B771" s="36" t="s">
        <v>1663</v>
      </c>
      <c r="C771" s="48" t="s">
        <v>132</v>
      </c>
      <c r="D771" s="17">
        <v>20800</v>
      </c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>
        <f t="shared" si="589"/>
        <v>20800</v>
      </c>
    </row>
    <row r="772" spans="1:242">
      <c r="A772" s="22" t="s">
        <v>1664</v>
      </c>
      <c r="B772" s="36" t="s">
        <v>1665</v>
      </c>
      <c r="C772" s="48" t="s">
        <v>132</v>
      </c>
      <c r="D772" s="43"/>
      <c r="E772" s="17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17">
        <f t="shared" si="589"/>
        <v>0</v>
      </c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  <c r="BO772" s="29"/>
      <c r="BP772" s="29"/>
      <c r="BQ772" s="29"/>
      <c r="BR772" s="29"/>
      <c r="BS772" s="29"/>
      <c r="BT772" s="29"/>
      <c r="BU772" s="29"/>
      <c r="BV772" s="29"/>
      <c r="BW772" s="29"/>
      <c r="BX772" s="29"/>
      <c r="BY772" s="29"/>
      <c r="BZ772" s="29"/>
      <c r="CA772" s="29"/>
      <c r="CB772" s="29"/>
      <c r="CC772" s="29"/>
      <c r="CD772" s="29"/>
      <c r="CE772" s="29"/>
      <c r="CF772" s="29"/>
      <c r="CG772" s="29"/>
      <c r="CH772" s="29"/>
      <c r="CI772" s="29"/>
      <c r="CJ772" s="29"/>
      <c r="CK772" s="29"/>
      <c r="CL772" s="29"/>
      <c r="CM772" s="29"/>
      <c r="CN772" s="29"/>
      <c r="CO772" s="29"/>
      <c r="CP772" s="29"/>
      <c r="CQ772" s="29"/>
      <c r="CR772" s="29"/>
      <c r="CS772" s="29"/>
      <c r="CT772" s="29"/>
      <c r="CU772" s="29"/>
      <c r="CV772" s="29"/>
      <c r="CW772" s="29"/>
      <c r="CX772" s="29"/>
      <c r="CY772" s="29"/>
      <c r="CZ772" s="29"/>
      <c r="DA772" s="29"/>
      <c r="DB772" s="29"/>
      <c r="DC772" s="29"/>
      <c r="DD772" s="29"/>
      <c r="DE772" s="29"/>
      <c r="DF772" s="29"/>
      <c r="DG772" s="29"/>
      <c r="DH772" s="29"/>
      <c r="DI772" s="29"/>
      <c r="DJ772" s="29"/>
      <c r="DK772" s="29"/>
      <c r="DL772" s="29"/>
      <c r="DM772" s="29"/>
      <c r="DN772" s="29"/>
      <c r="DO772" s="29"/>
      <c r="DP772" s="29"/>
      <c r="DQ772" s="29"/>
      <c r="DR772" s="29"/>
      <c r="DS772" s="29"/>
      <c r="DT772" s="29"/>
      <c r="DU772" s="29"/>
      <c r="DV772" s="29"/>
      <c r="DW772" s="29"/>
      <c r="DX772" s="29"/>
      <c r="DY772" s="29"/>
      <c r="DZ772" s="29"/>
      <c r="EA772" s="29"/>
      <c r="EB772" s="29"/>
      <c r="EC772" s="29"/>
      <c r="ED772" s="29"/>
      <c r="EE772" s="29"/>
      <c r="EF772" s="29"/>
      <c r="EG772" s="29"/>
      <c r="EH772" s="29"/>
      <c r="EI772" s="29"/>
      <c r="EJ772" s="29"/>
      <c r="EK772" s="29"/>
      <c r="EL772" s="29"/>
      <c r="EM772" s="29"/>
      <c r="EN772" s="29"/>
      <c r="EO772" s="29"/>
      <c r="EP772" s="29"/>
      <c r="EQ772" s="29"/>
      <c r="ER772" s="29"/>
      <c r="ES772" s="29"/>
      <c r="ET772" s="29"/>
      <c r="EU772" s="29"/>
      <c r="EV772" s="29"/>
      <c r="EW772" s="29"/>
      <c r="EX772" s="29"/>
      <c r="EY772" s="29"/>
      <c r="EZ772" s="29"/>
      <c r="FA772" s="29"/>
      <c r="FB772" s="29"/>
      <c r="FC772" s="29"/>
      <c r="FD772" s="29"/>
      <c r="FE772" s="29"/>
      <c r="FF772" s="29"/>
      <c r="FG772" s="29"/>
      <c r="FH772" s="29"/>
      <c r="FI772" s="29"/>
      <c r="FJ772" s="29"/>
      <c r="FK772" s="29"/>
      <c r="FL772" s="29"/>
      <c r="FM772" s="29"/>
      <c r="FN772" s="29"/>
      <c r="FO772" s="29"/>
      <c r="FP772" s="29"/>
      <c r="FQ772" s="29"/>
      <c r="FR772" s="29"/>
      <c r="FS772" s="29"/>
      <c r="FT772" s="29"/>
      <c r="FU772" s="29"/>
      <c r="FV772" s="29"/>
      <c r="FW772" s="29"/>
      <c r="FX772" s="29"/>
      <c r="FY772" s="29"/>
      <c r="FZ772" s="29"/>
      <c r="GA772" s="29"/>
      <c r="GB772" s="29"/>
      <c r="GC772" s="29"/>
      <c r="GD772" s="29"/>
      <c r="GE772" s="29"/>
      <c r="GF772" s="29"/>
      <c r="GG772" s="29"/>
      <c r="GH772" s="29"/>
      <c r="GI772" s="29"/>
      <c r="GJ772" s="29"/>
      <c r="GK772" s="29"/>
      <c r="GL772" s="29"/>
      <c r="GM772" s="29"/>
      <c r="GN772" s="29"/>
      <c r="GO772" s="29"/>
      <c r="GP772" s="29"/>
      <c r="GQ772" s="29"/>
      <c r="GR772" s="29"/>
      <c r="GS772" s="29"/>
      <c r="GT772" s="29"/>
      <c r="GU772" s="29"/>
      <c r="GV772" s="29"/>
      <c r="GW772" s="29"/>
      <c r="GX772" s="29"/>
      <c r="GY772" s="29"/>
      <c r="GZ772" s="29"/>
      <c r="HA772" s="29"/>
      <c r="HB772" s="29"/>
      <c r="HC772" s="29"/>
      <c r="HD772" s="29"/>
      <c r="HE772" s="29"/>
      <c r="HF772" s="29"/>
      <c r="HG772" s="29"/>
      <c r="HH772" s="29"/>
      <c r="HI772" s="29"/>
      <c r="HJ772" s="29"/>
      <c r="HK772" s="29"/>
      <c r="HL772" s="29"/>
      <c r="HM772" s="29"/>
      <c r="HN772" s="29"/>
      <c r="HO772" s="29"/>
      <c r="HP772" s="29"/>
      <c r="HQ772" s="29"/>
    </row>
    <row r="773" spans="1:242">
      <c r="A773" s="44" t="s">
        <v>1299</v>
      </c>
      <c r="B773" s="45" t="s">
        <v>1300</v>
      </c>
      <c r="C773" s="104"/>
      <c r="D773" s="43">
        <f t="shared" ref="D773:E773" si="590">D774</f>
        <v>4373.51</v>
      </c>
      <c r="E773" s="43">
        <f t="shared" si="590"/>
        <v>5038.43</v>
      </c>
      <c r="F773" s="43">
        <f>F774+F782</f>
        <v>2392.0299999999997</v>
      </c>
      <c r="G773" s="43">
        <f t="shared" ref="G773:J773" si="591">G774+G782</f>
        <v>3456.0299999999997</v>
      </c>
      <c r="H773" s="43">
        <f t="shared" si="591"/>
        <v>3523.8900000000003</v>
      </c>
      <c r="I773" s="43">
        <f t="shared" si="591"/>
        <v>2705.19</v>
      </c>
      <c r="J773" s="43">
        <f t="shared" si="591"/>
        <v>3591.75</v>
      </c>
      <c r="K773" s="43">
        <f t="shared" ref="K773:P773" si="592">K774+K782</f>
        <v>3339.19</v>
      </c>
      <c r="L773" s="43">
        <f t="shared" si="592"/>
        <v>0</v>
      </c>
      <c r="M773" s="43">
        <f t="shared" si="592"/>
        <v>0</v>
      </c>
      <c r="N773" s="43">
        <f t="shared" si="592"/>
        <v>0</v>
      </c>
      <c r="O773" s="43">
        <f t="shared" si="592"/>
        <v>0</v>
      </c>
      <c r="P773" s="43">
        <f t="shared" si="592"/>
        <v>28420.019999999997</v>
      </c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  <c r="BO773" s="29"/>
      <c r="BP773" s="29"/>
      <c r="BQ773" s="29"/>
      <c r="BR773" s="29"/>
      <c r="BS773" s="29"/>
      <c r="BT773" s="29"/>
      <c r="BU773" s="29"/>
      <c r="BV773" s="29"/>
      <c r="BW773" s="29"/>
      <c r="BX773" s="29"/>
      <c r="BY773" s="29"/>
      <c r="BZ773" s="29"/>
      <c r="CA773" s="29"/>
      <c r="CB773" s="29"/>
      <c r="CC773" s="29"/>
      <c r="CD773" s="29"/>
      <c r="CE773" s="29"/>
      <c r="CF773" s="29"/>
      <c r="CG773" s="29"/>
      <c r="CH773" s="29"/>
      <c r="CI773" s="29"/>
      <c r="CJ773" s="29"/>
      <c r="CK773" s="29"/>
      <c r="CL773" s="29"/>
      <c r="CM773" s="29"/>
      <c r="CN773" s="29"/>
      <c r="CO773" s="29"/>
      <c r="CP773" s="29"/>
      <c r="CQ773" s="29"/>
      <c r="CR773" s="29"/>
      <c r="CS773" s="29"/>
      <c r="CT773" s="29"/>
      <c r="CU773" s="29"/>
      <c r="CV773" s="29"/>
      <c r="CW773" s="29"/>
      <c r="CX773" s="29"/>
      <c r="CY773" s="29"/>
      <c r="CZ773" s="29"/>
      <c r="DA773" s="29"/>
      <c r="DB773" s="29"/>
      <c r="DC773" s="29"/>
      <c r="DD773" s="29"/>
      <c r="DE773" s="29"/>
      <c r="DF773" s="29"/>
      <c r="DG773" s="29"/>
      <c r="DH773" s="29"/>
      <c r="DI773" s="29"/>
      <c r="DJ773" s="29"/>
      <c r="DK773" s="29"/>
      <c r="DL773" s="29"/>
      <c r="DM773" s="29"/>
      <c r="DN773" s="29"/>
      <c r="DO773" s="29"/>
      <c r="DP773" s="29"/>
      <c r="DQ773" s="29"/>
      <c r="DR773" s="29"/>
      <c r="DS773" s="29"/>
      <c r="DT773" s="29"/>
      <c r="DU773" s="29"/>
      <c r="DV773" s="29"/>
      <c r="DW773" s="29"/>
      <c r="DX773" s="29"/>
      <c r="DY773" s="29"/>
      <c r="DZ773" s="29"/>
      <c r="EA773" s="29"/>
      <c r="EB773" s="29"/>
      <c r="EC773" s="29"/>
      <c r="ED773" s="29"/>
      <c r="EE773" s="29"/>
      <c r="EF773" s="29"/>
      <c r="EG773" s="29"/>
      <c r="EH773" s="29"/>
      <c r="EI773" s="29"/>
      <c r="EJ773" s="29"/>
      <c r="EK773" s="29"/>
      <c r="EL773" s="29"/>
      <c r="EM773" s="29"/>
      <c r="EN773" s="29"/>
      <c r="EO773" s="29"/>
      <c r="EP773" s="29"/>
      <c r="EQ773" s="29"/>
      <c r="ER773" s="29"/>
      <c r="ES773" s="29"/>
      <c r="ET773" s="29"/>
      <c r="EU773" s="29"/>
      <c r="EV773" s="29"/>
      <c r="EW773" s="29"/>
      <c r="EX773" s="29"/>
      <c r="EY773" s="29"/>
      <c r="EZ773" s="29"/>
      <c r="FA773" s="29"/>
      <c r="FB773" s="29"/>
      <c r="FC773" s="29"/>
      <c r="FD773" s="29"/>
      <c r="FE773" s="29"/>
      <c r="FF773" s="29"/>
      <c r="FG773" s="29"/>
      <c r="FH773" s="29"/>
      <c r="FI773" s="29"/>
      <c r="FJ773" s="29"/>
      <c r="FK773" s="29"/>
      <c r="FL773" s="29"/>
      <c r="FM773" s="29"/>
      <c r="FN773" s="29"/>
      <c r="FO773" s="29"/>
      <c r="FP773" s="29"/>
      <c r="FQ773" s="29"/>
      <c r="FR773" s="29"/>
      <c r="FS773" s="29"/>
      <c r="FT773" s="29"/>
      <c r="FU773" s="29"/>
      <c r="FV773" s="29"/>
      <c r="FW773" s="29"/>
      <c r="FX773" s="29"/>
      <c r="FY773" s="29"/>
      <c r="FZ773" s="29"/>
      <c r="GA773" s="29"/>
      <c r="GB773" s="29"/>
      <c r="GC773" s="29"/>
      <c r="GD773" s="29"/>
      <c r="GE773" s="29"/>
      <c r="GF773" s="29"/>
      <c r="GG773" s="29"/>
      <c r="GH773" s="29"/>
      <c r="GI773" s="29"/>
      <c r="GJ773" s="29"/>
      <c r="GK773" s="29"/>
      <c r="GL773" s="29"/>
      <c r="GM773" s="29"/>
      <c r="GN773" s="29"/>
      <c r="GO773" s="29"/>
      <c r="GP773" s="29"/>
      <c r="GQ773" s="29"/>
      <c r="GR773" s="29"/>
      <c r="GS773" s="29"/>
      <c r="GT773" s="29"/>
      <c r="GU773" s="29"/>
      <c r="GV773" s="29"/>
      <c r="GW773" s="29"/>
      <c r="GX773" s="29"/>
      <c r="GY773" s="29"/>
      <c r="GZ773" s="29"/>
      <c r="HA773" s="29"/>
      <c r="HB773" s="29"/>
      <c r="HC773" s="29"/>
      <c r="HD773" s="29"/>
      <c r="HE773" s="29"/>
      <c r="HF773" s="29"/>
      <c r="HG773" s="29"/>
      <c r="HH773" s="29"/>
      <c r="HI773" s="29"/>
      <c r="HJ773" s="29"/>
      <c r="HK773" s="29"/>
      <c r="HL773" s="29"/>
      <c r="HM773" s="29"/>
      <c r="HN773" s="29"/>
      <c r="HO773" s="29"/>
      <c r="HP773" s="29"/>
      <c r="HQ773" s="29"/>
    </row>
    <row r="774" spans="1:242" s="30" customFormat="1" ht="12" customHeight="1">
      <c r="A774" s="24" t="s">
        <v>1301</v>
      </c>
      <c r="B774" s="35" t="s">
        <v>1300</v>
      </c>
      <c r="C774" s="48"/>
      <c r="D774" s="16">
        <f>D775+D779+D782+D785</f>
        <v>4373.51</v>
      </c>
      <c r="E774" s="16">
        <f>SUM(E775+E777+E779+E782+E785)</f>
        <v>5038.43</v>
      </c>
      <c r="F774" s="16">
        <f>SUM(F775+F777)</f>
        <v>2268.58</v>
      </c>
      <c r="G774" s="16">
        <f t="shared" ref="G774:J774" si="593">SUM(G775+G777)</f>
        <v>3413.72</v>
      </c>
      <c r="H774" s="16">
        <f t="shared" si="593"/>
        <v>3339.84</v>
      </c>
      <c r="I774" s="16">
        <f t="shared" si="593"/>
        <v>2601.04</v>
      </c>
      <c r="J774" s="16">
        <f t="shared" si="593"/>
        <v>3487.6</v>
      </c>
      <c r="K774" s="16">
        <f t="shared" ref="K774:P774" si="594">SUM(K775+K777)</f>
        <v>3155.14</v>
      </c>
      <c r="L774" s="16">
        <f t="shared" si="594"/>
        <v>0</v>
      </c>
      <c r="M774" s="16">
        <f t="shared" si="594"/>
        <v>0</v>
      </c>
      <c r="N774" s="16">
        <f t="shared" si="594"/>
        <v>0</v>
      </c>
      <c r="O774" s="16">
        <f t="shared" si="594"/>
        <v>0</v>
      </c>
      <c r="P774" s="16">
        <f t="shared" si="594"/>
        <v>26053.799999999996</v>
      </c>
      <c r="HR774" s="29"/>
      <c r="HS774" s="29"/>
      <c r="HT774" s="29"/>
      <c r="HU774" s="29"/>
      <c r="HV774" s="29"/>
      <c r="HW774" s="29"/>
      <c r="HX774" s="29"/>
      <c r="HY774" s="29"/>
      <c r="HZ774" s="29"/>
      <c r="IA774" s="29"/>
      <c r="IB774" s="29"/>
      <c r="IC774" s="29"/>
      <c r="ID774" s="29"/>
      <c r="IE774" s="29"/>
      <c r="IF774" s="29"/>
      <c r="IG774" s="29"/>
      <c r="IH774" s="29"/>
    </row>
    <row r="775" spans="1:242" s="30" customFormat="1" ht="12" customHeight="1">
      <c r="A775" s="24" t="s">
        <v>1302</v>
      </c>
      <c r="B775" s="35" t="s">
        <v>1303</v>
      </c>
      <c r="C775" s="48"/>
      <c r="D775" s="16">
        <f>D776+D777</f>
        <v>4263.34</v>
      </c>
      <c r="E775" s="16">
        <f>E776</f>
        <v>0</v>
      </c>
      <c r="F775" s="16">
        <f>F776</f>
        <v>0</v>
      </c>
      <c r="G775" s="16">
        <f t="shared" ref="G775:P775" si="595">G776</f>
        <v>0</v>
      </c>
      <c r="H775" s="16">
        <f t="shared" si="595"/>
        <v>0</v>
      </c>
      <c r="I775" s="16">
        <f t="shared" si="595"/>
        <v>0</v>
      </c>
      <c r="J775" s="16">
        <f t="shared" si="595"/>
        <v>0</v>
      </c>
      <c r="K775" s="16">
        <f t="shared" si="595"/>
        <v>0</v>
      </c>
      <c r="L775" s="16">
        <f t="shared" si="595"/>
        <v>0</v>
      </c>
      <c r="M775" s="16">
        <f t="shared" si="595"/>
        <v>0</v>
      </c>
      <c r="N775" s="16">
        <f t="shared" si="595"/>
        <v>0</v>
      </c>
      <c r="O775" s="16">
        <f t="shared" si="595"/>
        <v>0</v>
      </c>
      <c r="P775" s="16">
        <f t="shared" si="595"/>
        <v>0</v>
      </c>
      <c r="HR775" s="29"/>
      <c r="HS775" s="29"/>
      <c r="HT775" s="29"/>
      <c r="HU775" s="29"/>
      <c r="HV775" s="29"/>
      <c r="HW775" s="29"/>
      <c r="HX775" s="29"/>
      <c r="HY775" s="29"/>
      <c r="HZ775" s="29"/>
      <c r="IA775" s="29"/>
      <c r="IB775" s="29"/>
      <c r="IC775" s="29"/>
      <c r="ID775" s="29"/>
      <c r="IE775" s="29"/>
      <c r="IF775" s="29"/>
      <c r="IG775" s="29"/>
      <c r="IH775" s="29"/>
    </row>
    <row r="776" spans="1:242">
      <c r="A776" s="22" t="s">
        <v>1304</v>
      </c>
      <c r="B776" s="36" t="s">
        <v>1305</v>
      </c>
      <c r="C776" s="48" t="s">
        <v>47</v>
      </c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>
        <f t="shared" ref="P776:P778" si="596">SUM(D776:O776)</f>
        <v>0</v>
      </c>
    </row>
    <row r="777" spans="1:242" s="30" customFormat="1" ht="12" customHeight="1">
      <c r="A777" s="24" t="s">
        <v>1306</v>
      </c>
      <c r="B777" s="35" t="s">
        <v>1307</v>
      </c>
      <c r="C777" s="48"/>
      <c r="D777" s="16">
        <f t="shared" ref="D777:P777" si="597">D778</f>
        <v>4263.34</v>
      </c>
      <c r="E777" s="16">
        <f t="shared" si="597"/>
        <v>3524.54</v>
      </c>
      <c r="F777" s="16">
        <f>F778</f>
        <v>2268.58</v>
      </c>
      <c r="G777" s="16">
        <f t="shared" si="597"/>
        <v>3413.72</v>
      </c>
      <c r="H777" s="16">
        <f t="shared" si="597"/>
        <v>3339.84</v>
      </c>
      <c r="I777" s="16">
        <f t="shared" si="597"/>
        <v>2601.04</v>
      </c>
      <c r="J777" s="16">
        <f t="shared" si="597"/>
        <v>3487.6</v>
      </c>
      <c r="K777" s="16">
        <f t="shared" si="597"/>
        <v>3155.14</v>
      </c>
      <c r="L777" s="16">
        <f t="shared" si="597"/>
        <v>0</v>
      </c>
      <c r="M777" s="16">
        <f t="shared" si="597"/>
        <v>0</v>
      </c>
      <c r="N777" s="16">
        <f t="shared" si="597"/>
        <v>0</v>
      </c>
      <c r="O777" s="16">
        <f t="shared" si="597"/>
        <v>0</v>
      </c>
      <c r="P777" s="16">
        <f t="shared" si="597"/>
        <v>26053.799999999996</v>
      </c>
      <c r="HR777" s="29"/>
      <c r="HS777" s="29"/>
      <c r="HT777" s="29"/>
      <c r="HU777" s="29"/>
      <c r="HV777" s="29"/>
      <c r="HW777" s="29"/>
      <c r="HX777" s="29"/>
      <c r="HY777" s="29"/>
      <c r="HZ777" s="29"/>
      <c r="IA777" s="29"/>
      <c r="IB777" s="29"/>
      <c r="IC777" s="29"/>
      <c r="ID777" s="29"/>
      <c r="IE777" s="29"/>
      <c r="IF777" s="29"/>
      <c r="IG777" s="29"/>
      <c r="IH777" s="29"/>
    </row>
    <row r="778" spans="1:242" s="47" customFormat="1" ht="12.75" customHeight="1">
      <c r="A778" s="24" t="s">
        <v>1308</v>
      </c>
      <c r="B778" s="36" t="s">
        <v>281</v>
      </c>
      <c r="C778" s="48" t="s">
        <v>132</v>
      </c>
      <c r="D778" s="17">
        <v>4263.34</v>
      </c>
      <c r="E778" s="17">
        <v>3524.54</v>
      </c>
      <c r="F778" s="17">
        <v>2268.58</v>
      </c>
      <c r="G778" s="17">
        <v>3413.72</v>
      </c>
      <c r="H778" s="17">
        <v>3339.84</v>
      </c>
      <c r="I778" s="17">
        <v>2601.04</v>
      </c>
      <c r="J778" s="17">
        <v>3487.6</v>
      </c>
      <c r="K778" s="17">
        <v>3155.14</v>
      </c>
      <c r="L778" s="17"/>
      <c r="M778" s="17"/>
      <c r="N778" s="17"/>
      <c r="O778" s="17"/>
      <c r="P778" s="17">
        <f t="shared" si="596"/>
        <v>26053.799999999996</v>
      </c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  <c r="AH778" s="49"/>
      <c r="AI778" s="49"/>
      <c r="AJ778" s="49"/>
      <c r="AK778" s="49"/>
      <c r="AL778" s="49"/>
      <c r="AM778" s="49"/>
      <c r="AN778" s="49"/>
      <c r="AO778" s="49"/>
      <c r="AP778" s="49"/>
      <c r="AQ778" s="49"/>
      <c r="AR778" s="49"/>
      <c r="AS778" s="49"/>
      <c r="AT778" s="49"/>
      <c r="AU778" s="49"/>
      <c r="AV778" s="49"/>
      <c r="AW778" s="49"/>
      <c r="AX778" s="49"/>
      <c r="AY778" s="49"/>
      <c r="AZ778" s="49"/>
      <c r="BA778" s="49"/>
      <c r="BB778" s="49"/>
      <c r="BC778" s="49"/>
      <c r="BD778" s="49"/>
      <c r="BE778" s="49"/>
      <c r="BF778" s="49"/>
      <c r="BG778" s="49"/>
      <c r="BH778" s="49"/>
      <c r="BI778" s="49"/>
      <c r="BJ778" s="49"/>
      <c r="BK778" s="49"/>
      <c r="BL778" s="49"/>
      <c r="BM778" s="49"/>
      <c r="BN778" s="49"/>
      <c r="BO778" s="49"/>
      <c r="BP778" s="49"/>
      <c r="BQ778" s="49"/>
      <c r="BR778" s="49"/>
      <c r="BS778" s="49"/>
      <c r="BT778" s="49"/>
      <c r="BU778" s="49"/>
      <c r="BV778" s="49"/>
      <c r="BW778" s="49"/>
      <c r="BX778" s="49"/>
      <c r="BY778" s="49"/>
      <c r="BZ778" s="49"/>
      <c r="CA778" s="49"/>
      <c r="CB778" s="49"/>
      <c r="CC778" s="49"/>
      <c r="CD778" s="49"/>
      <c r="CE778" s="49"/>
      <c r="CF778" s="49"/>
      <c r="CG778" s="49"/>
      <c r="CH778" s="49"/>
      <c r="CI778" s="49"/>
      <c r="CJ778" s="49"/>
      <c r="CK778" s="49"/>
      <c r="CL778" s="49"/>
      <c r="CM778" s="49"/>
      <c r="CN778" s="49"/>
      <c r="CO778" s="49"/>
      <c r="CP778" s="49"/>
      <c r="CQ778" s="49"/>
      <c r="CR778" s="49"/>
      <c r="CS778" s="49"/>
      <c r="CT778" s="49"/>
      <c r="CU778" s="49"/>
      <c r="CV778" s="49"/>
      <c r="CW778" s="49"/>
      <c r="CX778" s="49"/>
      <c r="CY778" s="49"/>
      <c r="CZ778" s="49"/>
      <c r="DA778" s="49"/>
      <c r="DB778" s="49"/>
      <c r="DC778" s="49"/>
      <c r="DD778" s="49"/>
      <c r="DE778" s="49"/>
      <c r="DF778" s="49"/>
      <c r="DG778" s="49"/>
      <c r="DH778" s="49"/>
      <c r="DI778" s="49"/>
      <c r="DJ778" s="49"/>
      <c r="DK778" s="49"/>
      <c r="DL778" s="49"/>
      <c r="DM778" s="49"/>
      <c r="DN778" s="49"/>
      <c r="DO778" s="49"/>
      <c r="DP778" s="49"/>
      <c r="DQ778" s="49"/>
      <c r="DR778" s="49"/>
      <c r="DS778" s="49"/>
      <c r="DT778" s="49"/>
      <c r="DU778" s="49"/>
      <c r="DV778" s="49"/>
      <c r="DW778" s="49"/>
      <c r="DX778" s="49"/>
      <c r="DY778" s="49"/>
      <c r="DZ778" s="49"/>
      <c r="EA778" s="49"/>
      <c r="EB778" s="49"/>
      <c r="EC778" s="49"/>
      <c r="ED778" s="49"/>
      <c r="EE778" s="49"/>
      <c r="EF778" s="49"/>
      <c r="EG778" s="49"/>
      <c r="EH778" s="49"/>
      <c r="EI778" s="49"/>
      <c r="EJ778" s="49"/>
      <c r="EK778" s="49"/>
      <c r="EL778" s="49"/>
      <c r="EM778" s="49"/>
      <c r="EN778" s="49"/>
      <c r="EO778" s="49"/>
      <c r="EP778" s="49"/>
      <c r="EQ778" s="49"/>
      <c r="ER778" s="49"/>
      <c r="ES778" s="49"/>
      <c r="ET778" s="49"/>
      <c r="EU778" s="49"/>
      <c r="EV778" s="49"/>
      <c r="EW778" s="49"/>
      <c r="EX778" s="49"/>
      <c r="EY778" s="49"/>
      <c r="EZ778" s="49"/>
      <c r="FA778" s="49"/>
      <c r="FB778" s="49"/>
      <c r="FC778" s="49"/>
      <c r="FD778" s="49"/>
      <c r="FE778" s="49"/>
      <c r="FF778" s="49"/>
      <c r="FG778" s="49"/>
      <c r="FH778" s="49"/>
      <c r="FI778" s="49"/>
      <c r="FJ778" s="49"/>
      <c r="FK778" s="49"/>
      <c r="FL778" s="49"/>
      <c r="FM778" s="49"/>
      <c r="FN778" s="49"/>
      <c r="FO778" s="49"/>
      <c r="FP778" s="49"/>
      <c r="FQ778" s="49"/>
      <c r="FR778" s="49"/>
      <c r="FS778" s="49"/>
      <c r="FT778" s="49"/>
      <c r="FU778" s="49"/>
      <c r="FV778" s="49"/>
      <c r="FW778" s="49"/>
      <c r="FX778" s="49"/>
      <c r="FY778" s="49"/>
      <c r="FZ778" s="49"/>
      <c r="GA778" s="49"/>
      <c r="GB778" s="49"/>
      <c r="GC778" s="49"/>
      <c r="GD778" s="49"/>
      <c r="GE778" s="49"/>
      <c r="GF778" s="49"/>
      <c r="GG778" s="49"/>
      <c r="GH778" s="49"/>
      <c r="GI778" s="49"/>
      <c r="GJ778" s="49"/>
      <c r="GK778" s="49"/>
      <c r="GL778" s="49"/>
      <c r="GM778" s="49"/>
      <c r="GN778" s="49"/>
      <c r="GO778" s="49"/>
      <c r="GP778" s="49"/>
      <c r="GQ778" s="49"/>
      <c r="GR778" s="49"/>
      <c r="GS778" s="49"/>
      <c r="GT778" s="49"/>
      <c r="GU778" s="49"/>
      <c r="GV778" s="49"/>
      <c r="GW778" s="49"/>
      <c r="GX778" s="49"/>
      <c r="GY778" s="49"/>
      <c r="GZ778" s="49"/>
      <c r="HA778" s="49"/>
      <c r="HB778" s="49"/>
      <c r="HC778" s="49"/>
      <c r="HD778" s="49"/>
      <c r="HE778" s="49"/>
      <c r="HF778" s="49"/>
      <c r="HG778" s="49"/>
      <c r="HH778" s="49"/>
      <c r="HI778" s="49"/>
      <c r="HJ778" s="49"/>
      <c r="HK778" s="49"/>
      <c r="HL778" s="49"/>
      <c r="HM778" s="49"/>
      <c r="HN778" s="49"/>
      <c r="HO778" s="49"/>
      <c r="HP778" s="49"/>
      <c r="HQ778" s="49"/>
    </row>
    <row r="779" spans="1:242" ht="12.75" customHeight="1">
      <c r="A779" s="24" t="s">
        <v>1309</v>
      </c>
      <c r="B779" s="35" t="s">
        <v>1310</v>
      </c>
      <c r="C779" s="48"/>
      <c r="D779" s="17">
        <f t="shared" ref="D779:P780" si="598">D780</f>
        <v>0</v>
      </c>
      <c r="E779" s="17">
        <f t="shared" si="598"/>
        <v>0</v>
      </c>
      <c r="F779" s="17">
        <f t="shared" si="598"/>
        <v>0</v>
      </c>
      <c r="G779" s="17">
        <f t="shared" si="598"/>
        <v>0</v>
      </c>
      <c r="H779" s="17">
        <f t="shared" si="598"/>
        <v>0</v>
      </c>
      <c r="I779" s="17">
        <f t="shared" si="598"/>
        <v>0</v>
      </c>
      <c r="J779" s="17">
        <f t="shared" si="598"/>
        <v>0</v>
      </c>
      <c r="K779" s="17">
        <f t="shared" si="598"/>
        <v>0</v>
      </c>
      <c r="L779" s="17">
        <f t="shared" si="598"/>
        <v>0</v>
      </c>
      <c r="M779" s="17">
        <f t="shared" si="598"/>
        <v>0</v>
      </c>
      <c r="N779" s="17">
        <f t="shared" si="598"/>
        <v>0</v>
      </c>
      <c r="O779" s="17">
        <f t="shared" si="598"/>
        <v>0</v>
      </c>
      <c r="P779" s="17">
        <f t="shared" si="598"/>
        <v>0</v>
      </c>
    </row>
    <row r="780" spans="1:242" ht="21.75" customHeight="1">
      <c r="A780" s="24" t="s">
        <v>1311</v>
      </c>
      <c r="B780" s="35" t="s">
        <v>1312</v>
      </c>
      <c r="C780" s="48"/>
      <c r="D780" s="17">
        <f t="shared" si="598"/>
        <v>0</v>
      </c>
      <c r="E780" s="17">
        <f t="shared" si="598"/>
        <v>0</v>
      </c>
      <c r="F780" s="17">
        <f t="shared" si="598"/>
        <v>0</v>
      </c>
      <c r="G780" s="17">
        <f t="shared" si="598"/>
        <v>0</v>
      </c>
      <c r="H780" s="17">
        <f t="shared" si="598"/>
        <v>0</v>
      </c>
      <c r="I780" s="17">
        <f t="shared" si="598"/>
        <v>0</v>
      </c>
      <c r="J780" s="17">
        <f t="shared" si="598"/>
        <v>0</v>
      </c>
      <c r="K780" s="17">
        <f t="shared" si="598"/>
        <v>0</v>
      </c>
      <c r="L780" s="17">
        <f t="shared" si="598"/>
        <v>0</v>
      </c>
      <c r="M780" s="17">
        <f t="shared" si="598"/>
        <v>0</v>
      </c>
      <c r="N780" s="17">
        <f t="shared" si="598"/>
        <v>0</v>
      </c>
      <c r="O780" s="17">
        <f t="shared" si="598"/>
        <v>0</v>
      </c>
      <c r="P780" s="17">
        <f t="shared" si="598"/>
        <v>0</v>
      </c>
    </row>
    <row r="781" spans="1:242" ht="16.5" customHeight="1">
      <c r="A781" s="24" t="s">
        <v>1313</v>
      </c>
      <c r="B781" s="36" t="s">
        <v>281</v>
      </c>
      <c r="C781" s="48" t="s">
        <v>132</v>
      </c>
      <c r="D781" s="17">
        <v>0</v>
      </c>
      <c r="E781" s="17"/>
      <c r="F781" s="17">
        <v>0</v>
      </c>
      <c r="G781" s="17"/>
      <c r="H781" s="17"/>
      <c r="I781" s="17"/>
      <c r="J781" s="17"/>
      <c r="K781" s="17"/>
      <c r="L781" s="17"/>
      <c r="M781" s="17"/>
      <c r="N781" s="17"/>
      <c r="O781" s="17"/>
      <c r="P781" s="17">
        <f t="shared" ref="P781" si="599">SUM(D781:O781)</f>
        <v>0</v>
      </c>
    </row>
    <row r="782" spans="1:242" ht="12.75" customHeight="1">
      <c r="A782" s="24" t="s">
        <v>1314</v>
      </c>
      <c r="B782" s="35" t="s">
        <v>1315</v>
      </c>
      <c r="C782" s="48"/>
      <c r="D782" s="17">
        <f t="shared" ref="D782:P783" si="600">D783</f>
        <v>110.17</v>
      </c>
      <c r="E782" s="17">
        <f t="shared" si="600"/>
        <v>1513.89</v>
      </c>
      <c r="F782" s="17">
        <f t="shared" si="600"/>
        <v>123.45</v>
      </c>
      <c r="G782" s="17">
        <f t="shared" si="600"/>
        <v>42.31</v>
      </c>
      <c r="H782" s="17">
        <f t="shared" si="600"/>
        <v>184.05</v>
      </c>
      <c r="I782" s="17">
        <f t="shared" si="600"/>
        <v>104.15</v>
      </c>
      <c r="J782" s="17">
        <f t="shared" si="600"/>
        <v>104.15</v>
      </c>
      <c r="K782" s="17">
        <f t="shared" si="600"/>
        <v>184.05</v>
      </c>
      <c r="L782" s="17">
        <f t="shared" si="600"/>
        <v>0</v>
      </c>
      <c r="M782" s="17">
        <f t="shared" si="600"/>
        <v>0</v>
      </c>
      <c r="N782" s="17">
        <f t="shared" si="600"/>
        <v>0</v>
      </c>
      <c r="O782" s="17">
        <f t="shared" si="600"/>
        <v>0</v>
      </c>
      <c r="P782" s="17">
        <f t="shared" si="600"/>
        <v>2366.2200000000003</v>
      </c>
    </row>
    <row r="783" spans="1:242" ht="12.75" customHeight="1">
      <c r="A783" s="24" t="s">
        <v>1316</v>
      </c>
      <c r="B783" s="35" t="s">
        <v>1317</v>
      </c>
      <c r="C783" s="48"/>
      <c r="D783" s="17">
        <f t="shared" si="600"/>
        <v>110.17</v>
      </c>
      <c r="E783" s="17">
        <f t="shared" si="600"/>
        <v>1513.89</v>
      </c>
      <c r="F783" s="17">
        <f t="shared" si="600"/>
        <v>123.45</v>
      </c>
      <c r="G783" s="17">
        <f t="shared" si="600"/>
        <v>42.31</v>
      </c>
      <c r="H783" s="17">
        <f t="shared" si="600"/>
        <v>184.05</v>
      </c>
      <c r="I783" s="17">
        <f t="shared" si="600"/>
        <v>104.15</v>
      </c>
      <c r="J783" s="17">
        <f t="shared" si="600"/>
        <v>104.15</v>
      </c>
      <c r="K783" s="17">
        <f t="shared" si="600"/>
        <v>184.05</v>
      </c>
      <c r="L783" s="17">
        <f t="shared" si="600"/>
        <v>0</v>
      </c>
      <c r="M783" s="17">
        <f t="shared" si="600"/>
        <v>0</v>
      </c>
      <c r="N783" s="17">
        <f t="shared" si="600"/>
        <v>0</v>
      </c>
      <c r="O783" s="17">
        <f t="shared" si="600"/>
        <v>0</v>
      </c>
      <c r="P783" s="17">
        <f t="shared" si="600"/>
        <v>2366.2200000000003</v>
      </c>
    </row>
    <row r="784" spans="1:242" ht="12.75" customHeight="1">
      <c r="A784" s="24" t="s">
        <v>1318</v>
      </c>
      <c r="B784" s="36" t="s">
        <v>281</v>
      </c>
      <c r="C784" s="48" t="s">
        <v>132</v>
      </c>
      <c r="D784" s="17">
        <v>110.17</v>
      </c>
      <c r="E784" s="17">
        <v>1513.89</v>
      </c>
      <c r="F784" s="17">
        <v>123.45</v>
      </c>
      <c r="G784" s="17">
        <v>42.31</v>
      </c>
      <c r="H784" s="17">
        <v>184.05</v>
      </c>
      <c r="I784" s="17">
        <v>104.15</v>
      </c>
      <c r="J784" s="17">
        <v>104.15</v>
      </c>
      <c r="K784" s="17">
        <v>184.05</v>
      </c>
      <c r="L784" s="17"/>
      <c r="M784" s="17"/>
      <c r="N784" s="17"/>
      <c r="O784" s="17"/>
      <c r="P784" s="17">
        <f t="shared" ref="P784" si="601">SUM(D784:O784)</f>
        <v>2366.2200000000003</v>
      </c>
    </row>
    <row r="785" spans="1:242" ht="22.5" customHeight="1">
      <c r="A785" s="24" t="s">
        <v>1319</v>
      </c>
      <c r="B785" s="35" t="s">
        <v>1320</v>
      </c>
      <c r="C785" s="48"/>
      <c r="D785" s="17">
        <f t="shared" ref="D785:P786" si="602">D786</f>
        <v>0</v>
      </c>
      <c r="E785" s="17">
        <f t="shared" si="602"/>
        <v>0</v>
      </c>
      <c r="F785" s="17">
        <f t="shared" si="602"/>
        <v>0</v>
      </c>
      <c r="G785" s="17">
        <f t="shared" si="602"/>
        <v>0</v>
      </c>
      <c r="H785" s="17">
        <f t="shared" si="602"/>
        <v>0</v>
      </c>
      <c r="I785" s="17">
        <f t="shared" si="602"/>
        <v>0</v>
      </c>
      <c r="J785" s="17">
        <f t="shared" si="602"/>
        <v>0</v>
      </c>
      <c r="K785" s="17">
        <f t="shared" si="602"/>
        <v>0</v>
      </c>
      <c r="L785" s="17">
        <f t="shared" si="602"/>
        <v>0</v>
      </c>
      <c r="M785" s="17">
        <f t="shared" si="602"/>
        <v>0</v>
      </c>
      <c r="N785" s="17">
        <f t="shared" si="602"/>
        <v>0</v>
      </c>
      <c r="O785" s="17">
        <f t="shared" si="602"/>
        <v>0</v>
      </c>
      <c r="P785" s="17">
        <f t="shared" si="602"/>
        <v>0</v>
      </c>
    </row>
    <row r="786" spans="1:242" ht="22.5" customHeight="1">
      <c r="A786" s="24" t="s">
        <v>1321</v>
      </c>
      <c r="B786" s="35" t="s">
        <v>1322</v>
      </c>
      <c r="C786" s="48"/>
      <c r="D786" s="17">
        <f t="shared" si="602"/>
        <v>0</v>
      </c>
      <c r="E786" s="17">
        <f t="shared" si="602"/>
        <v>0</v>
      </c>
      <c r="F786" s="17">
        <f t="shared" si="602"/>
        <v>0</v>
      </c>
      <c r="G786" s="17">
        <f t="shared" si="602"/>
        <v>0</v>
      </c>
      <c r="H786" s="17">
        <f t="shared" si="602"/>
        <v>0</v>
      </c>
      <c r="I786" s="17">
        <f t="shared" si="602"/>
        <v>0</v>
      </c>
      <c r="J786" s="17">
        <f t="shared" si="602"/>
        <v>0</v>
      </c>
      <c r="K786" s="17">
        <f t="shared" si="602"/>
        <v>0</v>
      </c>
      <c r="L786" s="17">
        <f t="shared" si="602"/>
        <v>0</v>
      </c>
      <c r="M786" s="17">
        <f t="shared" si="602"/>
        <v>0</v>
      </c>
      <c r="N786" s="17">
        <f t="shared" si="602"/>
        <v>0</v>
      </c>
      <c r="O786" s="17">
        <f t="shared" si="602"/>
        <v>0</v>
      </c>
      <c r="P786" s="17">
        <f t="shared" si="602"/>
        <v>0</v>
      </c>
    </row>
    <row r="787" spans="1:242" ht="12.75" customHeight="1">
      <c r="A787" s="24" t="s">
        <v>1323</v>
      </c>
      <c r="B787" s="36" t="s">
        <v>281</v>
      </c>
      <c r="C787" s="48" t="s">
        <v>132</v>
      </c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>
        <f t="shared" ref="P787" si="603">SUM(D787:O787)</f>
        <v>0</v>
      </c>
    </row>
    <row r="788" spans="1:242">
      <c r="A788" s="41" t="s">
        <v>1324</v>
      </c>
      <c r="B788" s="42" t="s">
        <v>1325</v>
      </c>
      <c r="C788" s="104"/>
      <c r="D788" s="43">
        <f t="shared" ref="D788:P789" si="604">D789</f>
        <v>11897.570000000002</v>
      </c>
      <c r="E788" s="43">
        <f t="shared" si="604"/>
        <v>133.46</v>
      </c>
      <c r="F788" s="43">
        <f t="shared" si="604"/>
        <v>0</v>
      </c>
      <c r="G788" s="43">
        <f t="shared" si="604"/>
        <v>266.92</v>
      </c>
      <c r="H788" s="43">
        <f t="shared" si="604"/>
        <v>2946.4700000000003</v>
      </c>
      <c r="I788" s="43">
        <f t="shared" si="604"/>
        <v>4075.46</v>
      </c>
      <c r="J788" s="43">
        <f t="shared" si="604"/>
        <v>6571.79</v>
      </c>
      <c r="K788" s="43">
        <f t="shared" si="604"/>
        <v>133.46</v>
      </c>
      <c r="L788" s="43">
        <f t="shared" si="604"/>
        <v>0</v>
      </c>
      <c r="M788" s="43">
        <f t="shared" si="604"/>
        <v>0</v>
      </c>
      <c r="N788" s="43">
        <f t="shared" si="604"/>
        <v>0</v>
      </c>
      <c r="O788" s="43">
        <f t="shared" si="604"/>
        <v>0</v>
      </c>
      <c r="P788" s="43">
        <f t="shared" si="604"/>
        <v>26025.13</v>
      </c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  <c r="BL788" s="29"/>
      <c r="BM788" s="29"/>
      <c r="BN788" s="29"/>
      <c r="BO788" s="29"/>
      <c r="BP788" s="29"/>
      <c r="BQ788" s="29"/>
      <c r="BR788" s="29"/>
      <c r="BS788" s="29"/>
      <c r="BT788" s="29"/>
      <c r="BU788" s="29"/>
      <c r="BV788" s="29"/>
      <c r="BW788" s="29"/>
      <c r="BX788" s="29"/>
      <c r="BY788" s="29"/>
      <c r="BZ788" s="29"/>
      <c r="CA788" s="29"/>
      <c r="CB788" s="29"/>
      <c r="CC788" s="29"/>
      <c r="CD788" s="29"/>
      <c r="CE788" s="29"/>
      <c r="CF788" s="29"/>
      <c r="CG788" s="29"/>
      <c r="CH788" s="29"/>
      <c r="CI788" s="29"/>
      <c r="CJ788" s="29"/>
      <c r="CK788" s="29"/>
      <c r="CL788" s="29"/>
      <c r="CM788" s="29"/>
      <c r="CN788" s="29"/>
      <c r="CO788" s="29"/>
      <c r="CP788" s="29"/>
      <c r="CQ788" s="29"/>
      <c r="CR788" s="29"/>
      <c r="CS788" s="29"/>
      <c r="CT788" s="29"/>
      <c r="CU788" s="29"/>
      <c r="CV788" s="29"/>
      <c r="CW788" s="29"/>
      <c r="CX788" s="29"/>
      <c r="CY788" s="29"/>
      <c r="CZ788" s="29"/>
      <c r="DA788" s="29"/>
      <c r="DB788" s="29"/>
      <c r="DC788" s="29"/>
      <c r="DD788" s="29"/>
      <c r="DE788" s="29"/>
      <c r="DF788" s="29"/>
      <c r="DG788" s="29"/>
      <c r="DH788" s="29"/>
      <c r="DI788" s="29"/>
      <c r="DJ788" s="29"/>
      <c r="DK788" s="29"/>
      <c r="DL788" s="29"/>
      <c r="DM788" s="29"/>
      <c r="DN788" s="29"/>
      <c r="DO788" s="29"/>
      <c r="DP788" s="29"/>
      <c r="DQ788" s="29"/>
      <c r="DR788" s="29"/>
      <c r="DS788" s="29"/>
      <c r="DT788" s="29"/>
      <c r="DU788" s="29"/>
      <c r="DV788" s="29"/>
      <c r="DW788" s="29"/>
      <c r="DX788" s="29"/>
      <c r="DY788" s="29"/>
      <c r="DZ788" s="29"/>
      <c r="EA788" s="29"/>
      <c r="EB788" s="29"/>
      <c r="EC788" s="29"/>
      <c r="ED788" s="29"/>
      <c r="EE788" s="29"/>
      <c r="EF788" s="29"/>
      <c r="EG788" s="29"/>
      <c r="EH788" s="29"/>
      <c r="EI788" s="29"/>
      <c r="EJ788" s="29"/>
      <c r="EK788" s="29"/>
      <c r="EL788" s="29"/>
      <c r="EM788" s="29"/>
      <c r="EN788" s="29"/>
      <c r="EO788" s="29"/>
      <c r="EP788" s="29"/>
      <c r="EQ788" s="29"/>
      <c r="ER788" s="29"/>
      <c r="ES788" s="29"/>
      <c r="ET788" s="29"/>
      <c r="EU788" s="29"/>
      <c r="EV788" s="29"/>
      <c r="EW788" s="29"/>
      <c r="EX788" s="29"/>
      <c r="EY788" s="29"/>
      <c r="EZ788" s="29"/>
      <c r="FA788" s="29"/>
      <c r="FB788" s="29"/>
      <c r="FC788" s="29"/>
      <c r="FD788" s="29"/>
      <c r="FE788" s="29"/>
      <c r="FF788" s="29"/>
      <c r="FG788" s="29"/>
      <c r="FH788" s="29"/>
      <c r="FI788" s="29"/>
      <c r="FJ788" s="29"/>
      <c r="FK788" s="29"/>
      <c r="FL788" s="29"/>
      <c r="FM788" s="29"/>
      <c r="FN788" s="29"/>
      <c r="FO788" s="29"/>
      <c r="FP788" s="29"/>
      <c r="FQ788" s="29"/>
      <c r="FR788" s="29"/>
      <c r="FS788" s="29"/>
      <c r="FT788" s="29"/>
      <c r="FU788" s="29"/>
      <c r="FV788" s="29"/>
      <c r="FW788" s="29"/>
      <c r="FX788" s="29"/>
      <c r="FY788" s="29"/>
      <c r="FZ788" s="29"/>
      <c r="GA788" s="29"/>
      <c r="GB788" s="29"/>
      <c r="GC788" s="29"/>
      <c r="GD788" s="29"/>
      <c r="GE788" s="29"/>
      <c r="GF788" s="29"/>
      <c r="GG788" s="29"/>
      <c r="GH788" s="29"/>
      <c r="GI788" s="29"/>
      <c r="GJ788" s="29"/>
      <c r="GK788" s="29"/>
      <c r="GL788" s="29"/>
      <c r="GM788" s="29"/>
      <c r="GN788" s="29"/>
      <c r="GO788" s="29"/>
      <c r="GP788" s="29"/>
      <c r="GQ788" s="29"/>
      <c r="GR788" s="29"/>
      <c r="GS788" s="29"/>
      <c r="GT788" s="29"/>
      <c r="GU788" s="29"/>
      <c r="GV788" s="29"/>
      <c r="GW788" s="29"/>
      <c r="GX788" s="29"/>
      <c r="GY788" s="29"/>
      <c r="GZ788" s="29"/>
      <c r="HA788" s="29"/>
      <c r="HB788" s="29"/>
      <c r="HC788" s="29"/>
      <c r="HD788" s="29"/>
      <c r="HE788" s="29"/>
      <c r="HF788" s="29"/>
      <c r="HG788" s="29"/>
      <c r="HH788" s="29"/>
      <c r="HI788" s="29"/>
      <c r="HJ788" s="29"/>
      <c r="HK788" s="29"/>
      <c r="HL788" s="29"/>
      <c r="HM788" s="29"/>
      <c r="HN788" s="29"/>
      <c r="HO788" s="29"/>
      <c r="HP788" s="29"/>
      <c r="HQ788" s="29"/>
    </row>
    <row r="789" spans="1:242">
      <c r="A789" s="44" t="s">
        <v>1326</v>
      </c>
      <c r="B789" s="45" t="s">
        <v>1327</v>
      </c>
      <c r="C789" s="104"/>
      <c r="D789" s="16">
        <f t="shared" si="604"/>
        <v>11897.570000000002</v>
      </c>
      <c r="E789" s="16">
        <f t="shared" si="604"/>
        <v>133.46</v>
      </c>
      <c r="F789" s="16">
        <f t="shared" si="604"/>
        <v>0</v>
      </c>
      <c r="G789" s="16">
        <f t="shared" si="604"/>
        <v>266.92</v>
      </c>
      <c r="H789" s="16">
        <f t="shared" si="604"/>
        <v>2946.4700000000003</v>
      </c>
      <c r="I789" s="16">
        <f t="shared" si="604"/>
        <v>4075.46</v>
      </c>
      <c r="J789" s="16">
        <f t="shared" si="604"/>
        <v>6571.79</v>
      </c>
      <c r="K789" s="16">
        <f t="shared" si="604"/>
        <v>133.46</v>
      </c>
      <c r="L789" s="16">
        <f t="shared" si="604"/>
        <v>0</v>
      </c>
      <c r="M789" s="16">
        <f t="shared" si="604"/>
        <v>0</v>
      </c>
      <c r="N789" s="16">
        <f t="shared" si="604"/>
        <v>0</v>
      </c>
      <c r="O789" s="16">
        <f t="shared" si="604"/>
        <v>0</v>
      </c>
      <c r="P789" s="16">
        <f t="shared" si="604"/>
        <v>26025.13</v>
      </c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  <c r="BO789" s="29"/>
      <c r="BP789" s="29"/>
      <c r="BQ789" s="29"/>
      <c r="BR789" s="29"/>
      <c r="BS789" s="29"/>
      <c r="BT789" s="29"/>
      <c r="BU789" s="29"/>
      <c r="BV789" s="29"/>
      <c r="BW789" s="29"/>
      <c r="BX789" s="29"/>
      <c r="BY789" s="29"/>
      <c r="BZ789" s="29"/>
      <c r="CA789" s="29"/>
      <c r="CB789" s="29"/>
      <c r="CC789" s="29"/>
      <c r="CD789" s="29"/>
      <c r="CE789" s="29"/>
      <c r="CF789" s="29"/>
      <c r="CG789" s="29"/>
      <c r="CH789" s="29"/>
      <c r="CI789" s="29"/>
      <c r="CJ789" s="29"/>
      <c r="CK789" s="29"/>
      <c r="CL789" s="29"/>
      <c r="CM789" s="29"/>
      <c r="CN789" s="29"/>
      <c r="CO789" s="29"/>
      <c r="CP789" s="29"/>
      <c r="CQ789" s="29"/>
      <c r="CR789" s="29"/>
      <c r="CS789" s="29"/>
      <c r="CT789" s="29"/>
      <c r="CU789" s="29"/>
      <c r="CV789" s="29"/>
      <c r="CW789" s="29"/>
      <c r="CX789" s="29"/>
      <c r="CY789" s="29"/>
      <c r="CZ789" s="29"/>
      <c r="DA789" s="29"/>
      <c r="DB789" s="29"/>
      <c r="DC789" s="29"/>
      <c r="DD789" s="29"/>
      <c r="DE789" s="29"/>
      <c r="DF789" s="29"/>
      <c r="DG789" s="29"/>
      <c r="DH789" s="29"/>
      <c r="DI789" s="29"/>
      <c r="DJ789" s="29"/>
      <c r="DK789" s="29"/>
      <c r="DL789" s="29"/>
      <c r="DM789" s="29"/>
      <c r="DN789" s="29"/>
      <c r="DO789" s="29"/>
      <c r="DP789" s="29"/>
      <c r="DQ789" s="29"/>
      <c r="DR789" s="29"/>
      <c r="DS789" s="29"/>
      <c r="DT789" s="29"/>
      <c r="DU789" s="29"/>
      <c r="DV789" s="29"/>
      <c r="DW789" s="29"/>
      <c r="DX789" s="29"/>
      <c r="DY789" s="29"/>
      <c r="DZ789" s="29"/>
      <c r="EA789" s="29"/>
      <c r="EB789" s="29"/>
      <c r="EC789" s="29"/>
      <c r="ED789" s="29"/>
      <c r="EE789" s="29"/>
      <c r="EF789" s="29"/>
      <c r="EG789" s="29"/>
      <c r="EH789" s="29"/>
      <c r="EI789" s="29"/>
      <c r="EJ789" s="29"/>
      <c r="EK789" s="29"/>
      <c r="EL789" s="29"/>
      <c r="EM789" s="29"/>
      <c r="EN789" s="29"/>
      <c r="EO789" s="29"/>
      <c r="EP789" s="29"/>
      <c r="EQ789" s="29"/>
      <c r="ER789" s="29"/>
      <c r="ES789" s="29"/>
      <c r="ET789" s="29"/>
      <c r="EU789" s="29"/>
      <c r="EV789" s="29"/>
      <c r="EW789" s="29"/>
      <c r="EX789" s="29"/>
      <c r="EY789" s="29"/>
      <c r="EZ789" s="29"/>
      <c r="FA789" s="29"/>
      <c r="FB789" s="29"/>
      <c r="FC789" s="29"/>
      <c r="FD789" s="29"/>
      <c r="FE789" s="29"/>
      <c r="FF789" s="29"/>
      <c r="FG789" s="29"/>
      <c r="FH789" s="29"/>
      <c r="FI789" s="29"/>
      <c r="FJ789" s="29"/>
      <c r="FK789" s="29"/>
      <c r="FL789" s="29"/>
      <c r="FM789" s="29"/>
      <c r="FN789" s="29"/>
      <c r="FO789" s="29"/>
      <c r="FP789" s="29"/>
      <c r="FQ789" s="29"/>
      <c r="FR789" s="29"/>
      <c r="FS789" s="29"/>
      <c r="FT789" s="29"/>
      <c r="FU789" s="29"/>
      <c r="FV789" s="29"/>
      <c r="FW789" s="29"/>
      <c r="FX789" s="29"/>
      <c r="FY789" s="29"/>
      <c r="FZ789" s="29"/>
      <c r="GA789" s="29"/>
      <c r="GB789" s="29"/>
      <c r="GC789" s="29"/>
      <c r="GD789" s="29"/>
      <c r="GE789" s="29"/>
      <c r="GF789" s="29"/>
      <c r="GG789" s="29"/>
      <c r="GH789" s="29"/>
      <c r="GI789" s="29"/>
      <c r="GJ789" s="29"/>
      <c r="GK789" s="29"/>
      <c r="GL789" s="29"/>
      <c r="GM789" s="29"/>
      <c r="GN789" s="29"/>
      <c r="GO789" s="29"/>
      <c r="GP789" s="29"/>
      <c r="GQ789" s="29"/>
      <c r="GR789" s="29"/>
      <c r="GS789" s="29"/>
      <c r="GT789" s="29"/>
      <c r="GU789" s="29"/>
      <c r="GV789" s="29"/>
      <c r="GW789" s="29"/>
      <c r="GX789" s="29"/>
      <c r="GY789" s="29"/>
      <c r="GZ789" s="29"/>
      <c r="HA789" s="29"/>
      <c r="HB789" s="29"/>
      <c r="HC789" s="29"/>
      <c r="HD789" s="29"/>
      <c r="HE789" s="29"/>
      <c r="HF789" s="29"/>
      <c r="HG789" s="29"/>
      <c r="HH789" s="29"/>
      <c r="HI789" s="29"/>
      <c r="HJ789" s="29"/>
      <c r="HK789" s="29"/>
      <c r="HL789" s="29"/>
      <c r="HM789" s="29"/>
      <c r="HN789" s="29"/>
      <c r="HO789" s="29"/>
      <c r="HP789" s="29"/>
      <c r="HQ789" s="29"/>
    </row>
    <row r="790" spans="1:242" s="30" customFormat="1" ht="12" customHeight="1">
      <c r="A790" s="24" t="s">
        <v>1328</v>
      </c>
      <c r="B790" s="35" t="s">
        <v>1327</v>
      </c>
      <c r="C790" s="48"/>
      <c r="D790" s="16">
        <f t="shared" ref="D790:J790" si="605">D791+D793+D795+D797</f>
        <v>11897.570000000002</v>
      </c>
      <c r="E790" s="16">
        <f t="shared" si="605"/>
        <v>133.46</v>
      </c>
      <c r="F790" s="16">
        <f t="shared" si="605"/>
        <v>0</v>
      </c>
      <c r="G790" s="16">
        <f t="shared" si="605"/>
        <v>266.92</v>
      </c>
      <c r="H790" s="16">
        <f t="shared" si="605"/>
        <v>2946.4700000000003</v>
      </c>
      <c r="I790" s="16">
        <f t="shared" si="605"/>
        <v>4075.46</v>
      </c>
      <c r="J790" s="16">
        <f t="shared" si="605"/>
        <v>6571.79</v>
      </c>
      <c r="K790" s="16">
        <f t="shared" ref="K790:P790" si="606">K791+K793+K795+K797</f>
        <v>133.46</v>
      </c>
      <c r="L790" s="16">
        <f t="shared" si="606"/>
        <v>0</v>
      </c>
      <c r="M790" s="16">
        <f t="shared" si="606"/>
        <v>0</v>
      </c>
      <c r="N790" s="16">
        <f t="shared" si="606"/>
        <v>0</v>
      </c>
      <c r="O790" s="16">
        <f t="shared" si="606"/>
        <v>0</v>
      </c>
      <c r="P790" s="16">
        <f t="shared" si="606"/>
        <v>26025.13</v>
      </c>
      <c r="HR790" s="29"/>
      <c r="HS790" s="29"/>
      <c r="HT790" s="29"/>
      <c r="HU790" s="29"/>
      <c r="HV790" s="29"/>
      <c r="HW790" s="29"/>
      <c r="HX790" s="29"/>
      <c r="HY790" s="29"/>
      <c r="HZ790" s="29"/>
      <c r="IA790" s="29"/>
      <c r="IB790" s="29"/>
      <c r="IC790" s="29"/>
      <c r="ID790" s="29"/>
      <c r="IE790" s="29"/>
      <c r="IF790" s="29"/>
      <c r="IG790" s="29"/>
      <c r="IH790" s="29"/>
    </row>
    <row r="791" spans="1:242" s="30" customFormat="1" ht="20.25" customHeight="1">
      <c r="A791" s="24" t="s">
        <v>1329</v>
      </c>
      <c r="B791" s="35" t="s">
        <v>1330</v>
      </c>
      <c r="C791" s="48"/>
      <c r="D791" s="16">
        <f t="shared" ref="D791:P791" si="607">D792</f>
        <v>10996.7</v>
      </c>
      <c r="E791" s="16">
        <f t="shared" si="607"/>
        <v>0</v>
      </c>
      <c r="F791" s="16">
        <f t="shared" si="607"/>
        <v>0</v>
      </c>
      <c r="G791" s="16">
        <f t="shared" si="607"/>
        <v>0</v>
      </c>
      <c r="H791" s="16">
        <f t="shared" si="607"/>
        <v>2813.01</v>
      </c>
      <c r="I791" s="16">
        <f t="shared" si="607"/>
        <v>3942</v>
      </c>
      <c r="J791" s="16">
        <f t="shared" si="607"/>
        <v>6438.33</v>
      </c>
      <c r="K791" s="16">
        <f t="shared" si="607"/>
        <v>0</v>
      </c>
      <c r="L791" s="16">
        <f t="shared" si="607"/>
        <v>0</v>
      </c>
      <c r="M791" s="16">
        <f t="shared" si="607"/>
        <v>0</v>
      </c>
      <c r="N791" s="16">
        <f t="shared" si="607"/>
        <v>0</v>
      </c>
      <c r="O791" s="16">
        <f t="shared" si="607"/>
        <v>0</v>
      </c>
      <c r="P791" s="16">
        <f t="shared" si="607"/>
        <v>24190.04</v>
      </c>
      <c r="HR791" s="29"/>
      <c r="HS791" s="29"/>
      <c r="HT791" s="29"/>
      <c r="HU791" s="29"/>
      <c r="HV791" s="29"/>
      <c r="HW791" s="29"/>
      <c r="HX791" s="29"/>
      <c r="HY791" s="29"/>
      <c r="HZ791" s="29"/>
      <c r="IA791" s="29"/>
      <c r="IB791" s="29"/>
      <c r="IC791" s="29"/>
      <c r="ID791" s="29"/>
      <c r="IE791" s="29"/>
      <c r="IF791" s="29"/>
      <c r="IG791" s="29"/>
      <c r="IH791" s="29"/>
    </row>
    <row r="792" spans="1:242" s="49" customFormat="1" ht="20.25" customHeight="1">
      <c r="A792" s="24" t="s">
        <v>1331</v>
      </c>
      <c r="B792" s="36" t="s">
        <v>207</v>
      </c>
      <c r="C792" s="48" t="s">
        <v>137</v>
      </c>
      <c r="D792" s="16">
        <v>10996.7</v>
      </c>
      <c r="E792" s="16"/>
      <c r="F792" s="16"/>
      <c r="G792" s="16"/>
      <c r="H792" s="16">
        <v>2813.01</v>
      </c>
      <c r="I792" s="16">
        <v>3942</v>
      </c>
      <c r="J792" s="16">
        <v>6438.33</v>
      </c>
      <c r="K792" s="16">
        <v>0</v>
      </c>
      <c r="L792" s="16"/>
      <c r="M792" s="16"/>
      <c r="N792" s="16"/>
      <c r="O792" s="16"/>
      <c r="P792" s="17">
        <f t="shared" ref="P792:P798" si="608">SUM(D792:O792)</f>
        <v>24190.04</v>
      </c>
      <c r="HR792" s="47"/>
      <c r="HS792" s="47"/>
      <c r="HT792" s="47"/>
      <c r="HU792" s="47"/>
      <c r="HV792" s="47"/>
      <c r="HW792" s="47"/>
      <c r="HX792" s="47"/>
      <c r="HY792" s="47"/>
      <c r="HZ792" s="47"/>
      <c r="IA792" s="47"/>
      <c r="IB792" s="47"/>
      <c r="IC792" s="47"/>
      <c r="ID792" s="47"/>
      <c r="IE792" s="47"/>
      <c r="IF792" s="47"/>
      <c r="IG792" s="47"/>
      <c r="IH792" s="47"/>
    </row>
    <row r="793" spans="1:242" s="30" customFormat="1" ht="20.25" customHeight="1">
      <c r="A793" s="24" t="s">
        <v>1332</v>
      </c>
      <c r="B793" s="35" t="s">
        <v>1333</v>
      </c>
      <c r="C793" s="48"/>
      <c r="D793" s="16">
        <f t="shared" ref="D793:P793" si="609">D794</f>
        <v>0</v>
      </c>
      <c r="E793" s="16">
        <f t="shared" si="609"/>
        <v>0</v>
      </c>
      <c r="F793" s="16">
        <f t="shared" si="609"/>
        <v>0</v>
      </c>
      <c r="G793" s="16">
        <f t="shared" si="609"/>
        <v>0</v>
      </c>
      <c r="H793" s="16">
        <f t="shared" si="609"/>
        <v>0</v>
      </c>
      <c r="I793" s="16">
        <f t="shared" si="609"/>
        <v>0</v>
      </c>
      <c r="J793" s="16">
        <f t="shared" si="609"/>
        <v>0</v>
      </c>
      <c r="K793" s="16">
        <f t="shared" si="609"/>
        <v>0</v>
      </c>
      <c r="L793" s="16">
        <f t="shared" si="609"/>
        <v>0</v>
      </c>
      <c r="M793" s="16">
        <f t="shared" si="609"/>
        <v>0</v>
      </c>
      <c r="N793" s="16">
        <f t="shared" si="609"/>
        <v>0</v>
      </c>
      <c r="O793" s="16">
        <f t="shared" si="609"/>
        <v>0</v>
      </c>
      <c r="P793" s="16">
        <f t="shared" si="609"/>
        <v>0</v>
      </c>
      <c r="HR793" s="29"/>
      <c r="HS793" s="29"/>
      <c r="HT793" s="29"/>
      <c r="HU793" s="29"/>
      <c r="HV793" s="29"/>
      <c r="HW793" s="29"/>
      <c r="HX793" s="29"/>
      <c r="HY793" s="29"/>
      <c r="HZ793" s="29"/>
      <c r="IA793" s="29"/>
      <c r="IB793" s="29"/>
      <c r="IC793" s="29"/>
      <c r="ID793" s="29"/>
      <c r="IE793" s="29"/>
      <c r="IF793" s="29"/>
      <c r="IG793" s="29"/>
      <c r="IH793" s="29"/>
    </row>
    <row r="794" spans="1:242" s="30" customFormat="1" ht="20.25" customHeight="1">
      <c r="A794" s="24" t="s">
        <v>1334</v>
      </c>
      <c r="B794" s="36" t="s">
        <v>207</v>
      </c>
      <c r="C794" s="48" t="s">
        <v>137</v>
      </c>
      <c r="D794" s="16">
        <v>0</v>
      </c>
      <c r="E794" s="16">
        <v>0</v>
      </c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7">
        <f t="shared" si="608"/>
        <v>0</v>
      </c>
      <c r="HR794" s="29"/>
      <c r="HS794" s="29"/>
      <c r="HT794" s="29"/>
      <c r="HU794" s="29"/>
      <c r="HV794" s="29"/>
      <c r="HW794" s="29"/>
      <c r="HX794" s="29"/>
      <c r="HY794" s="29"/>
      <c r="HZ794" s="29"/>
      <c r="IA794" s="29"/>
      <c r="IB794" s="29"/>
      <c r="IC794" s="29"/>
      <c r="ID794" s="29"/>
      <c r="IE794" s="29"/>
      <c r="IF794" s="29"/>
      <c r="IG794" s="29"/>
      <c r="IH794" s="29"/>
    </row>
    <row r="795" spans="1:242" s="30" customFormat="1" ht="20.25" customHeight="1">
      <c r="A795" s="24" t="s">
        <v>1335</v>
      </c>
      <c r="B795" s="35" t="s">
        <v>1336</v>
      </c>
      <c r="C795" s="48"/>
      <c r="D795" s="16">
        <f t="shared" ref="D795:P795" si="610">D796</f>
        <v>900.87</v>
      </c>
      <c r="E795" s="16">
        <f t="shared" si="610"/>
        <v>133.46</v>
      </c>
      <c r="F795" s="16">
        <f t="shared" si="610"/>
        <v>0</v>
      </c>
      <c r="G795" s="16">
        <f t="shared" si="610"/>
        <v>266.92</v>
      </c>
      <c r="H795" s="16">
        <f t="shared" si="610"/>
        <v>133.46</v>
      </c>
      <c r="I795" s="16">
        <f t="shared" si="610"/>
        <v>133.46</v>
      </c>
      <c r="J795" s="16">
        <f t="shared" si="610"/>
        <v>133.46</v>
      </c>
      <c r="K795" s="16">
        <f t="shared" si="610"/>
        <v>133.46</v>
      </c>
      <c r="L795" s="16">
        <f t="shared" si="610"/>
        <v>0</v>
      </c>
      <c r="M795" s="16">
        <f t="shared" si="610"/>
        <v>0</v>
      </c>
      <c r="N795" s="16">
        <f t="shared" si="610"/>
        <v>0</v>
      </c>
      <c r="O795" s="16">
        <f t="shared" si="610"/>
        <v>0</v>
      </c>
      <c r="P795" s="16">
        <f t="shared" si="610"/>
        <v>1835.0900000000001</v>
      </c>
      <c r="HR795" s="29"/>
      <c r="HS795" s="29"/>
      <c r="HT795" s="29"/>
      <c r="HU795" s="29"/>
      <c r="HV795" s="29"/>
      <c r="HW795" s="29"/>
      <c r="HX795" s="29"/>
      <c r="HY795" s="29"/>
      <c r="HZ795" s="29"/>
      <c r="IA795" s="29"/>
      <c r="IB795" s="29"/>
      <c r="IC795" s="29"/>
      <c r="ID795" s="29"/>
      <c r="IE795" s="29"/>
      <c r="IF795" s="29"/>
      <c r="IG795" s="29"/>
      <c r="IH795" s="29"/>
    </row>
    <row r="796" spans="1:242" s="30" customFormat="1" ht="20.25" customHeight="1">
      <c r="A796" s="24" t="s">
        <v>1337</v>
      </c>
      <c r="B796" s="36" t="s">
        <v>207</v>
      </c>
      <c r="C796" s="48" t="s">
        <v>137</v>
      </c>
      <c r="D796" s="16">
        <v>900.87</v>
      </c>
      <c r="E796" s="16">
        <v>133.46</v>
      </c>
      <c r="F796" s="16"/>
      <c r="G796" s="16">
        <v>266.92</v>
      </c>
      <c r="H796" s="16">
        <v>133.46</v>
      </c>
      <c r="I796" s="16">
        <v>133.46</v>
      </c>
      <c r="J796" s="16">
        <v>133.46</v>
      </c>
      <c r="K796" s="16">
        <v>133.46</v>
      </c>
      <c r="L796" s="16"/>
      <c r="M796" s="16"/>
      <c r="N796" s="16"/>
      <c r="O796" s="16"/>
      <c r="P796" s="17">
        <f t="shared" si="608"/>
        <v>1835.0900000000001</v>
      </c>
      <c r="HR796" s="29"/>
      <c r="HS796" s="29"/>
      <c r="HT796" s="29"/>
      <c r="HU796" s="29"/>
      <c r="HV796" s="29"/>
      <c r="HW796" s="29"/>
      <c r="HX796" s="29"/>
      <c r="HY796" s="29"/>
      <c r="HZ796" s="29"/>
      <c r="IA796" s="29"/>
      <c r="IB796" s="29"/>
      <c r="IC796" s="29"/>
      <c r="ID796" s="29"/>
      <c r="IE796" s="29"/>
      <c r="IF796" s="29"/>
      <c r="IG796" s="29"/>
      <c r="IH796" s="29"/>
    </row>
    <row r="797" spans="1:242" s="30" customFormat="1" ht="20.25" customHeight="1">
      <c r="A797" s="24" t="s">
        <v>1338</v>
      </c>
      <c r="B797" s="35" t="s">
        <v>1339</v>
      </c>
      <c r="C797" s="48"/>
      <c r="D797" s="16">
        <f t="shared" ref="D797:P797" si="611">D798</f>
        <v>0</v>
      </c>
      <c r="E797" s="16">
        <f t="shared" si="611"/>
        <v>0</v>
      </c>
      <c r="F797" s="16">
        <f t="shared" si="611"/>
        <v>0</v>
      </c>
      <c r="G797" s="16">
        <f t="shared" si="611"/>
        <v>0</v>
      </c>
      <c r="H797" s="16">
        <f t="shared" si="611"/>
        <v>0</v>
      </c>
      <c r="I797" s="16">
        <f t="shared" si="611"/>
        <v>0</v>
      </c>
      <c r="J797" s="16">
        <f t="shared" si="611"/>
        <v>0</v>
      </c>
      <c r="K797" s="16">
        <f t="shared" si="611"/>
        <v>0</v>
      </c>
      <c r="L797" s="16">
        <f t="shared" si="611"/>
        <v>0</v>
      </c>
      <c r="M797" s="16">
        <f t="shared" si="611"/>
        <v>0</v>
      </c>
      <c r="N797" s="16">
        <f t="shared" si="611"/>
        <v>0</v>
      </c>
      <c r="O797" s="16">
        <f t="shared" si="611"/>
        <v>0</v>
      </c>
      <c r="P797" s="16">
        <f t="shared" si="611"/>
        <v>0</v>
      </c>
      <c r="HR797" s="29"/>
      <c r="HS797" s="29"/>
      <c r="HT797" s="29"/>
      <c r="HU797" s="29"/>
      <c r="HV797" s="29"/>
      <c r="HW797" s="29"/>
      <c r="HX797" s="29"/>
      <c r="HY797" s="29"/>
      <c r="HZ797" s="29"/>
      <c r="IA797" s="29"/>
      <c r="IB797" s="29"/>
      <c r="IC797" s="29"/>
      <c r="ID797" s="29"/>
      <c r="IE797" s="29"/>
      <c r="IF797" s="29"/>
      <c r="IG797" s="29"/>
      <c r="IH797" s="29"/>
    </row>
    <row r="798" spans="1:242" s="30" customFormat="1" ht="21.75" customHeight="1">
      <c r="A798" s="24" t="s">
        <v>1340</v>
      </c>
      <c r="B798" s="36" t="s">
        <v>207</v>
      </c>
      <c r="C798" s="48" t="s">
        <v>137</v>
      </c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7">
        <f t="shared" si="608"/>
        <v>0</v>
      </c>
      <c r="HR798" s="29"/>
      <c r="HS798" s="29"/>
      <c r="HT798" s="29"/>
      <c r="HU798" s="29"/>
      <c r="HV798" s="29"/>
      <c r="HW798" s="29"/>
      <c r="HX798" s="29"/>
      <c r="HY798" s="29"/>
      <c r="HZ798" s="29"/>
      <c r="IA798" s="29"/>
      <c r="IB798" s="29"/>
      <c r="IC798" s="29"/>
      <c r="ID798" s="29"/>
      <c r="IE798" s="29"/>
      <c r="IF798" s="29"/>
      <c r="IG798" s="29"/>
      <c r="IH798" s="29"/>
    </row>
    <row r="799" spans="1:242">
      <c r="A799" s="41" t="s">
        <v>1341</v>
      </c>
      <c r="B799" s="42" t="s">
        <v>1342</v>
      </c>
      <c r="C799" s="104"/>
      <c r="D799" s="43">
        <f t="shared" ref="D799:P799" si="612">D800+D886+D906</f>
        <v>3349</v>
      </c>
      <c r="E799" s="43">
        <f t="shared" si="612"/>
        <v>0</v>
      </c>
      <c r="F799" s="43">
        <f t="shared" si="612"/>
        <v>993944.22</v>
      </c>
      <c r="G799" s="43">
        <f t="shared" si="612"/>
        <v>1016309.38</v>
      </c>
      <c r="H799" s="43">
        <f t="shared" si="612"/>
        <v>185324.27</v>
      </c>
      <c r="I799" s="43">
        <f t="shared" si="612"/>
        <v>766922.61</v>
      </c>
      <c r="J799" s="43">
        <f t="shared" si="612"/>
        <v>1310457.98</v>
      </c>
      <c r="K799" s="43">
        <f t="shared" si="612"/>
        <v>1054159.3999999999</v>
      </c>
      <c r="L799" s="43">
        <f t="shared" si="612"/>
        <v>0</v>
      </c>
      <c r="M799" s="43">
        <f t="shared" si="612"/>
        <v>0</v>
      </c>
      <c r="N799" s="43">
        <f t="shared" si="612"/>
        <v>0</v>
      </c>
      <c r="O799" s="43">
        <f t="shared" si="612"/>
        <v>0</v>
      </c>
      <c r="P799" s="43">
        <f t="shared" si="612"/>
        <v>5327117.8599999994</v>
      </c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  <c r="BL799" s="29"/>
      <c r="BM799" s="29"/>
      <c r="BN799" s="29"/>
      <c r="BO799" s="29"/>
      <c r="BP799" s="29"/>
      <c r="BQ799" s="29"/>
      <c r="BR799" s="29"/>
      <c r="BS799" s="29"/>
      <c r="BT799" s="29"/>
      <c r="BU799" s="29"/>
      <c r="BV799" s="29"/>
      <c r="BW799" s="29"/>
      <c r="BX799" s="29"/>
      <c r="BY799" s="29"/>
      <c r="BZ799" s="29"/>
      <c r="CA799" s="29"/>
      <c r="CB799" s="29"/>
      <c r="CC799" s="29"/>
      <c r="CD799" s="29"/>
      <c r="CE799" s="29"/>
      <c r="CF799" s="29"/>
      <c r="CG799" s="29"/>
      <c r="CH799" s="29"/>
      <c r="CI799" s="29"/>
      <c r="CJ799" s="29"/>
      <c r="CK799" s="29"/>
      <c r="CL799" s="29"/>
      <c r="CM799" s="29"/>
      <c r="CN799" s="29"/>
      <c r="CO799" s="29"/>
      <c r="CP799" s="29"/>
      <c r="CQ799" s="29"/>
      <c r="CR799" s="29"/>
      <c r="CS799" s="29"/>
      <c r="CT799" s="29"/>
      <c r="CU799" s="29"/>
      <c r="CV799" s="29"/>
      <c r="CW799" s="29"/>
      <c r="CX799" s="29"/>
      <c r="CY799" s="29"/>
      <c r="CZ799" s="29"/>
      <c r="DA799" s="29"/>
      <c r="DB799" s="29"/>
      <c r="DC799" s="29"/>
      <c r="DD799" s="29"/>
      <c r="DE799" s="29"/>
      <c r="DF799" s="29"/>
      <c r="DG799" s="29"/>
      <c r="DH799" s="29"/>
      <c r="DI799" s="29"/>
      <c r="DJ799" s="29"/>
      <c r="DK799" s="29"/>
      <c r="DL799" s="29"/>
      <c r="DM799" s="29"/>
      <c r="DN799" s="29"/>
      <c r="DO799" s="29"/>
      <c r="DP799" s="29"/>
      <c r="DQ799" s="29"/>
      <c r="DR799" s="29"/>
      <c r="DS799" s="29"/>
      <c r="DT799" s="29"/>
      <c r="DU799" s="29"/>
      <c r="DV799" s="29"/>
      <c r="DW799" s="29"/>
      <c r="DX799" s="29"/>
      <c r="DY799" s="29"/>
      <c r="DZ799" s="29"/>
      <c r="EA799" s="29"/>
      <c r="EB799" s="29"/>
      <c r="EC799" s="29"/>
      <c r="ED799" s="29"/>
      <c r="EE799" s="29"/>
      <c r="EF799" s="29"/>
      <c r="EG799" s="29"/>
      <c r="EH799" s="29"/>
      <c r="EI799" s="29"/>
      <c r="EJ799" s="29"/>
      <c r="EK799" s="29"/>
      <c r="EL799" s="29"/>
      <c r="EM799" s="29"/>
      <c r="EN799" s="29"/>
      <c r="EO799" s="29"/>
      <c r="EP799" s="29"/>
      <c r="EQ799" s="29"/>
      <c r="ER799" s="29"/>
      <c r="ES799" s="29"/>
      <c r="ET799" s="29"/>
      <c r="EU799" s="29"/>
      <c r="EV799" s="29"/>
      <c r="EW799" s="29"/>
      <c r="EX799" s="29"/>
      <c r="EY799" s="29"/>
      <c r="EZ799" s="29"/>
      <c r="FA799" s="29"/>
      <c r="FB799" s="29"/>
      <c r="FC799" s="29"/>
      <c r="FD799" s="29"/>
      <c r="FE799" s="29"/>
      <c r="FF799" s="29"/>
      <c r="FG799" s="29"/>
      <c r="FH799" s="29"/>
      <c r="FI799" s="29"/>
      <c r="FJ799" s="29"/>
      <c r="FK799" s="29"/>
      <c r="FL799" s="29"/>
      <c r="FM799" s="29"/>
      <c r="FN799" s="29"/>
      <c r="FO799" s="29"/>
      <c r="FP799" s="29"/>
      <c r="FQ799" s="29"/>
      <c r="FR799" s="29"/>
      <c r="FS799" s="29"/>
      <c r="FT799" s="29"/>
      <c r="FU799" s="29"/>
      <c r="FV799" s="29"/>
      <c r="FW799" s="29"/>
      <c r="FX799" s="29"/>
      <c r="FY799" s="29"/>
      <c r="FZ799" s="29"/>
      <c r="GA799" s="29"/>
      <c r="GB799" s="29"/>
      <c r="GC799" s="29"/>
      <c r="GD799" s="29"/>
      <c r="GE799" s="29"/>
      <c r="GF799" s="29"/>
      <c r="GG799" s="29"/>
      <c r="GH799" s="29"/>
      <c r="GI799" s="29"/>
      <c r="GJ799" s="29"/>
      <c r="GK799" s="29"/>
      <c r="GL799" s="29"/>
      <c r="GM799" s="29"/>
      <c r="GN799" s="29"/>
      <c r="GO799" s="29"/>
      <c r="GP799" s="29"/>
      <c r="GQ799" s="29"/>
      <c r="GR799" s="29"/>
      <c r="GS799" s="29"/>
      <c r="GT799" s="29"/>
      <c r="GU799" s="29"/>
      <c r="GV799" s="29"/>
      <c r="GW799" s="29"/>
      <c r="GX799" s="29"/>
      <c r="GY799" s="29"/>
      <c r="GZ799" s="29"/>
      <c r="HA799" s="29"/>
      <c r="HB799" s="29"/>
      <c r="HC799" s="29"/>
      <c r="HD799" s="29"/>
      <c r="HE799" s="29"/>
      <c r="HF799" s="29"/>
      <c r="HG799" s="29"/>
      <c r="HH799" s="29"/>
      <c r="HI799" s="29"/>
      <c r="HJ799" s="29"/>
      <c r="HK799" s="29"/>
      <c r="HL799" s="29"/>
      <c r="HM799" s="29"/>
      <c r="HN799" s="29"/>
      <c r="HO799" s="29"/>
      <c r="HP799" s="29"/>
      <c r="HQ799" s="29"/>
    </row>
    <row r="800" spans="1:242">
      <c r="A800" s="24" t="s">
        <v>1343</v>
      </c>
      <c r="B800" s="35" t="s">
        <v>853</v>
      </c>
      <c r="C800" s="48"/>
      <c r="D800" s="16">
        <f t="shared" ref="D800:P800" si="613">D801</f>
        <v>3349</v>
      </c>
      <c r="E800" s="16">
        <f t="shared" si="613"/>
        <v>0</v>
      </c>
      <c r="F800" s="16">
        <f>F801</f>
        <v>993944.22</v>
      </c>
      <c r="G800" s="16">
        <f t="shared" si="613"/>
        <v>969362.84</v>
      </c>
      <c r="H800" s="16">
        <f t="shared" si="613"/>
        <v>0</v>
      </c>
      <c r="I800" s="16">
        <f t="shared" si="613"/>
        <v>766922.61</v>
      </c>
      <c r="J800" s="16">
        <f t="shared" si="613"/>
        <v>1310457.98</v>
      </c>
      <c r="K800" s="16">
        <f t="shared" si="613"/>
        <v>1054159.3999999999</v>
      </c>
      <c r="L800" s="16">
        <f t="shared" si="613"/>
        <v>0</v>
      </c>
      <c r="M800" s="16">
        <f t="shared" si="613"/>
        <v>0</v>
      </c>
      <c r="N800" s="16">
        <f t="shared" si="613"/>
        <v>0</v>
      </c>
      <c r="O800" s="16">
        <f t="shared" si="613"/>
        <v>0</v>
      </c>
      <c r="P800" s="16">
        <f t="shared" si="613"/>
        <v>5094847.05</v>
      </c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  <c r="BG800" s="29"/>
      <c r="BH800" s="29"/>
      <c r="BI800" s="29"/>
      <c r="BJ800" s="29"/>
      <c r="BK800" s="29"/>
      <c r="BL800" s="29"/>
      <c r="BM800" s="29"/>
      <c r="BN800" s="29"/>
      <c r="BO800" s="29"/>
      <c r="BP800" s="29"/>
      <c r="BQ800" s="29"/>
      <c r="BR800" s="29"/>
      <c r="BS800" s="29"/>
      <c r="BT800" s="29"/>
      <c r="BU800" s="29"/>
      <c r="BV800" s="29"/>
      <c r="BW800" s="29"/>
      <c r="BX800" s="29"/>
      <c r="BY800" s="29"/>
      <c r="BZ800" s="29"/>
      <c r="CA800" s="29"/>
      <c r="CB800" s="29"/>
      <c r="CC800" s="29"/>
      <c r="CD800" s="29"/>
      <c r="CE800" s="29"/>
      <c r="CF800" s="29"/>
      <c r="CG800" s="29"/>
      <c r="CH800" s="29"/>
      <c r="CI800" s="29"/>
      <c r="CJ800" s="29"/>
      <c r="CK800" s="29"/>
      <c r="CL800" s="29"/>
      <c r="CM800" s="29"/>
      <c r="CN800" s="29"/>
      <c r="CO800" s="29"/>
      <c r="CP800" s="29"/>
      <c r="CQ800" s="29"/>
      <c r="CR800" s="29"/>
      <c r="CS800" s="29"/>
      <c r="CT800" s="29"/>
      <c r="CU800" s="29"/>
      <c r="CV800" s="29"/>
      <c r="CW800" s="29"/>
      <c r="CX800" s="29"/>
      <c r="CY800" s="29"/>
      <c r="CZ800" s="29"/>
      <c r="DA800" s="29"/>
      <c r="DB800" s="29"/>
      <c r="DC800" s="29"/>
      <c r="DD800" s="29"/>
      <c r="DE800" s="29"/>
      <c r="DF800" s="29"/>
      <c r="DG800" s="29"/>
      <c r="DH800" s="29"/>
      <c r="DI800" s="29"/>
      <c r="DJ800" s="29"/>
      <c r="DK800" s="29"/>
      <c r="DL800" s="29"/>
      <c r="DM800" s="29"/>
      <c r="DN800" s="29"/>
      <c r="DO800" s="29"/>
      <c r="DP800" s="29"/>
      <c r="DQ800" s="29"/>
      <c r="DR800" s="29"/>
      <c r="DS800" s="29"/>
      <c r="DT800" s="29"/>
      <c r="DU800" s="29"/>
      <c r="DV800" s="29"/>
      <c r="DW800" s="29"/>
      <c r="DX800" s="29"/>
      <c r="DY800" s="29"/>
      <c r="DZ800" s="29"/>
      <c r="EA800" s="29"/>
      <c r="EB800" s="29"/>
      <c r="EC800" s="29"/>
      <c r="ED800" s="29"/>
      <c r="EE800" s="29"/>
      <c r="EF800" s="29"/>
      <c r="EG800" s="29"/>
      <c r="EH800" s="29"/>
      <c r="EI800" s="29"/>
      <c r="EJ800" s="29"/>
      <c r="EK800" s="29"/>
      <c r="EL800" s="29"/>
      <c r="EM800" s="29"/>
      <c r="EN800" s="29"/>
      <c r="EO800" s="29"/>
      <c r="EP800" s="29"/>
      <c r="EQ800" s="29"/>
      <c r="ER800" s="29"/>
      <c r="ES800" s="29"/>
      <c r="ET800" s="29"/>
      <c r="EU800" s="29"/>
      <c r="EV800" s="29"/>
      <c r="EW800" s="29"/>
      <c r="EX800" s="29"/>
      <c r="EY800" s="29"/>
      <c r="EZ800" s="29"/>
      <c r="FA800" s="29"/>
      <c r="FB800" s="29"/>
      <c r="FC800" s="29"/>
      <c r="FD800" s="29"/>
      <c r="FE800" s="29"/>
      <c r="FF800" s="29"/>
      <c r="FG800" s="29"/>
      <c r="FH800" s="29"/>
      <c r="FI800" s="29"/>
      <c r="FJ800" s="29"/>
      <c r="FK800" s="29"/>
      <c r="FL800" s="29"/>
      <c r="FM800" s="29"/>
      <c r="FN800" s="29"/>
      <c r="FO800" s="29"/>
      <c r="FP800" s="29"/>
      <c r="FQ800" s="29"/>
      <c r="FR800" s="29"/>
      <c r="FS800" s="29"/>
      <c r="FT800" s="29"/>
      <c r="FU800" s="29"/>
      <c r="FV800" s="29"/>
      <c r="FW800" s="29"/>
      <c r="FX800" s="29"/>
      <c r="FY800" s="29"/>
      <c r="FZ800" s="29"/>
      <c r="GA800" s="29"/>
      <c r="GB800" s="29"/>
      <c r="GC800" s="29"/>
      <c r="GD800" s="29"/>
      <c r="GE800" s="29"/>
      <c r="GF800" s="29"/>
      <c r="GG800" s="29"/>
      <c r="GH800" s="29"/>
      <c r="GI800" s="29"/>
      <c r="GJ800" s="29"/>
      <c r="GK800" s="29"/>
      <c r="GL800" s="29"/>
      <c r="GM800" s="29"/>
      <c r="GN800" s="29"/>
      <c r="GO800" s="29"/>
      <c r="GP800" s="29"/>
      <c r="GQ800" s="29"/>
      <c r="GR800" s="29"/>
      <c r="GS800" s="29"/>
      <c r="GT800" s="29"/>
      <c r="GU800" s="29"/>
      <c r="GV800" s="29"/>
      <c r="GW800" s="29"/>
      <c r="GX800" s="29"/>
      <c r="GY800" s="29"/>
      <c r="GZ800" s="29"/>
      <c r="HA800" s="29"/>
      <c r="HB800" s="29"/>
      <c r="HC800" s="29"/>
      <c r="HD800" s="29"/>
      <c r="HE800" s="29"/>
      <c r="HF800" s="29"/>
      <c r="HG800" s="29"/>
      <c r="HH800" s="29"/>
      <c r="HI800" s="29"/>
      <c r="HJ800" s="29"/>
      <c r="HK800" s="29"/>
      <c r="HL800" s="29"/>
      <c r="HM800" s="29"/>
      <c r="HN800" s="29"/>
      <c r="HO800" s="29"/>
      <c r="HP800" s="29"/>
      <c r="HQ800" s="29"/>
    </row>
    <row r="801" spans="1:242" s="30" customFormat="1" ht="12" customHeight="1">
      <c r="A801" s="24" t="s">
        <v>1344</v>
      </c>
      <c r="B801" s="35" t="s">
        <v>164</v>
      </c>
      <c r="C801" s="48"/>
      <c r="D801" s="16">
        <f>D802+D814+D818+D835</f>
        <v>3349</v>
      </c>
      <c r="E801" s="16">
        <f>E818+E802</f>
        <v>0</v>
      </c>
      <c r="F801" s="16">
        <f>F818+F814+F807+F811+F802</f>
        <v>993944.22</v>
      </c>
      <c r="G801" s="16">
        <f>G818</f>
        <v>969362.84</v>
      </c>
      <c r="H801" s="16">
        <f>H818</f>
        <v>0</v>
      </c>
      <c r="I801" s="16">
        <f>I818</f>
        <v>766922.61</v>
      </c>
      <c r="J801" s="16">
        <f>J818+J807</f>
        <v>1310457.98</v>
      </c>
      <c r="K801" s="16">
        <f>K818+K807+K831</f>
        <v>1054159.3999999999</v>
      </c>
      <c r="L801" s="16">
        <f t="shared" ref="L801:P801" si="614">L818+L807+L831</f>
        <v>0</v>
      </c>
      <c r="M801" s="16">
        <f t="shared" si="614"/>
        <v>0</v>
      </c>
      <c r="N801" s="16">
        <f t="shared" si="614"/>
        <v>0</v>
      </c>
      <c r="O801" s="16">
        <f t="shared" si="614"/>
        <v>0</v>
      </c>
      <c r="P801" s="16">
        <f t="shared" si="614"/>
        <v>5094847.05</v>
      </c>
      <c r="HR801" s="29"/>
      <c r="HS801" s="29"/>
      <c r="HT801" s="29"/>
      <c r="HU801" s="29"/>
      <c r="HV801" s="29"/>
      <c r="HW801" s="29"/>
      <c r="HX801" s="29"/>
      <c r="HY801" s="29"/>
      <c r="HZ801" s="29"/>
      <c r="IA801" s="29"/>
      <c r="IB801" s="29"/>
      <c r="IC801" s="29"/>
      <c r="ID801" s="29"/>
      <c r="IE801" s="29"/>
      <c r="IF801" s="29"/>
      <c r="IG801" s="29"/>
      <c r="IH801" s="29"/>
    </row>
    <row r="802" spans="1:242" s="30" customFormat="1" ht="21" customHeight="1">
      <c r="A802" s="24" t="s">
        <v>1345</v>
      </c>
      <c r="B802" s="35" t="s">
        <v>1346</v>
      </c>
      <c r="C802" s="48"/>
      <c r="D802" s="16">
        <f>D803</f>
        <v>3349</v>
      </c>
      <c r="E802" s="16">
        <f t="shared" ref="E802:P803" si="615">E803</f>
        <v>0</v>
      </c>
      <c r="F802" s="16">
        <f t="shared" si="615"/>
        <v>0</v>
      </c>
      <c r="G802" s="16">
        <f t="shared" si="615"/>
        <v>0</v>
      </c>
      <c r="H802" s="16">
        <f t="shared" si="615"/>
        <v>0</v>
      </c>
      <c r="I802" s="16">
        <f t="shared" si="615"/>
        <v>0</v>
      </c>
      <c r="J802" s="16">
        <f t="shared" si="615"/>
        <v>0</v>
      </c>
      <c r="K802" s="16">
        <f t="shared" si="615"/>
        <v>0</v>
      </c>
      <c r="L802" s="16">
        <f t="shared" si="615"/>
        <v>0</v>
      </c>
      <c r="M802" s="16">
        <f t="shared" si="615"/>
        <v>0</v>
      </c>
      <c r="N802" s="16">
        <f t="shared" si="615"/>
        <v>0</v>
      </c>
      <c r="O802" s="16">
        <f t="shared" si="615"/>
        <v>0</v>
      </c>
      <c r="P802" s="16">
        <f t="shared" si="615"/>
        <v>3349</v>
      </c>
      <c r="HR802" s="29"/>
      <c r="HS802" s="29"/>
      <c r="HT802" s="29"/>
      <c r="HU802" s="29"/>
      <c r="HV802" s="29"/>
      <c r="HW802" s="29"/>
      <c r="HX802" s="29"/>
      <c r="HY802" s="29"/>
      <c r="HZ802" s="29"/>
      <c r="IA802" s="29"/>
      <c r="IB802" s="29"/>
      <c r="IC802" s="29"/>
      <c r="ID802" s="29"/>
      <c r="IE802" s="29"/>
      <c r="IF802" s="29"/>
      <c r="IG802" s="29"/>
      <c r="IH802" s="29"/>
    </row>
    <row r="803" spans="1:242" s="30" customFormat="1" ht="21" customHeight="1">
      <c r="A803" s="24" t="s">
        <v>1347</v>
      </c>
      <c r="B803" s="35" t="s">
        <v>1346</v>
      </c>
      <c r="C803" s="48"/>
      <c r="D803" s="16">
        <f>D804</f>
        <v>3349</v>
      </c>
      <c r="E803" s="16">
        <f t="shared" si="615"/>
        <v>0</v>
      </c>
      <c r="F803" s="16">
        <f t="shared" si="615"/>
        <v>0</v>
      </c>
      <c r="G803" s="16">
        <f t="shared" si="615"/>
        <v>0</v>
      </c>
      <c r="H803" s="16">
        <f t="shared" si="615"/>
        <v>0</v>
      </c>
      <c r="I803" s="16">
        <f t="shared" si="615"/>
        <v>0</v>
      </c>
      <c r="J803" s="16">
        <f t="shared" si="615"/>
        <v>0</v>
      </c>
      <c r="K803" s="16">
        <f t="shared" si="615"/>
        <v>0</v>
      </c>
      <c r="L803" s="16">
        <f t="shared" si="615"/>
        <v>0</v>
      </c>
      <c r="M803" s="16">
        <f t="shared" si="615"/>
        <v>0</v>
      </c>
      <c r="N803" s="16">
        <f t="shared" si="615"/>
        <v>0</v>
      </c>
      <c r="O803" s="16">
        <f t="shared" si="615"/>
        <v>0</v>
      </c>
      <c r="P803" s="16">
        <f t="shared" si="615"/>
        <v>3349</v>
      </c>
      <c r="HR803" s="29"/>
      <c r="HS803" s="29"/>
      <c r="HT803" s="29"/>
      <c r="HU803" s="29"/>
      <c r="HV803" s="29"/>
      <c r="HW803" s="29"/>
      <c r="HX803" s="29"/>
      <c r="HY803" s="29"/>
      <c r="HZ803" s="29"/>
      <c r="IA803" s="29"/>
      <c r="IB803" s="29"/>
      <c r="IC803" s="29"/>
      <c r="ID803" s="29"/>
      <c r="IE803" s="29"/>
      <c r="IF803" s="29"/>
      <c r="IG803" s="29"/>
      <c r="IH803" s="29"/>
    </row>
    <row r="804" spans="1:242" s="30" customFormat="1" ht="21" customHeight="1">
      <c r="A804" s="70" t="s">
        <v>1348</v>
      </c>
      <c r="B804" s="35" t="s">
        <v>1349</v>
      </c>
      <c r="C804" s="48"/>
      <c r="D804" s="16">
        <f t="shared" ref="D804:J804" si="616">D805+D806</f>
        <v>3349</v>
      </c>
      <c r="E804" s="16">
        <f t="shared" si="616"/>
        <v>0</v>
      </c>
      <c r="F804" s="16">
        <f t="shared" si="616"/>
        <v>0</v>
      </c>
      <c r="G804" s="16">
        <f t="shared" si="616"/>
        <v>0</v>
      </c>
      <c r="H804" s="16">
        <f t="shared" si="616"/>
        <v>0</v>
      </c>
      <c r="I804" s="16">
        <f t="shared" si="616"/>
        <v>0</v>
      </c>
      <c r="J804" s="16">
        <f t="shared" si="616"/>
        <v>0</v>
      </c>
      <c r="K804" s="16">
        <f t="shared" ref="K804:P804" si="617">K805+K806</f>
        <v>0</v>
      </c>
      <c r="L804" s="16">
        <f t="shared" si="617"/>
        <v>0</v>
      </c>
      <c r="M804" s="16">
        <f t="shared" si="617"/>
        <v>0</v>
      </c>
      <c r="N804" s="16">
        <f t="shared" si="617"/>
        <v>0</v>
      </c>
      <c r="O804" s="16">
        <f t="shared" si="617"/>
        <v>0</v>
      </c>
      <c r="P804" s="16">
        <f t="shared" si="617"/>
        <v>3349</v>
      </c>
      <c r="HR804" s="29"/>
      <c r="HS804" s="29"/>
      <c r="HT804" s="29"/>
      <c r="HU804" s="29"/>
      <c r="HV804" s="29"/>
      <c r="HW804" s="29"/>
      <c r="HX804" s="29"/>
      <c r="HY804" s="29"/>
      <c r="HZ804" s="29"/>
      <c r="IA804" s="29"/>
      <c r="IB804" s="29"/>
      <c r="IC804" s="29"/>
      <c r="ID804" s="29"/>
      <c r="IE804" s="29"/>
      <c r="IF804" s="29"/>
      <c r="IG804" s="29"/>
      <c r="IH804" s="29"/>
    </row>
    <row r="805" spans="1:242" s="30" customFormat="1" ht="21" customHeight="1">
      <c r="A805" s="22" t="s">
        <v>1350</v>
      </c>
      <c r="B805" s="36" t="s">
        <v>1351</v>
      </c>
      <c r="C805" s="48" t="s">
        <v>91</v>
      </c>
      <c r="D805" s="16">
        <v>3349</v>
      </c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7">
        <f t="shared" ref="P805:P806" si="618">SUM(D805:O805)</f>
        <v>3349</v>
      </c>
      <c r="HR805" s="29"/>
      <c r="HS805" s="29"/>
      <c r="HT805" s="29"/>
      <c r="HU805" s="29"/>
      <c r="HV805" s="29"/>
      <c r="HW805" s="29"/>
      <c r="HX805" s="29"/>
      <c r="HY805" s="29"/>
      <c r="HZ805" s="29"/>
      <c r="IA805" s="29"/>
      <c r="IB805" s="29"/>
      <c r="IC805" s="29"/>
      <c r="ID805" s="29"/>
      <c r="IE805" s="29"/>
      <c r="IF805" s="29"/>
      <c r="IG805" s="29"/>
      <c r="IH805" s="29"/>
    </row>
    <row r="806" spans="1:242" s="30" customFormat="1" ht="21" customHeight="1">
      <c r="A806" s="22" t="s">
        <v>1352</v>
      </c>
      <c r="B806" s="36" t="s">
        <v>1353</v>
      </c>
      <c r="C806" s="48" t="s">
        <v>91</v>
      </c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7">
        <f t="shared" si="618"/>
        <v>0</v>
      </c>
      <c r="HR806" s="29"/>
      <c r="HS806" s="29"/>
      <c r="HT806" s="29"/>
      <c r="HU806" s="29"/>
      <c r="HV806" s="29"/>
      <c r="HW806" s="29"/>
      <c r="HX806" s="29"/>
      <c r="HY806" s="29"/>
      <c r="HZ806" s="29"/>
      <c r="IA806" s="29"/>
      <c r="IB806" s="29"/>
      <c r="IC806" s="29"/>
      <c r="ID806" s="29"/>
      <c r="IE806" s="29"/>
      <c r="IF806" s="29"/>
      <c r="IG806" s="29"/>
      <c r="IH806" s="29"/>
    </row>
    <row r="807" spans="1:242" s="30" customFormat="1" ht="21" customHeight="1">
      <c r="A807" s="24" t="s">
        <v>1887</v>
      </c>
      <c r="B807" s="35" t="s">
        <v>1886</v>
      </c>
      <c r="C807" s="48"/>
      <c r="D807" s="16"/>
      <c r="E807" s="16"/>
      <c r="F807" s="16">
        <f>F808</f>
        <v>0</v>
      </c>
      <c r="G807" s="16">
        <f t="shared" ref="G807:P809" si="619">G808</f>
        <v>0</v>
      </c>
      <c r="H807" s="16">
        <f t="shared" si="619"/>
        <v>0</v>
      </c>
      <c r="I807" s="16">
        <f t="shared" si="619"/>
        <v>0</v>
      </c>
      <c r="J807" s="16">
        <f t="shared" si="619"/>
        <v>659460</v>
      </c>
      <c r="K807" s="16">
        <f t="shared" si="619"/>
        <v>0</v>
      </c>
      <c r="L807" s="16">
        <f t="shared" si="619"/>
        <v>0</v>
      </c>
      <c r="M807" s="16">
        <f t="shared" si="619"/>
        <v>0</v>
      </c>
      <c r="N807" s="16">
        <f t="shared" si="619"/>
        <v>0</v>
      </c>
      <c r="O807" s="16">
        <f t="shared" si="619"/>
        <v>0</v>
      </c>
      <c r="P807" s="16">
        <f t="shared" si="619"/>
        <v>659460</v>
      </c>
      <c r="HR807" s="29"/>
      <c r="HS807" s="29"/>
      <c r="HT807" s="29"/>
      <c r="HU807" s="29"/>
      <c r="HV807" s="29"/>
      <c r="HW807" s="29"/>
      <c r="HX807" s="29"/>
      <c r="HY807" s="29"/>
      <c r="HZ807" s="29"/>
      <c r="IA807" s="29"/>
      <c r="IB807" s="29"/>
      <c r="IC807" s="29"/>
      <c r="ID807" s="29"/>
      <c r="IE807" s="29"/>
      <c r="IF807" s="29"/>
      <c r="IG807" s="29"/>
      <c r="IH807" s="29"/>
    </row>
    <row r="808" spans="1:242" s="30" customFormat="1" ht="21" customHeight="1">
      <c r="A808" s="24" t="s">
        <v>1888</v>
      </c>
      <c r="B808" s="35" t="s">
        <v>1889</v>
      </c>
      <c r="C808" s="48"/>
      <c r="D808" s="16"/>
      <c r="E808" s="16"/>
      <c r="F808" s="16">
        <f>F809</f>
        <v>0</v>
      </c>
      <c r="G808" s="16">
        <f t="shared" si="619"/>
        <v>0</v>
      </c>
      <c r="H808" s="16">
        <f t="shared" si="619"/>
        <v>0</v>
      </c>
      <c r="I808" s="16">
        <f t="shared" si="619"/>
        <v>0</v>
      </c>
      <c r="J808" s="16">
        <f t="shared" si="619"/>
        <v>659460</v>
      </c>
      <c r="K808" s="16">
        <f t="shared" si="619"/>
        <v>0</v>
      </c>
      <c r="L808" s="16">
        <f t="shared" si="619"/>
        <v>0</v>
      </c>
      <c r="M808" s="16">
        <f t="shared" si="619"/>
        <v>0</v>
      </c>
      <c r="N808" s="16">
        <f t="shared" si="619"/>
        <v>0</v>
      </c>
      <c r="O808" s="16">
        <f t="shared" si="619"/>
        <v>0</v>
      </c>
      <c r="P808" s="16">
        <f t="shared" si="619"/>
        <v>659460</v>
      </c>
      <c r="HR808" s="29"/>
      <c r="HS808" s="29"/>
      <c r="HT808" s="29"/>
      <c r="HU808" s="29"/>
      <c r="HV808" s="29"/>
      <c r="HW808" s="29"/>
      <c r="HX808" s="29"/>
      <c r="HY808" s="29"/>
      <c r="HZ808" s="29"/>
      <c r="IA808" s="29"/>
      <c r="IB808" s="29"/>
      <c r="IC808" s="29"/>
      <c r="ID808" s="29"/>
      <c r="IE808" s="29"/>
      <c r="IF808" s="29"/>
      <c r="IG808" s="29"/>
      <c r="IH808" s="29"/>
    </row>
    <row r="809" spans="1:242" s="30" customFormat="1" ht="21" customHeight="1">
      <c r="A809" s="70" t="s">
        <v>1892</v>
      </c>
      <c r="B809" s="35" t="s">
        <v>1890</v>
      </c>
      <c r="C809" s="48"/>
      <c r="D809" s="16"/>
      <c r="E809" s="16"/>
      <c r="F809" s="16">
        <f>F810</f>
        <v>0</v>
      </c>
      <c r="G809" s="16">
        <f t="shared" si="619"/>
        <v>0</v>
      </c>
      <c r="H809" s="16">
        <f t="shared" si="619"/>
        <v>0</v>
      </c>
      <c r="I809" s="16">
        <f t="shared" si="619"/>
        <v>0</v>
      </c>
      <c r="J809" s="16">
        <f t="shared" si="619"/>
        <v>659460</v>
      </c>
      <c r="K809" s="16">
        <f t="shared" si="619"/>
        <v>0</v>
      </c>
      <c r="L809" s="16">
        <f t="shared" si="619"/>
        <v>0</v>
      </c>
      <c r="M809" s="16">
        <f t="shared" si="619"/>
        <v>0</v>
      </c>
      <c r="N809" s="16">
        <f t="shared" si="619"/>
        <v>0</v>
      </c>
      <c r="O809" s="16">
        <f t="shared" si="619"/>
        <v>0</v>
      </c>
      <c r="P809" s="16">
        <f t="shared" si="619"/>
        <v>659460</v>
      </c>
      <c r="HR809" s="29"/>
      <c r="HS809" s="29"/>
      <c r="HT809" s="29"/>
      <c r="HU809" s="29"/>
      <c r="HV809" s="29"/>
      <c r="HW809" s="29"/>
      <c r="HX809" s="29"/>
      <c r="HY809" s="29"/>
      <c r="HZ809" s="29"/>
      <c r="IA809" s="29"/>
      <c r="IB809" s="29"/>
      <c r="IC809" s="29"/>
      <c r="ID809" s="29"/>
      <c r="IE809" s="29"/>
      <c r="IF809" s="29"/>
      <c r="IG809" s="29"/>
      <c r="IH809" s="29"/>
    </row>
    <row r="810" spans="1:242" s="30" customFormat="1" ht="21" customHeight="1">
      <c r="A810" s="22" t="s">
        <v>1891</v>
      </c>
      <c r="B810" s="36" t="s">
        <v>1893</v>
      </c>
      <c r="C810" s="48" t="s">
        <v>75</v>
      </c>
      <c r="D810" s="16"/>
      <c r="E810" s="16"/>
      <c r="F810" s="16"/>
      <c r="G810" s="16"/>
      <c r="H810" s="16"/>
      <c r="I810" s="16"/>
      <c r="J810" s="16">
        <v>659460</v>
      </c>
      <c r="K810" s="16"/>
      <c r="L810" s="16"/>
      <c r="M810" s="16"/>
      <c r="N810" s="16"/>
      <c r="O810" s="16"/>
      <c r="P810" s="17">
        <f>SUM(D810:O810)</f>
        <v>659460</v>
      </c>
      <c r="HR810" s="29"/>
      <c r="HS810" s="29"/>
      <c r="HT810" s="29"/>
      <c r="HU810" s="29"/>
      <c r="HV810" s="29"/>
      <c r="HW810" s="29"/>
      <c r="HX810" s="29"/>
      <c r="HY810" s="29"/>
      <c r="HZ810" s="29"/>
      <c r="IA810" s="29"/>
      <c r="IB810" s="29"/>
      <c r="IC810" s="29"/>
      <c r="ID810" s="29"/>
      <c r="IE810" s="29"/>
      <c r="IF810" s="29"/>
      <c r="IG810" s="29"/>
      <c r="IH810" s="29"/>
    </row>
    <row r="811" spans="1:242" s="30" customFormat="1" ht="21" hidden="1" customHeight="1">
      <c r="A811" s="24" t="s">
        <v>1894</v>
      </c>
      <c r="B811" s="35" t="s">
        <v>1895</v>
      </c>
      <c r="C811" s="48"/>
      <c r="D811" s="16"/>
      <c r="E811" s="16"/>
      <c r="F811" s="16">
        <f>F812</f>
        <v>0</v>
      </c>
      <c r="G811" s="16">
        <f t="shared" ref="G811:P812" si="620">G812</f>
        <v>0</v>
      </c>
      <c r="H811" s="16">
        <f t="shared" si="620"/>
        <v>0</v>
      </c>
      <c r="I811" s="16">
        <f t="shared" si="620"/>
        <v>0</v>
      </c>
      <c r="J811" s="16">
        <f t="shared" si="620"/>
        <v>0</v>
      </c>
      <c r="K811" s="16">
        <f t="shared" si="620"/>
        <v>0</v>
      </c>
      <c r="L811" s="16">
        <f t="shared" si="620"/>
        <v>0</v>
      </c>
      <c r="M811" s="16">
        <f t="shared" si="620"/>
        <v>0</v>
      </c>
      <c r="N811" s="16">
        <f t="shared" si="620"/>
        <v>0</v>
      </c>
      <c r="O811" s="16">
        <f t="shared" si="620"/>
        <v>0</v>
      </c>
      <c r="P811" s="16">
        <f t="shared" si="620"/>
        <v>0</v>
      </c>
      <c r="HR811" s="29"/>
      <c r="HS811" s="29"/>
      <c r="HT811" s="29"/>
      <c r="HU811" s="29"/>
      <c r="HV811" s="29"/>
      <c r="HW811" s="29"/>
      <c r="HX811" s="29"/>
      <c r="HY811" s="29"/>
      <c r="HZ811" s="29"/>
      <c r="IA811" s="29"/>
      <c r="IB811" s="29"/>
      <c r="IC811" s="29"/>
      <c r="ID811" s="29"/>
      <c r="IE811" s="29"/>
      <c r="IF811" s="29"/>
      <c r="IG811" s="29"/>
      <c r="IH811" s="29"/>
    </row>
    <row r="812" spans="1:242" s="30" customFormat="1" ht="21" hidden="1" customHeight="1">
      <c r="A812" s="70" t="s">
        <v>1896</v>
      </c>
      <c r="B812" s="35" t="s">
        <v>1897</v>
      </c>
      <c r="C812" s="48"/>
      <c r="D812" s="16"/>
      <c r="E812" s="16"/>
      <c r="F812" s="16">
        <f>F813</f>
        <v>0</v>
      </c>
      <c r="G812" s="16">
        <f t="shared" si="620"/>
        <v>0</v>
      </c>
      <c r="H812" s="16">
        <f t="shared" si="620"/>
        <v>0</v>
      </c>
      <c r="I812" s="16">
        <f t="shared" si="620"/>
        <v>0</v>
      </c>
      <c r="J812" s="16">
        <f t="shared" si="620"/>
        <v>0</v>
      </c>
      <c r="K812" s="16">
        <f t="shared" si="620"/>
        <v>0</v>
      </c>
      <c r="L812" s="16">
        <f t="shared" si="620"/>
        <v>0</v>
      </c>
      <c r="M812" s="16">
        <f t="shared" si="620"/>
        <v>0</v>
      </c>
      <c r="N812" s="16">
        <f t="shared" si="620"/>
        <v>0</v>
      </c>
      <c r="O812" s="16">
        <f t="shared" si="620"/>
        <v>0</v>
      </c>
      <c r="P812" s="16">
        <f t="shared" si="620"/>
        <v>0</v>
      </c>
      <c r="HR812" s="29"/>
      <c r="HS812" s="29"/>
      <c r="HT812" s="29"/>
      <c r="HU812" s="29"/>
      <c r="HV812" s="29"/>
      <c r="HW812" s="29"/>
      <c r="HX812" s="29"/>
      <c r="HY812" s="29"/>
      <c r="HZ812" s="29"/>
      <c r="IA812" s="29"/>
      <c r="IB812" s="29"/>
      <c r="IC812" s="29"/>
      <c r="ID812" s="29"/>
      <c r="IE812" s="29"/>
      <c r="IF812" s="29"/>
      <c r="IG812" s="29"/>
      <c r="IH812" s="29"/>
    </row>
    <row r="813" spans="1:242" s="30" customFormat="1" ht="21" hidden="1" customHeight="1">
      <c r="A813" s="22" t="s">
        <v>1898</v>
      </c>
      <c r="B813" s="36" t="s">
        <v>1899</v>
      </c>
      <c r="C813" s="48" t="s">
        <v>88</v>
      </c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7">
        <f t="shared" ref="P813" si="621">SUM(D813:O813)</f>
        <v>0</v>
      </c>
      <c r="HR813" s="29"/>
      <c r="HS813" s="29"/>
      <c r="HT813" s="29"/>
      <c r="HU813" s="29"/>
      <c r="HV813" s="29"/>
      <c r="HW813" s="29"/>
      <c r="HX813" s="29"/>
      <c r="HY813" s="29"/>
      <c r="HZ813" s="29"/>
      <c r="IA813" s="29"/>
      <c r="IB813" s="29"/>
      <c r="IC813" s="29"/>
      <c r="ID813" s="29"/>
      <c r="IE813" s="29"/>
      <c r="IF813" s="29"/>
      <c r="IG813" s="29"/>
      <c r="IH813" s="29"/>
    </row>
    <row r="814" spans="1:242" s="30" customFormat="1" ht="21.75" hidden="1" customHeight="1">
      <c r="A814" s="24" t="s">
        <v>1354</v>
      </c>
      <c r="B814" s="35" t="s">
        <v>1355</v>
      </c>
      <c r="C814" s="48"/>
      <c r="D814" s="16">
        <f>D815</f>
        <v>0</v>
      </c>
      <c r="E814" s="16"/>
      <c r="F814" s="16">
        <f t="shared" ref="F814:P816" si="622">F815</f>
        <v>0</v>
      </c>
      <c r="G814" s="16">
        <f t="shared" si="622"/>
        <v>0</v>
      </c>
      <c r="H814" s="16">
        <f t="shared" si="622"/>
        <v>0</v>
      </c>
      <c r="I814" s="16">
        <f t="shared" si="622"/>
        <v>0</v>
      </c>
      <c r="J814" s="16">
        <f t="shared" si="622"/>
        <v>0</v>
      </c>
      <c r="K814" s="16">
        <f t="shared" si="622"/>
        <v>0</v>
      </c>
      <c r="L814" s="16">
        <f t="shared" si="622"/>
        <v>0</v>
      </c>
      <c r="M814" s="16">
        <f t="shared" si="622"/>
        <v>0</v>
      </c>
      <c r="N814" s="16">
        <f t="shared" si="622"/>
        <v>0</v>
      </c>
      <c r="O814" s="16">
        <f t="shared" si="622"/>
        <v>0</v>
      </c>
      <c r="P814" s="16">
        <f t="shared" si="622"/>
        <v>0</v>
      </c>
      <c r="HR814" s="29"/>
      <c r="HS814" s="29"/>
      <c r="HT814" s="29"/>
      <c r="HU814" s="29"/>
      <c r="HV814" s="29"/>
      <c r="HW814" s="29"/>
      <c r="HX814" s="29"/>
      <c r="HY814" s="29"/>
      <c r="HZ814" s="29"/>
      <c r="IA814" s="29"/>
      <c r="IB814" s="29"/>
      <c r="IC814" s="29"/>
      <c r="ID814" s="29"/>
      <c r="IE814" s="29"/>
      <c r="IF814" s="29"/>
      <c r="IG814" s="29"/>
      <c r="IH814" s="29"/>
    </row>
    <row r="815" spans="1:242" s="51" customFormat="1" ht="21" hidden="1" customHeight="1">
      <c r="A815" s="24" t="s">
        <v>1356</v>
      </c>
      <c r="B815" s="35" t="s">
        <v>1355</v>
      </c>
      <c r="C815" s="48"/>
      <c r="D815" s="16">
        <f>D816</f>
        <v>0</v>
      </c>
      <c r="E815" s="16"/>
      <c r="F815" s="16">
        <f t="shared" si="622"/>
        <v>0</v>
      </c>
      <c r="G815" s="16">
        <f t="shared" si="622"/>
        <v>0</v>
      </c>
      <c r="H815" s="16">
        <f t="shared" si="622"/>
        <v>0</v>
      </c>
      <c r="I815" s="16">
        <f t="shared" si="622"/>
        <v>0</v>
      </c>
      <c r="J815" s="16">
        <f t="shared" si="622"/>
        <v>0</v>
      </c>
      <c r="K815" s="16">
        <f t="shared" si="622"/>
        <v>0</v>
      </c>
      <c r="L815" s="16">
        <f t="shared" si="622"/>
        <v>0</v>
      </c>
      <c r="M815" s="16">
        <f t="shared" si="622"/>
        <v>0</v>
      </c>
      <c r="N815" s="16">
        <f t="shared" si="622"/>
        <v>0</v>
      </c>
      <c r="O815" s="16">
        <f t="shared" si="622"/>
        <v>0</v>
      </c>
      <c r="P815" s="16">
        <f t="shared" si="622"/>
        <v>0</v>
      </c>
      <c r="HR815" s="31"/>
      <c r="HS815" s="31"/>
      <c r="HT815" s="31"/>
      <c r="HU815" s="31"/>
      <c r="HV815" s="31"/>
      <c r="HW815" s="31"/>
      <c r="HX815" s="31"/>
      <c r="HY815" s="31"/>
      <c r="HZ815" s="31"/>
      <c r="IA815" s="31"/>
      <c r="IB815" s="31"/>
      <c r="IC815" s="31"/>
      <c r="ID815" s="31"/>
      <c r="IE815" s="31"/>
      <c r="IF815" s="31"/>
      <c r="IG815" s="31"/>
      <c r="IH815" s="31"/>
    </row>
    <row r="816" spans="1:242" s="72" customFormat="1" ht="27.75" hidden="1" customHeight="1">
      <c r="A816" s="70" t="s">
        <v>1357</v>
      </c>
      <c r="B816" s="71" t="s">
        <v>1358</v>
      </c>
      <c r="C816" s="48"/>
      <c r="D816" s="16">
        <f>D817</f>
        <v>0</v>
      </c>
      <c r="E816" s="16"/>
      <c r="F816" s="16">
        <f>F817</f>
        <v>0</v>
      </c>
      <c r="G816" s="16">
        <f t="shared" si="622"/>
        <v>0</v>
      </c>
      <c r="H816" s="16">
        <f t="shared" si="622"/>
        <v>0</v>
      </c>
      <c r="I816" s="16">
        <f t="shared" si="622"/>
        <v>0</v>
      </c>
      <c r="J816" s="16">
        <f t="shared" si="622"/>
        <v>0</v>
      </c>
      <c r="K816" s="16">
        <f t="shared" si="622"/>
        <v>0</v>
      </c>
      <c r="L816" s="16">
        <f t="shared" si="622"/>
        <v>0</v>
      </c>
      <c r="M816" s="16">
        <f t="shared" si="622"/>
        <v>0</v>
      </c>
      <c r="N816" s="16">
        <f t="shared" si="622"/>
        <v>0</v>
      </c>
      <c r="O816" s="16">
        <f t="shared" si="622"/>
        <v>0</v>
      </c>
      <c r="P816" s="16">
        <f t="shared" si="622"/>
        <v>0</v>
      </c>
      <c r="HR816" s="31"/>
      <c r="HS816" s="31"/>
      <c r="HT816" s="31"/>
      <c r="HU816" s="31"/>
      <c r="HV816" s="31"/>
      <c r="HW816" s="31"/>
      <c r="HX816" s="31"/>
      <c r="HY816" s="31"/>
      <c r="HZ816" s="31"/>
      <c r="IA816" s="31"/>
      <c r="IB816" s="31"/>
      <c r="IC816" s="31"/>
      <c r="ID816" s="31"/>
      <c r="IE816" s="31"/>
      <c r="IF816" s="31"/>
      <c r="IG816" s="31"/>
      <c r="IH816" s="31"/>
    </row>
    <row r="817" spans="1:242" s="14" customFormat="1" ht="12.75" hidden="1" customHeight="1">
      <c r="A817" s="22" t="s">
        <v>1359</v>
      </c>
      <c r="B817" s="36" t="s">
        <v>1360</v>
      </c>
      <c r="C817" s="48" t="s">
        <v>1361</v>
      </c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>
        <f t="shared" ref="P817" si="623">SUM(D817:O817)</f>
        <v>0</v>
      </c>
      <c r="HR817" s="29"/>
      <c r="HS817" s="29"/>
      <c r="HT817" s="29"/>
      <c r="HU817" s="29"/>
      <c r="HV817" s="29"/>
      <c r="HW817" s="29"/>
      <c r="HX817" s="29"/>
      <c r="HY817" s="29"/>
      <c r="HZ817" s="29"/>
      <c r="IA817" s="29"/>
      <c r="IB817" s="29"/>
      <c r="IC817" s="29"/>
      <c r="ID817" s="29"/>
      <c r="IE817" s="29"/>
      <c r="IF817" s="29"/>
      <c r="IG817" s="29"/>
      <c r="IH817" s="29"/>
    </row>
    <row r="818" spans="1:242" s="30" customFormat="1" ht="21.75" customHeight="1">
      <c r="A818" s="24" t="s">
        <v>1362</v>
      </c>
      <c r="B818" s="35" t="s">
        <v>1363</v>
      </c>
      <c r="C818" s="48"/>
      <c r="D818" s="16">
        <f>SUM(D819+D825)</f>
        <v>0</v>
      </c>
      <c r="E818" s="16">
        <f>SUM(E819+E835+E825)</f>
        <v>0</v>
      </c>
      <c r="F818" s="16">
        <f t="shared" ref="F818:I818" si="624">SUM(F819+F835)</f>
        <v>993944.22</v>
      </c>
      <c r="G818" s="16">
        <f t="shared" si="624"/>
        <v>969362.84</v>
      </c>
      <c r="H818" s="16">
        <f t="shared" si="624"/>
        <v>0</v>
      </c>
      <c r="I818" s="16">
        <f t="shared" si="624"/>
        <v>766922.61</v>
      </c>
      <c r="J818" s="16">
        <f>SUM(J819+J835)</f>
        <v>650997.98</v>
      </c>
      <c r="K818" s="16">
        <f t="shared" ref="K818:M818" si="625">SUM(K819+K835)</f>
        <v>954159.4</v>
      </c>
      <c r="L818" s="16">
        <f t="shared" si="625"/>
        <v>0</v>
      </c>
      <c r="M818" s="16">
        <f t="shared" si="625"/>
        <v>0</v>
      </c>
      <c r="N818" s="16">
        <f t="shared" ref="N818" si="626">SUM(N819+N835)</f>
        <v>0</v>
      </c>
      <c r="O818" s="16">
        <f t="shared" ref="O818:P818" si="627">SUM(O819+O835)</f>
        <v>0</v>
      </c>
      <c r="P818" s="16">
        <f t="shared" si="627"/>
        <v>4335387.05</v>
      </c>
      <c r="HR818" s="29"/>
      <c r="HS818" s="29"/>
      <c r="HT818" s="29"/>
      <c r="HU818" s="29"/>
      <c r="HV818" s="29"/>
      <c r="HW818" s="29"/>
      <c r="HX818" s="29"/>
      <c r="HY818" s="29"/>
      <c r="HZ818" s="29"/>
      <c r="IA818" s="29"/>
      <c r="IB818" s="29"/>
      <c r="IC818" s="29"/>
      <c r="ID818" s="29"/>
      <c r="IE818" s="29"/>
      <c r="IF818" s="29"/>
      <c r="IG818" s="29"/>
      <c r="IH818" s="29"/>
    </row>
    <row r="819" spans="1:242" s="51" customFormat="1" ht="21" customHeight="1">
      <c r="A819" s="24" t="s">
        <v>1364</v>
      </c>
      <c r="B819" s="35" t="s">
        <v>1365</v>
      </c>
      <c r="C819" s="48"/>
      <c r="D819" s="16">
        <f t="shared" ref="D819:P819" si="628">D820</f>
        <v>0</v>
      </c>
      <c r="E819" s="16">
        <f t="shared" si="628"/>
        <v>0</v>
      </c>
      <c r="F819" s="16">
        <f t="shared" si="628"/>
        <v>0</v>
      </c>
      <c r="G819" s="16">
        <f t="shared" si="628"/>
        <v>0</v>
      </c>
      <c r="H819" s="16">
        <f t="shared" si="628"/>
        <v>0</v>
      </c>
      <c r="I819" s="16">
        <f t="shared" si="628"/>
        <v>0</v>
      </c>
      <c r="J819" s="16">
        <f t="shared" si="628"/>
        <v>0</v>
      </c>
      <c r="K819" s="16">
        <f t="shared" si="628"/>
        <v>0</v>
      </c>
      <c r="L819" s="16">
        <f t="shared" si="628"/>
        <v>0</v>
      </c>
      <c r="M819" s="16">
        <f t="shared" si="628"/>
        <v>0</v>
      </c>
      <c r="N819" s="16">
        <f t="shared" si="628"/>
        <v>0</v>
      </c>
      <c r="O819" s="16">
        <f t="shared" si="628"/>
        <v>0</v>
      </c>
      <c r="P819" s="16">
        <f t="shared" si="628"/>
        <v>0</v>
      </c>
      <c r="HR819" s="31"/>
      <c r="HS819" s="31"/>
      <c r="HT819" s="31"/>
      <c r="HU819" s="31"/>
      <c r="HV819" s="31"/>
      <c r="HW819" s="31"/>
      <c r="HX819" s="31"/>
      <c r="HY819" s="31"/>
      <c r="HZ819" s="31"/>
      <c r="IA819" s="31"/>
      <c r="IB819" s="31"/>
      <c r="IC819" s="31"/>
      <c r="ID819" s="31"/>
      <c r="IE819" s="31"/>
      <c r="IF819" s="31"/>
      <c r="IG819" s="31"/>
      <c r="IH819" s="31"/>
    </row>
    <row r="820" spans="1:242" s="72" customFormat="1" ht="27.75" hidden="1" customHeight="1">
      <c r="A820" s="70" t="s">
        <v>1366</v>
      </c>
      <c r="B820" s="71" t="s">
        <v>1367</v>
      </c>
      <c r="C820" s="48"/>
      <c r="D820" s="16">
        <f>SUM(D821:D824)</f>
        <v>0</v>
      </c>
      <c r="E820" s="16">
        <f t="shared" ref="E820:J820" si="629">SUM(E821:E822)</f>
        <v>0</v>
      </c>
      <c r="F820" s="16">
        <f t="shared" si="629"/>
        <v>0</v>
      </c>
      <c r="G820" s="16">
        <f t="shared" si="629"/>
        <v>0</v>
      </c>
      <c r="H820" s="16">
        <f t="shared" si="629"/>
        <v>0</v>
      </c>
      <c r="I820" s="16">
        <f t="shared" si="629"/>
        <v>0</v>
      </c>
      <c r="J820" s="16">
        <f t="shared" si="629"/>
        <v>0</v>
      </c>
      <c r="K820" s="16">
        <f t="shared" ref="K820:P820" si="630">SUM(K821:K822)</f>
        <v>0</v>
      </c>
      <c r="L820" s="16">
        <f t="shared" si="630"/>
        <v>0</v>
      </c>
      <c r="M820" s="16">
        <f t="shared" si="630"/>
        <v>0</v>
      </c>
      <c r="N820" s="16">
        <f t="shared" si="630"/>
        <v>0</v>
      </c>
      <c r="O820" s="16">
        <f t="shared" si="630"/>
        <v>0</v>
      </c>
      <c r="P820" s="16">
        <f t="shared" si="630"/>
        <v>0</v>
      </c>
      <c r="HR820" s="31"/>
      <c r="HS820" s="31"/>
      <c r="HT820" s="31"/>
      <c r="HU820" s="31"/>
      <c r="HV820" s="31"/>
      <c r="HW820" s="31"/>
      <c r="HX820" s="31"/>
      <c r="HY820" s="31"/>
      <c r="HZ820" s="31"/>
      <c r="IA820" s="31"/>
      <c r="IB820" s="31"/>
      <c r="IC820" s="31"/>
      <c r="ID820" s="31"/>
      <c r="IE820" s="31"/>
      <c r="IF820" s="31"/>
      <c r="IG820" s="31"/>
      <c r="IH820" s="31"/>
    </row>
    <row r="821" spans="1:242" s="14" customFormat="1" ht="12.75" hidden="1" customHeight="1">
      <c r="A821" s="22" t="s">
        <v>1368</v>
      </c>
      <c r="B821" s="36" t="s">
        <v>1369</v>
      </c>
      <c r="C821" s="48" t="s">
        <v>122</v>
      </c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>
        <f t="shared" ref="P821:P824" si="631">SUM(D821:O821)</f>
        <v>0</v>
      </c>
      <c r="HR821" s="29"/>
      <c r="HS821" s="29"/>
      <c r="HT821" s="29"/>
      <c r="HU821" s="29"/>
      <c r="HV821" s="29"/>
      <c r="HW821" s="29"/>
      <c r="HX821" s="29"/>
      <c r="HY821" s="29"/>
      <c r="HZ821" s="29"/>
      <c r="IA821" s="29"/>
      <c r="IB821" s="29"/>
      <c r="IC821" s="29"/>
      <c r="ID821" s="29"/>
      <c r="IE821" s="29"/>
      <c r="IF821" s="29"/>
      <c r="IG821" s="29"/>
      <c r="IH821" s="29"/>
    </row>
    <row r="822" spans="1:242" s="14" customFormat="1" ht="12.75" hidden="1" customHeight="1">
      <c r="A822" s="22" t="s">
        <v>1370</v>
      </c>
      <c r="B822" s="36" t="s">
        <v>1371</v>
      </c>
      <c r="C822" s="48" t="s">
        <v>127</v>
      </c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>
        <f t="shared" si="631"/>
        <v>0</v>
      </c>
      <c r="HR822" s="29"/>
      <c r="HS822" s="29"/>
      <c r="HT822" s="29"/>
      <c r="HU822" s="29"/>
      <c r="HV822" s="29"/>
      <c r="HW822" s="29"/>
      <c r="HX822" s="29"/>
      <c r="HY822" s="29"/>
      <c r="HZ822" s="29"/>
      <c r="IA822" s="29"/>
      <c r="IB822" s="29"/>
      <c r="IC822" s="29"/>
      <c r="ID822" s="29"/>
      <c r="IE822" s="29"/>
      <c r="IF822" s="29"/>
      <c r="IG822" s="29"/>
      <c r="IH822" s="29"/>
    </row>
    <row r="823" spans="1:242" s="14" customFormat="1" ht="12.75" hidden="1" customHeight="1">
      <c r="A823" s="22" t="s">
        <v>1372</v>
      </c>
      <c r="B823" s="36" t="s">
        <v>1373</v>
      </c>
      <c r="C823" s="48" t="s">
        <v>125</v>
      </c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>
        <f t="shared" si="631"/>
        <v>0</v>
      </c>
      <c r="HR823" s="29"/>
      <c r="HS823" s="29"/>
      <c r="HT823" s="29"/>
      <c r="HU823" s="29"/>
      <c r="HV823" s="29"/>
      <c r="HW823" s="29"/>
      <c r="HX823" s="29"/>
      <c r="HY823" s="29"/>
      <c r="HZ823" s="29"/>
      <c r="IA823" s="29"/>
      <c r="IB823" s="29"/>
      <c r="IC823" s="29"/>
      <c r="ID823" s="29"/>
      <c r="IE823" s="29"/>
      <c r="IF823" s="29"/>
      <c r="IG823" s="29"/>
      <c r="IH823" s="29"/>
    </row>
    <row r="824" spans="1:242" s="14" customFormat="1" ht="12.75" hidden="1" customHeight="1">
      <c r="A824" s="22" t="s">
        <v>1374</v>
      </c>
      <c r="B824" s="36" t="s">
        <v>1375</v>
      </c>
      <c r="C824" s="48" t="s">
        <v>705</v>
      </c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>
        <f t="shared" si="631"/>
        <v>0</v>
      </c>
      <c r="HR824" s="29"/>
      <c r="HS824" s="29"/>
      <c r="HT824" s="29"/>
      <c r="HU824" s="29"/>
      <c r="HV824" s="29"/>
      <c r="HW824" s="29"/>
      <c r="HX824" s="29"/>
      <c r="HY824" s="29"/>
      <c r="HZ824" s="29"/>
      <c r="IA824" s="29"/>
      <c r="IB824" s="29"/>
      <c r="IC824" s="29"/>
      <c r="ID824" s="29"/>
      <c r="IE824" s="29"/>
      <c r="IF824" s="29"/>
      <c r="IG824" s="29"/>
      <c r="IH824" s="29"/>
    </row>
    <row r="825" spans="1:242" s="51" customFormat="1" ht="17.25" hidden="1" customHeight="1">
      <c r="A825" s="24" t="s">
        <v>1376</v>
      </c>
      <c r="B825" s="35" t="s">
        <v>1377</v>
      </c>
      <c r="C825" s="48"/>
      <c r="D825" s="16">
        <f t="shared" ref="D825:P825" si="632">SUM(D826)</f>
        <v>0</v>
      </c>
      <c r="E825" s="16">
        <f t="shared" si="632"/>
        <v>0</v>
      </c>
      <c r="F825" s="16">
        <f t="shared" si="632"/>
        <v>0</v>
      </c>
      <c r="G825" s="16">
        <f t="shared" si="632"/>
        <v>0</v>
      </c>
      <c r="H825" s="16">
        <f t="shared" si="632"/>
        <v>0</v>
      </c>
      <c r="I825" s="16">
        <f t="shared" si="632"/>
        <v>0</v>
      </c>
      <c r="J825" s="16">
        <f t="shared" si="632"/>
        <v>0</v>
      </c>
      <c r="K825" s="16">
        <f t="shared" si="632"/>
        <v>0</v>
      </c>
      <c r="L825" s="16">
        <f t="shared" si="632"/>
        <v>0</v>
      </c>
      <c r="M825" s="16">
        <f t="shared" si="632"/>
        <v>0</v>
      </c>
      <c r="N825" s="16">
        <f t="shared" si="632"/>
        <v>0</v>
      </c>
      <c r="O825" s="16">
        <f t="shared" si="632"/>
        <v>0</v>
      </c>
      <c r="P825" s="16">
        <f t="shared" si="632"/>
        <v>0</v>
      </c>
      <c r="HR825" s="31"/>
      <c r="HS825" s="31"/>
      <c r="HT825" s="31"/>
      <c r="HU825" s="31"/>
      <c r="HV825" s="31"/>
      <c r="HW825" s="31"/>
      <c r="HX825" s="31"/>
      <c r="HY825" s="31"/>
      <c r="HZ825" s="31"/>
      <c r="IA825" s="31"/>
      <c r="IB825" s="31"/>
      <c r="IC825" s="31"/>
      <c r="ID825" s="31"/>
      <c r="IE825" s="31"/>
      <c r="IF825" s="31"/>
      <c r="IG825" s="31"/>
      <c r="IH825" s="31"/>
    </row>
    <row r="826" spans="1:242" s="72" customFormat="1" ht="16.5" hidden="1" customHeight="1">
      <c r="A826" s="70" t="s">
        <v>1378</v>
      </c>
      <c r="B826" s="71" t="s">
        <v>1379</v>
      </c>
      <c r="C826" s="48"/>
      <c r="D826" s="16">
        <f>SUM(D827:D829)</f>
        <v>0</v>
      </c>
      <c r="E826" s="16">
        <f t="shared" ref="E826:J826" si="633">SUM(E827:E830)</f>
        <v>0</v>
      </c>
      <c r="F826" s="16">
        <f t="shared" si="633"/>
        <v>0</v>
      </c>
      <c r="G826" s="16">
        <f t="shared" si="633"/>
        <v>0</v>
      </c>
      <c r="H826" s="16">
        <f t="shared" si="633"/>
        <v>0</v>
      </c>
      <c r="I826" s="16">
        <f t="shared" si="633"/>
        <v>0</v>
      </c>
      <c r="J826" s="16">
        <f t="shared" si="633"/>
        <v>0</v>
      </c>
      <c r="K826" s="16">
        <f t="shared" ref="K826:P826" si="634">SUM(K827:K830)</f>
        <v>0</v>
      </c>
      <c r="L826" s="16">
        <f t="shared" si="634"/>
        <v>0</v>
      </c>
      <c r="M826" s="16">
        <f t="shared" si="634"/>
        <v>0</v>
      </c>
      <c r="N826" s="16">
        <f t="shared" si="634"/>
        <v>0</v>
      </c>
      <c r="O826" s="16">
        <f t="shared" si="634"/>
        <v>0</v>
      </c>
      <c r="P826" s="16">
        <f t="shared" si="634"/>
        <v>0</v>
      </c>
      <c r="HR826" s="31"/>
      <c r="HS826" s="31"/>
      <c r="HT826" s="31"/>
      <c r="HU826" s="31"/>
      <c r="HV826" s="31"/>
      <c r="HW826" s="31"/>
      <c r="HX826" s="31"/>
      <c r="HY826" s="31"/>
      <c r="HZ826" s="31"/>
      <c r="IA826" s="31"/>
      <c r="IB826" s="31"/>
      <c r="IC826" s="31"/>
      <c r="ID826" s="31"/>
      <c r="IE826" s="31"/>
      <c r="IF826" s="31"/>
      <c r="IG826" s="31"/>
      <c r="IH826" s="31"/>
    </row>
    <row r="827" spans="1:242" s="72" customFormat="1" ht="16.5" hidden="1" customHeight="1">
      <c r="A827" s="22" t="s">
        <v>1380</v>
      </c>
      <c r="B827" s="36" t="s">
        <v>284</v>
      </c>
      <c r="C827" s="48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7">
        <f t="shared" ref="P827:P830" si="635">SUM(D827:O827)</f>
        <v>0</v>
      </c>
      <c r="HR827" s="31"/>
      <c r="HS827" s="31"/>
      <c r="HT827" s="31"/>
      <c r="HU827" s="31"/>
      <c r="HV827" s="31"/>
      <c r="HW827" s="31"/>
      <c r="HX827" s="31"/>
      <c r="HY827" s="31"/>
      <c r="HZ827" s="31"/>
      <c r="IA827" s="31"/>
      <c r="IB827" s="31"/>
      <c r="IC827" s="31"/>
      <c r="ID827" s="31"/>
      <c r="IE827" s="31"/>
      <c r="IF827" s="31"/>
      <c r="IG827" s="31"/>
      <c r="IH827" s="31"/>
    </row>
    <row r="828" spans="1:242" s="72" customFormat="1" ht="16.5" hidden="1" customHeight="1">
      <c r="A828" s="22" t="s">
        <v>1383</v>
      </c>
      <c r="B828" s="22" t="s">
        <v>1384</v>
      </c>
      <c r="C828" s="23" t="s">
        <v>1385</v>
      </c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7">
        <f t="shared" si="635"/>
        <v>0</v>
      </c>
      <c r="HR828" s="31"/>
      <c r="HS828" s="31"/>
      <c r="HT828" s="31"/>
      <c r="HU828" s="31"/>
      <c r="HV828" s="31"/>
      <c r="HW828" s="31"/>
      <c r="HX828" s="31"/>
      <c r="HY828" s="31"/>
      <c r="HZ828" s="31"/>
      <c r="IA828" s="31"/>
      <c r="IB828" s="31"/>
      <c r="IC828" s="31"/>
      <c r="ID828" s="31"/>
      <c r="IE828" s="31"/>
      <c r="IF828" s="31"/>
      <c r="IG828" s="31"/>
      <c r="IH828" s="31"/>
    </row>
    <row r="829" spans="1:242" s="72" customFormat="1" ht="16.5" hidden="1" customHeight="1">
      <c r="A829" s="22" t="s">
        <v>1386</v>
      </c>
      <c r="B829" s="22" t="s">
        <v>1387</v>
      </c>
      <c r="C829" s="23" t="s">
        <v>1388</v>
      </c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7">
        <f t="shared" si="635"/>
        <v>0</v>
      </c>
      <c r="HR829" s="31"/>
      <c r="HS829" s="31"/>
      <c r="HT829" s="31"/>
      <c r="HU829" s="31"/>
      <c r="HV829" s="31"/>
      <c r="HW829" s="31"/>
      <c r="HX829" s="31"/>
      <c r="HY829" s="31"/>
      <c r="HZ829" s="31"/>
      <c r="IA829" s="31"/>
      <c r="IB829" s="31"/>
      <c r="IC829" s="31"/>
      <c r="ID829" s="31"/>
      <c r="IE829" s="31"/>
      <c r="IF829" s="31"/>
      <c r="IG829" s="31"/>
      <c r="IH829" s="31"/>
    </row>
    <row r="830" spans="1:242" s="94" customFormat="1" ht="16.5" hidden="1" customHeight="1">
      <c r="A830" s="22" t="s">
        <v>1389</v>
      </c>
      <c r="B830" s="22" t="s">
        <v>1390</v>
      </c>
      <c r="C830" s="23" t="s">
        <v>1391</v>
      </c>
      <c r="D830" s="16"/>
      <c r="E830" s="16">
        <v>0</v>
      </c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7">
        <f t="shared" si="635"/>
        <v>0</v>
      </c>
      <c r="HR830" s="73"/>
      <c r="HS830" s="73"/>
      <c r="HT830" s="73"/>
      <c r="HU830" s="73"/>
      <c r="HV830" s="73"/>
      <c r="HW830" s="73"/>
      <c r="HX830" s="73"/>
      <c r="HY830" s="73"/>
      <c r="HZ830" s="73"/>
      <c r="IA830" s="73"/>
      <c r="IB830" s="73"/>
      <c r="IC830" s="73"/>
      <c r="ID830" s="73"/>
      <c r="IE830" s="73"/>
      <c r="IF830" s="73"/>
      <c r="IG830" s="73"/>
      <c r="IH830" s="73"/>
    </row>
    <row r="831" spans="1:242" s="94" customFormat="1" ht="16.5" customHeight="1">
      <c r="A831" s="24" t="s">
        <v>2100</v>
      </c>
      <c r="B831" s="35" t="s">
        <v>2101</v>
      </c>
      <c r="C831" s="48"/>
      <c r="D831" s="16"/>
      <c r="E831" s="16"/>
      <c r="F831" s="16"/>
      <c r="G831" s="16"/>
      <c r="H831" s="16"/>
      <c r="I831" s="16"/>
      <c r="J831" s="16"/>
      <c r="K831" s="16">
        <f>K832</f>
        <v>100000</v>
      </c>
      <c r="L831" s="16">
        <f t="shared" ref="L831:P833" si="636">L832</f>
        <v>0</v>
      </c>
      <c r="M831" s="16">
        <f t="shared" si="636"/>
        <v>0</v>
      </c>
      <c r="N831" s="16">
        <f t="shared" si="636"/>
        <v>0</v>
      </c>
      <c r="O831" s="16">
        <f t="shared" si="636"/>
        <v>0</v>
      </c>
      <c r="P831" s="16">
        <f t="shared" si="636"/>
        <v>100000</v>
      </c>
      <c r="HR831" s="73"/>
      <c r="HS831" s="73"/>
      <c r="HT831" s="73"/>
      <c r="HU831" s="73"/>
      <c r="HV831" s="73"/>
      <c r="HW831" s="73"/>
      <c r="HX831" s="73"/>
      <c r="HY831" s="73"/>
      <c r="HZ831" s="73"/>
      <c r="IA831" s="73"/>
      <c r="IB831" s="73"/>
      <c r="IC831" s="73"/>
      <c r="ID831" s="73"/>
      <c r="IE831" s="73"/>
      <c r="IF831" s="73"/>
      <c r="IG831" s="73"/>
      <c r="IH831" s="73"/>
    </row>
    <row r="832" spans="1:242" s="94" customFormat="1" ht="16.5" customHeight="1">
      <c r="A832" s="24" t="s">
        <v>2102</v>
      </c>
      <c r="B832" s="35" t="s">
        <v>2101</v>
      </c>
      <c r="C832" s="48"/>
      <c r="D832" s="16"/>
      <c r="E832" s="16"/>
      <c r="F832" s="16"/>
      <c r="G832" s="16"/>
      <c r="H832" s="16"/>
      <c r="I832" s="16"/>
      <c r="J832" s="16"/>
      <c r="K832" s="16">
        <f>K833</f>
        <v>100000</v>
      </c>
      <c r="L832" s="16">
        <f t="shared" si="636"/>
        <v>0</v>
      </c>
      <c r="M832" s="16">
        <f t="shared" si="636"/>
        <v>0</v>
      </c>
      <c r="N832" s="16">
        <f t="shared" si="636"/>
        <v>0</v>
      </c>
      <c r="O832" s="16">
        <f t="shared" si="636"/>
        <v>0</v>
      </c>
      <c r="P832" s="16">
        <f t="shared" si="636"/>
        <v>100000</v>
      </c>
      <c r="HR832" s="73"/>
      <c r="HS832" s="73"/>
      <c r="HT832" s="73"/>
      <c r="HU832" s="73"/>
      <c r="HV832" s="73"/>
      <c r="HW832" s="73"/>
      <c r="HX832" s="73"/>
      <c r="HY832" s="73"/>
      <c r="HZ832" s="73"/>
      <c r="IA832" s="73"/>
      <c r="IB832" s="73"/>
      <c r="IC832" s="73"/>
      <c r="ID832" s="73"/>
      <c r="IE832" s="73"/>
      <c r="IF832" s="73"/>
      <c r="IG832" s="73"/>
      <c r="IH832" s="73"/>
    </row>
    <row r="833" spans="1:242" s="94" customFormat="1" ht="16.5" customHeight="1">
      <c r="A833" s="24" t="s">
        <v>2103</v>
      </c>
      <c r="B833" s="35" t="s">
        <v>2104</v>
      </c>
      <c r="C833" s="48"/>
      <c r="D833" s="16"/>
      <c r="E833" s="16"/>
      <c r="F833" s="16"/>
      <c r="G833" s="16"/>
      <c r="H833" s="16"/>
      <c r="I833" s="16"/>
      <c r="J833" s="16"/>
      <c r="K833" s="16">
        <f>K834</f>
        <v>100000</v>
      </c>
      <c r="L833" s="16">
        <f t="shared" si="636"/>
        <v>0</v>
      </c>
      <c r="M833" s="16">
        <f t="shared" si="636"/>
        <v>0</v>
      </c>
      <c r="N833" s="16">
        <f t="shared" si="636"/>
        <v>0</v>
      </c>
      <c r="O833" s="16">
        <f t="shared" si="636"/>
        <v>0</v>
      </c>
      <c r="P833" s="16">
        <f t="shared" si="636"/>
        <v>100000</v>
      </c>
      <c r="HR833" s="73"/>
      <c r="HS833" s="73"/>
      <c r="HT833" s="73"/>
      <c r="HU833" s="73"/>
      <c r="HV833" s="73"/>
      <c r="HW833" s="73"/>
      <c r="HX833" s="73"/>
      <c r="HY833" s="73"/>
      <c r="HZ833" s="73"/>
      <c r="IA833" s="73"/>
      <c r="IB833" s="73"/>
      <c r="IC833" s="73"/>
      <c r="ID833" s="73"/>
      <c r="IE833" s="73"/>
      <c r="IF833" s="73"/>
      <c r="IG833" s="73"/>
      <c r="IH833" s="73"/>
    </row>
    <row r="834" spans="1:242" s="94" customFormat="1" ht="16.5" customHeight="1">
      <c r="A834" s="22" t="s">
        <v>2105</v>
      </c>
      <c r="B834" s="36" t="s">
        <v>2106</v>
      </c>
      <c r="C834" s="48" t="s">
        <v>2089</v>
      </c>
      <c r="D834" s="16"/>
      <c r="E834" s="16"/>
      <c r="F834" s="16"/>
      <c r="G834" s="16"/>
      <c r="H834" s="16"/>
      <c r="I834" s="16"/>
      <c r="J834" s="16"/>
      <c r="K834" s="16">
        <v>100000</v>
      </c>
      <c r="L834" s="16"/>
      <c r="M834" s="16"/>
      <c r="N834" s="16"/>
      <c r="O834" s="16"/>
      <c r="P834" s="17">
        <f t="shared" ref="P834" si="637">SUM(D834:O834)</f>
        <v>100000</v>
      </c>
      <c r="HR834" s="73"/>
      <c r="HS834" s="73"/>
      <c r="HT834" s="73"/>
      <c r="HU834" s="73"/>
      <c r="HV834" s="73"/>
      <c r="HW834" s="73"/>
      <c r="HX834" s="73"/>
      <c r="HY834" s="73"/>
      <c r="HZ834" s="73"/>
      <c r="IA834" s="73"/>
      <c r="IB834" s="73"/>
      <c r="IC834" s="73"/>
      <c r="ID834" s="73"/>
      <c r="IE834" s="73"/>
      <c r="IF834" s="73"/>
      <c r="IG834" s="73"/>
      <c r="IH834" s="73"/>
    </row>
    <row r="835" spans="1:242" s="51" customFormat="1" ht="17.25" customHeight="1">
      <c r="A835" s="24" t="s">
        <v>1392</v>
      </c>
      <c r="B835" s="35" t="s">
        <v>997</v>
      </c>
      <c r="C835" s="48"/>
      <c r="D835" s="16">
        <f>D836</f>
        <v>0</v>
      </c>
      <c r="E835" s="16">
        <f t="shared" ref="E835:P836" si="638">E836</f>
        <v>0</v>
      </c>
      <c r="F835" s="16">
        <f t="shared" si="638"/>
        <v>993944.22</v>
      </c>
      <c r="G835" s="16">
        <f t="shared" si="638"/>
        <v>969362.84</v>
      </c>
      <c r="H835" s="16">
        <f t="shared" si="638"/>
        <v>0</v>
      </c>
      <c r="I835" s="16">
        <f t="shared" si="638"/>
        <v>766922.61</v>
      </c>
      <c r="J835" s="16">
        <f t="shared" si="638"/>
        <v>650997.98</v>
      </c>
      <c r="K835" s="16">
        <f t="shared" si="638"/>
        <v>954159.4</v>
      </c>
      <c r="L835" s="16">
        <f t="shared" si="638"/>
        <v>0</v>
      </c>
      <c r="M835" s="16">
        <f t="shared" si="638"/>
        <v>0</v>
      </c>
      <c r="N835" s="16">
        <f t="shared" si="638"/>
        <v>0</v>
      </c>
      <c r="O835" s="16">
        <f t="shared" si="638"/>
        <v>0</v>
      </c>
      <c r="P835" s="16">
        <f t="shared" si="638"/>
        <v>4335387.05</v>
      </c>
      <c r="HR835" s="31"/>
      <c r="HS835" s="31"/>
      <c r="HT835" s="31"/>
      <c r="HU835" s="31"/>
      <c r="HV835" s="31"/>
      <c r="HW835" s="31"/>
      <c r="HX835" s="31"/>
      <c r="HY835" s="31"/>
      <c r="HZ835" s="31"/>
      <c r="IA835" s="31"/>
      <c r="IB835" s="31"/>
      <c r="IC835" s="31"/>
      <c r="ID835" s="31"/>
      <c r="IE835" s="31"/>
      <c r="IF835" s="31"/>
      <c r="IG835" s="31"/>
      <c r="IH835" s="31"/>
    </row>
    <row r="836" spans="1:242" s="72" customFormat="1" ht="16.5" customHeight="1">
      <c r="A836" s="70" t="s">
        <v>1393</v>
      </c>
      <c r="B836" s="71" t="s">
        <v>997</v>
      </c>
      <c r="C836" s="48"/>
      <c r="D836" s="16">
        <f>D837</f>
        <v>0</v>
      </c>
      <c r="E836" s="16">
        <f t="shared" si="638"/>
        <v>0</v>
      </c>
      <c r="F836" s="16">
        <f t="shared" si="638"/>
        <v>993944.22</v>
      </c>
      <c r="G836" s="16">
        <f t="shared" si="638"/>
        <v>969362.84</v>
      </c>
      <c r="H836" s="16">
        <f t="shared" si="638"/>
        <v>0</v>
      </c>
      <c r="I836" s="16">
        <f t="shared" si="638"/>
        <v>766922.61</v>
      </c>
      <c r="J836" s="16">
        <f t="shared" si="638"/>
        <v>650997.98</v>
      </c>
      <c r="K836" s="16">
        <f t="shared" si="638"/>
        <v>954159.4</v>
      </c>
      <c r="L836" s="16">
        <f t="shared" si="638"/>
        <v>0</v>
      </c>
      <c r="M836" s="16">
        <f t="shared" si="638"/>
        <v>0</v>
      </c>
      <c r="N836" s="16">
        <f t="shared" si="638"/>
        <v>0</v>
      </c>
      <c r="O836" s="16">
        <f t="shared" si="638"/>
        <v>0</v>
      </c>
      <c r="P836" s="16">
        <f t="shared" si="638"/>
        <v>4335387.05</v>
      </c>
      <c r="HR836" s="31"/>
      <c r="HS836" s="31"/>
      <c r="HT836" s="31"/>
      <c r="HU836" s="31"/>
      <c r="HV836" s="31"/>
      <c r="HW836" s="31"/>
      <c r="HX836" s="31"/>
      <c r="HY836" s="31"/>
      <c r="HZ836" s="31"/>
      <c r="IA836" s="31"/>
      <c r="IB836" s="31"/>
      <c r="IC836" s="31"/>
      <c r="ID836" s="31"/>
      <c r="IE836" s="31"/>
      <c r="IF836" s="31"/>
      <c r="IG836" s="31"/>
      <c r="IH836" s="31"/>
    </row>
    <row r="837" spans="1:242" s="72" customFormat="1" ht="18" customHeight="1">
      <c r="A837" s="70" t="s">
        <v>1394</v>
      </c>
      <c r="B837" s="71" t="s">
        <v>1000</v>
      </c>
      <c r="C837" s="48"/>
      <c r="D837" s="16">
        <f>SUM(D838:D850)</f>
        <v>0</v>
      </c>
      <c r="E837" s="16">
        <f>SUM(E838:E875)</f>
        <v>0</v>
      </c>
      <c r="F837" s="16">
        <f>SUM(F838:F881)</f>
        <v>993944.22</v>
      </c>
      <c r="G837" s="16">
        <f>SUM(G838:G884)</f>
        <v>969362.84</v>
      </c>
      <c r="H837" s="16">
        <f>SUM(H838:H875)</f>
        <v>0</v>
      </c>
      <c r="I837" s="16">
        <f>SUM(I838:I884)</f>
        <v>766922.61</v>
      </c>
      <c r="J837" s="16">
        <f>SUM(J838:J875)</f>
        <v>650997.98</v>
      </c>
      <c r="K837" s="16">
        <f>SUM(K838:K885)</f>
        <v>954159.4</v>
      </c>
      <c r="L837" s="16">
        <f t="shared" ref="L837:O837" si="639">SUM(L838:L885)</f>
        <v>0</v>
      </c>
      <c r="M837" s="16">
        <f t="shared" si="639"/>
        <v>0</v>
      </c>
      <c r="N837" s="16">
        <f t="shared" si="639"/>
        <v>0</v>
      </c>
      <c r="O837" s="16">
        <f t="shared" si="639"/>
        <v>0</v>
      </c>
      <c r="P837" s="16">
        <f>SUM(P838:P885)</f>
        <v>4335387.05</v>
      </c>
      <c r="HR837" s="31"/>
      <c r="HS837" s="31"/>
      <c r="HT837" s="31"/>
      <c r="HU837" s="31"/>
      <c r="HV837" s="31"/>
      <c r="HW837" s="31"/>
      <c r="HX837" s="31"/>
      <c r="HY837" s="31"/>
      <c r="HZ837" s="31"/>
      <c r="IA837" s="31"/>
      <c r="IB837" s="31"/>
      <c r="IC837" s="31"/>
      <c r="ID837" s="31"/>
      <c r="IE837" s="31"/>
      <c r="IF837" s="31"/>
      <c r="IG837" s="31"/>
      <c r="IH837" s="31"/>
    </row>
    <row r="838" spans="1:242" s="94" customFormat="1" ht="18" customHeight="1">
      <c r="A838" s="22" t="s">
        <v>1395</v>
      </c>
      <c r="B838" s="22" t="s">
        <v>1960</v>
      </c>
      <c r="C838" s="23" t="s">
        <v>140</v>
      </c>
      <c r="D838" s="17"/>
      <c r="E838" s="17"/>
      <c r="F838" s="17">
        <v>993944.22</v>
      </c>
      <c r="G838" s="17">
        <v>969362.84</v>
      </c>
      <c r="H838" s="17"/>
      <c r="I838" s="17">
        <v>335109.99</v>
      </c>
      <c r="J838" s="17">
        <v>650997.98</v>
      </c>
      <c r="K838" s="17"/>
      <c r="L838" s="17"/>
      <c r="M838" s="17"/>
      <c r="N838" s="17"/>
      <c r="O838" s="17"/>
      <c r="P838" s="17">
        <f t="shared" ref="P838:P885" si="640">SUM(D838:O838)</f>
        <v>2949415.03</v>
      </c>
      <c r="HR838" s="73"/>
      <c r="HS838" s="73"/>
      <c r="HT838" s="73"/>
      <c r="HU838" s="73"/>
      <c r="HV838" s="73"/>
      <c r="HW838" s="73"/>
      <c r="HX838" s="73"/>
      <c r="HY838" s="73"/>
      <c r="HZ838" s="73"/>
      <c r="IA838" s="73"/>
      <c r="IB838" s="73"/>
      <c r="IC838" s="73"/>
      <c r="ID838" s="73"/>
      <c r="IE838" s="73"/>
      <c r="IF838" s="73"/>
      <c r="IG838" s="73"/>
      <c r="IH838" s="73"/>
    </row>
    <row r="839" spans="1:242" s="72" customFormat="1" ht="18" hidden="1" customHeight="1">
      <c r="A839" s="22" t="s">
        <v>1396</v>
      </c>
      <c r="B839" s="22" t="s">
        <v>282</v>
      </c>
      <c r="C839" s="23" t="s">
        <v>150</v>
      </c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>
        <f t="shared" si="640"/>
        <v>0</v>
      </c>
      <c r="HR839" s="31"/>
      <c r="HS839" s="31"/>
      <c r="HT839" s="31"/>
      <c r="HU839" s="31"/>
      <c r="HV839" s="31"/>
      <c r="HW839" s="31"/>
      <c r="HX839" s="31"/>
      <c r="HY839" s="31"/>
      <c r="HZ839" s="31"/>
      <c r="IA839" s="31"/>
      <c r="IB839" s="31"/>
      <c r="IC839" s="31"/>
      <c r="ID839" s="31"/>
      <c r="IE839" s="31"/>
      <c r="IF839" s="31"/>
      <c r="IG839" s="31"/>
      <c r="IH839" s="31"/>
    </row>
    <row r="840" spans="1:242" s="72" customFormat="1" ht="18" hidden="1" customHeight="1">
      <c r="A840" s="22" t="s">
        <v>1397</v>
      </c>
      <c r="B840" s="22" t="s">
        <v>1398</v>
      </c>
      <c r="C840" s="23" t="s">
        <v>155</v>
      </c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>
        <f t="shared" si="640"/>
        <v>0</v>
      </c>
      <c r="HR840" s="31"/>
      <c r="HS840" s="31"/>
      <c r="HT840" s="31"/>
      <c r="HU840" s="31"/>
      <c r="HV840" s="31"/>
      <c r="HW840" s="31"/>
      <c r="HX840" s="31"/>
      <c r="HY840" s="31"/>
      <c r="HZ840" s="31"/>
      <c r="IA840" s="31"/>
      <c r="IB840" s="31"/>
      <c r="IC840" s="31"/>
      <c r="ID840" s="31"/>
      <c r="IE840" s="31"/>
      <c r="IF840" s="31"/>
      <c r="IG840" s="31"/>
      <c r="IH840" s="31"/>
    </row>
    <row r="841" spans="1:242" s="72" customFormat="1" ht="18" hidden="1" customHeight="1">
      <c r="A841" s="22" t="s">
        <v>1399</v>
      </c>
      <c r="B841" s="22" t="s">
        <v>208</v>
      </c>
      <c r="C841" s="23" t="s">
        <v>156</v>
      </c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>
        <f t="shared" si="640"/>
        <v>0</v>
      </c>
      <c r="HR841" s="31"/>
      <c r="HS841" s="31"/>
      <c r="HT841" s="31"/>
      <c r="HU841" s="31"/>
      <c r="HV841" s="31"/>
      <c r="HW841" s="31"/>
      <c r="HX841" s="31"/>
      <c r="HY841" s="31"/>
      <c r="HZ841" s="31"/>
      <c r="IA841" s="31"/>
      <c r="IB841" s="31"/>
      <c r="IC841" s="31"/>
      <c r="ID841" s="31"/>
      <c r="IE841" s="31"/>
      <c r="IF841" s="31"/>
      <c r="IG841" s="31"/>
      <c r="IH841" s="31"/>
    </row>
    <row r="842" spans="1:242" s="72" customFormat="1" ht="18" customHeight="1">
      <c r="A842" s="22" t="s">
        <v>1400</v>
      </c>
      <c r="B842" s="22" t="s">
        <v>283</v>
      </c>
      <c r="C842" s="23" t="s">
        <v>255</v>
      </c>
      <c r="D842" s="17"/>
      <c r="E842" s="17"/>
      <c r="F842" s="17"/>
      <c r="G842" s="17"/>
      <c r="H842" s="17"/>
      <c r="I842" s="17"/>
      <c r="J842" s="17"/>
      <c r="K842" s="17">
        <v>585000</v>
      </c>
      <c r="L842" s="17"/>
      <c r="M842" s="17"/>
      <c r="N842" s="17"/>
      <c r="O842" s="17"/>
      <c r="P842" s="17">
        <f t="shared" si="640"/>
        <v>585000</v>
      </c>
      <c r="HR842" s="31"/>
      <c r="HS842" s="31"/>
      <c r="HT842" s="31"/>
      <c r="HU842" s="31"/>
      <c r="HV842" s="31"/>
      <c r="HW842" s="31"/>
      <c r="HX842" s="31"/>
      <c r="HY842" s="31"/>
      <c r="HZ842" s="31"/>
      <c r="IA842" s="31"/>
      <c r="IB842" s="31"/>
      <c r="IC842" s="31"/>
      <c r="ID842" s="31"/>
      <c r="IE842" s="31"/>
      <c r="IF842" s="31"/>
      <c r="IG842" s="31"/>
      <c r="IH842" s="31"/>
    </row>
    <row r="843" spans="1:242" s="72" customFormat="1" ht="18" customHeight="1">
      <c r="A843" s="22" t="s">
        <v>1401</v>
      </c>
      <c r="B843" s="22" t="s">
        <v>1381</v>
      </c>
      <c r="C843" s="23" t="s">
        <v>1382</v>
      </c>
      <c r="D843" s="17"/>
      <c r="E843" s="17"/>
      <c r="F843" s="17"/>
      <c r="G843" s="17"/>
      <c r="H843" s="17"/>
      <c r="I843" s="17">
        <v>243750</v>
      </c>
      <c r="J843" s="17"/>
      <c r="K843" s="17"/>
      <c r="L843" s="17"/>
      <c r="M843" s="17"/>
      <c r="N843" s="17"/>
      <c r="O843" s="17"/>
      <c r="P843" s="17">
        <f t="shared" si="640"/>
        <v>243750</v>
      </c>
      <c r="HR843" s="31"/>
      <c r="HS843" s="31"/>
      <c r="HT843" s="31"/>
      <c r="HU843" s="31"/>
      <c r="HV843" s="31"/>
      <c r="HW843" s="31"/>
      <c r="HX843" s="31"/>
      <c r="HY843" s="31"/>
      <c r="HZ843" s="31"/>
      <c r="IA843" s="31"/>
      <c r="IB843" s="31"/>
      <c r="IC843" s="31"/>
      <c r="ID843" s="31"/>
      <c r="IE843" s="31"/>
      <c r="IF843" s="31"/>
      <c r="IG843" s="31"/>
      <c r="IH843" s="31"/>
    </row>
    <row r="844" spans="1:242" s="72" customFormat="1" ht="18" hidden="1" customHeight="1">
      <c r="A844" s="22"/>
      <c r="B844" s="22" t="s">
        <v>1402</v>
      </c>
      <c r="C844" s="23" t="s">
        <v>258</v>
      </c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>
        <f t="shared" si="640"/>
        <v>0</v>
      </c>
      <c r="HR844" s="31"/>
      <c r="HS844" s="31"/>
      <c r="HT844" s="31"/>
      <c r="HU844" s="31"/>
      <c r="HV844" s="31"/>
      <c r="HW844" s="31"/>
      <c r="HX844" s="31"/>
      <c r="HY844" s="31"/>
      <c r="HZ844" s="31"/>
      <c r="IA844" s="31"/>
      <c r="IB844" s="31"/>
      <c r="IC844" s="31"/>
      <c r="ID844" s="31"/>
      <c r="IE844" s="31"/>
      <c r="IF844" s="31"/>
      <c r="IG844" s="31"/>
      <c r="IH844" s="31"/>
    </row>
    <row r="845" spans="1:242" s="72" customFormat="1" ht="18" hidden="1" customHeight="1">
      <c r="A845" s="22" t="s">
        <v>1403</v>
      </c>
      <c r="B845" s="22" t="s">
        <v>1404</v>
      </c>
      <c r="C845" s="23" t="s">
        <v>769</v>
      </c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>
        <f t="shared" si="640"/>
        <v>0</v>
      </c>
      <c r="HR845" s="31"/>
      <c r="HS845" s="31"/>
      <c r="HT845" s="31"/>
      <c r="HU845" s="31"/>
      <c r="HV845" s="31"/>
      <c r="HW845" s="31"/>
      <c r="HX845" s="31"/>
      <c r="HY845" s="31"/>
      <c r="HZ845" s="31"/>
      <c r="IA845" s="31"/>
      <c r="IB845" s="31"/>
      <c r="IC845" s="31"/>
      <c r="ID845" s="31"/>
      <c r="IE845" s="31"/>
      <c r="IF845" s="31"/>
      <c r="IG845" s="31"/>
      <c r="IH845" s="31"/>
    </row>
    <row r="846" spans="1:242" s="46" customFormat="1" hidden="1">
      <c r="A846" s="22" t="s">
        <v>1405</v>
      </c>
      <c r="B846" s="22" t="s">
        <v>1406</v>
      </c>
      <c r="C846" s="23" t="s">
        <v>248</v>
      </c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>
        <f t="shared" si="640"/>
        <v>0</v>
      </c>
      <c r="HR846" s="47"/>
      <c r="HS846" s="47"/>
      <c r="HT846" s="47"/>
      <c r="HU846" s="47"/>
      <c r="HV846" s="47"/>
      <c r="HW846" s="47"/>
      <c r="HX846" s="47"/>
      <c r="HY846" s="47"/>
      <c r="HZ846" s="47"/>
      <c r="IA846" s="47"/>
      <c r="IB846" s="47"/>
      <c r="IC846" s="47"/>
      <c r="ID846" s="47"/>
      <c r="IE846" s="47"/>
      <c r="IF846" s="47"/>
      <c r="IG846" s="47"/>
      <c r="IH846" s="47"/>
    </row>
    <row r="847" spans="1:242" s="46" customFormat="1" hidden="1">
      <c r="A847" s="22" t="s">
        <v>1407</v>
      </c>
      <c r="B847" s="22" t="s">
        <v>1408</v>
      </c>
      <c r="C847" s="23" t="s">
        <v>260</v>
      </c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>
        <f t="shared" si="640"/>
        <v>0</v>
      </c>
      <c r="HR847" s="47"/>
      <c r="HS847" s="47"/>
      <c r="HT847" s="47"/>
      <c r="HU847" s="47"/>
      <c r="HV847" s="47"/>
      <c r="HW847" s="47"/>
      <c r="HX847" s="47"/>
      <c r="HY847" s="47"/>
      <c r="HZ847" s="47"/>
      <c r="IA847" s="47"/>
      <c r="IB847" s="47"/>
      <c r="IC847" s="47"/>
      <c r="ID847" s="47"/>
      <c r="IE847" s="47"/>
      <c r="IF847" s="47"/>
      <c r="IG847" s="47"/>
      <c r="IH847" s="47"/>
    </row>
    <row r="848" spans="1:242" s="46" customFormat="1" hidden="1">
      <c r="A848" s="22" t="s">
        <v>1851</v>
      </c>
      <c r="B848" s="22" t="s">
        <v>1409</v>
      </c>
      <c r="C848" s="23" t="s">
        <v>784</v>
      </c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>
        <f t="shared" si="640"/>
        <v>0</v>
      </c>
      <c r="HR848" s="47"/>
      <c r="HS848" s="47"/>
      <c r="HT848" s="47"/>
      <c r="HU848" s="47"/>
      <c r="HV848" s="47"/>
      <c r="HW848" s="47"/>
      <c r="HX848" s="47"/>
      <c r="HY848" s="47"/>
      <c r="HZ848" s="47"/>
      <c r="IA848" s="47"/>
      <c r="IB848" s="47"/>
      <c r="IC848" s="47"/>
      <c r="ID848" s="47"/>
      <c r="IE848" s="47"/>
      <c r="IF848" s="47"/>
      <c r="IG848" s="47"/>
      <c r="IH848" s="47"/>
    </row>
    <row r="849" spans="1:242" s="46" customFormat="1" hidden="1">
      <c r="A849" s="22" t="s">
        <v>1852</v>
      </c>
      <c r="B849" s="22" t="s">
        <v>1410</v>
      </c>
      <c r="C849" s="23" t="s">
        <v>787</v>
      </c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>
        <f t="shared" si="640"/>
        <v>0</v>
      </c>
      <c r="HR849" s="47"/>
      <c r="HS849" s="47"/>
      <c r="HT849" s="47"/>
      <c r="HU849" s="47"/>
      <c r="HV849" s="47"/>
      <c r="HW849" s="47"/>
      <c r="HX849" s="47"/>
      <c r="HY849" s="47"/>
      <c r="HZ849" s="47"/>
      <c r="IA849" s="47"/>
      <c r="IB849" s="47"/>
      <c r="IC849" s="47"/>
      <c r="ID849" s="47"/>
      <c r="IE849" s="47"/>
      <c r="IF849" s="47"/>
      <c r="IG849" s="47"/>
      <c r="IH849" s="47"/>
    </row>
    <row r="850" spans="1:242" s="46" customFormat="1" ht="13.5" hidden="1" customHeight="1">
      <c r="A850" s="22" t="s">
        <v>1411</v>
      </c>
      <c r="B850" s="22" t="s">
        <v>1412</v>
      </c>
      <c r="C850" s="23" t="s">
        <v>781</v>
      </c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>
        <f t="shared" si="640"/>
        <v>0</v>
      </c>
      <c r="HR850" s="47"/>
      <c r="HS850" s="47"/>
      <c r="HT850" s="47"/>
      <c r="HU850" s="47"/>
      <c r="HV850" s="47"/>
      <c r="HW850" s="47"/>
      <c r="HX850" s="47"/>
      <c r="HY850" s="47"/>
      <c r="HZ850" s="47"/>
      <c r="IA850" s="47"/>
      <c r="IB850" s="47"/>
      <c r="IC850" s="47"/>
      <c r="ID850" s="47"/>
      <c r="IE850" s="47"/>
      <c r="IF850" s="47"/>
      <c r="IG850" s="47"/>
      <c r="IH850" s="47"/>
    </row>
    <row r="851" spans="1:242" s="46" customFormat="1" ht="13.5" hidden="1" customHeight="1">
      <c r="A851" s="22" t="s">
        <v>1719</v>
      </c>
      <c r="B851" s="22" t="s">
        <v>1853</v>
      </c>
      <c r="C851" s="23" t="s">
        <v>1720</v>
      </c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>
        <f t="shared" si="640"/>
        <v>0</v>
      </c>
      <c r="HR851" s="47"/>
      <c r="HS851" s="47"/>
      <c r="HT851" s="47"/>
      <c r="HU851" s="47"/>
      <c r="HV851" s="47"/>
      <c r="HW851" s="47"/>
      <c r="HX851" s="47"/>
      <c r="HY851" s="47"/>
      <c r="HZ851" s="47"/>
      <c r="IA851" s="47"/>
      <c r="IB851" s="47"/>
      <c r="IC851" s="47"/>
      <c r="ID851" s="47"/>
      <c r="IE851" s="47"/>
      <c r="IF851" s="47"/>
      <c r="IG851" s="47"/>
      <c r="IH851" s="47"/>
    </row>
    <row r="852" spans="1:242" s="99" customFormat="1" ht="15.75" hidden="1" customHeight="1">
      <c r="A852" s="22" t="s">
        <v>1673</v>
      </c>
      <c r="B852" s="22" t="s">
        <v>1674</v>
      </c>
      <c r="C852" s="23" t="s">
        <v>1675</v>
      </c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>
        <f t="shared" si="640"/>
        <v>0</v>
      </c>
      <c r="HR852" s="75"/>
      <c r="HS852" s="75"/>
      <c r="HT852" s="75"/>
      <c r="HU852" s="75"/>
      <c r="HV852" s="75"/>
      <c r="HW852" s="75"/>
      <c r="HX852" s="75"/>
      <c r="HY852" s="75"/>
      <c r="HZ852" s="75"/>
      <c r="IA852" s="75"/>
      <c r="IB852" s="75"/>
      <c r="IC852" s="75"/>
      <c r="ID852" s="75"/>
      <c r="IE852" s="75"/>
      <c r="IF852" s="75"/>
      <c r="IG852" s="75"/>
      <c r="IH852" s="75"/>
    </row>
    <row r="853" spans="1:242" s="99" customFormat="1" ht="15.75" hidden="1" customHeight="1">
      <c r="A853" s="22" t="s">
        <v>1666</v>
      </c>
      <c r="B853" s="22" t="s">
        <v>1667</v>
      </c>
      <c r="C853" s="23" t="s">
        <v>1649</v>
      </c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>
        <f t="shared" si="640"/>
        <v>0</v>
      </c>
      <c r="HR853" s="75"/>
      <c r="HS853" s="75"/>
      <c r="HT853" s="75"/>
      <c r="HU853" s="75"/>
      <c r="HV853" s="75"/>
      <c r="HW853" s="75"/>
      <c r="HX853" s="75"/>
      <c r="HY853" s="75"/>
      <c r="HZ853" s="75"/>
      <c r="IA853" s="75"/>
      <c r="IB853" s="75"/>
      <c r="IC853" s="75"/>
      <c r="ID853" s="75"/>
      <c r="IE853" s="75"/>
      <c r="IF853" s="75"/>
      <c r="IG853" s="75"/>
      <c r="IH853" s="75"/>
    </row>
    <row r="854" spans="1:242" s="99" customFormat="1" ht="15.75" hidden="1" customHeight="1">
      <c r="A854" s="22" t="s">
        <v>1721</v>
      </c>
      <c r="B854" s="22" t="s">
        <v>1854</v>
      </c>
      <c r="C854" s="23" t="s">
        <v>1723</v>
      </c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>
        <f t="shared" si="640"/>
        <v>0</v>
      </c>
      <c r="HR854" s="75"/>
      <c r="HS854" s="75"/>
      <c r="HT854" s="75"/>
      <c r="HU854" s="75"/>
      <c r="HV854" s="75"/>
      <c r="HW854" s="75"/>
      <c r="HX854" s="75"/>
      <c r="HY854" s="75"/>
      <c r="HZ854" s="75"/>
      <c r="IA854" s="75"/>
      <c r="IB854" s="75"/>
      <c r="IC854" s="75"/>
      <c r="ID854" s="75"/>
      <c r="IE854" s="75"/>
      <c r="IF854" s="75"/>
      <c r="IG854" s="75"/>
      <c r="IH854" s="75"/>
    </row>
    <row r="855" spans="1:242" s="99" customFormat="1" ht="15.75" hidden="1" customHeight="1">
      <c r="A855" s="22" t="s">
        <v>1722</v>
      </c>
      <c r="B855" s="22" t="s">
        <v>1855</v>
      </c>
      <c r="C855" s="23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>
        <f t="shared" si="640"/>
        <v>0</v>
      </c>
      <c r="HR855" s="75"/>
      <c r="HS855" s="75"/>
      <c r="HT855" s="75"/>
      <c r="HU855" s="75"/>
      <c r="HV855" s="75"/>
      <c r="HW855" s="75"/>
      <c r="HX855" s="75"/>
      <c r="HY855" s="75"/>
      <c r="HZ855" s="75"/>
      <c r="IA855" s="75"/>
      <c r="IB855" s="75"/>
      <c r="IC855" s="75"/>
      <c r="ID855" s="75"/>
      <c r="IE855" s="75"/>
      <c r="IF855" s="75"/>
      <c r="IG855" s="75"/>
      <c r="IH855" s="75"/>
    </row>
    <row r="856" spans="1:242" s="99" customFormat="1" ht="15.75" hidden="1" customHeight="1">
      <c r="A856" s="22" t="s">
        <v>1668</v>
      </c>
      <c r="B856" s="22" t="s">
        <v>1669</v>
      </c>
      <c r="C856" s="23" t="s">
        <v>1647</v>
      </c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>
        <f t="shared" si="640"/>
        <v>0</v>
      </c>
      <c r="HR856" s="75"/>
      <c r="HS856" s="75"/>
      <c r="HT856" s="75"/>
      <c r="HU856" s="75"/>
      <c r="HV856" s="75"/>
      <c r="HW856" s="75"/>
      <c r="HX856" s="75"/>
      <c r="HY856" s="75"/>
      <c r="HZ856" s="75"/>
      <c r="IA856" s="75"/>
      <c r="IB856" s="75"/>
      <c r="IC856" s="75"/>
      <c r="ID856" s="75"/>
      <c r="IE856" s="75"/>
      <c r="IF856" s="75"/>
      <c r="IG856" s="75"/>
      <c r="IH856" s="75"/>
    </row>
    <row r="857" spans="1:242" s="99" customFormat="1" ht="15.75" hidden="1" customHeight="1">
      <c r="A857" s="22" t="s">
        <v>1739</v>
      </c>
      <c r="B857" s="22" t="s">
        <v>1706</v>
      </c>
      <c r="C857" s="23" t="s">
        <v>1705</v>
      </c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>
        <f t="shared" si="640"/>
        <v>0</v>
      </c>
      <c r="HR857" s="75"/>
      <c r="HS857" s="75"/>
      <c r="HT857" s="75"/>
      <c r="HU857" s="75"/>
      <c r="HV857" s="75"/>
      <c r="HW857" s="75"/>
      <c r="HX857" s="75"/>
      <c r="HY857" s="75"/>
      <c r="HZ857" s="75"/>
      <c r="IA857" s="75"/>
      <c r="IB857" s="75"/>
      <c r="IC857" s="75"/>
      <c r="ID857" s="75"/>
      <c r="IE857" s="75"/>
      <c r="IF857" s="75"/>
      <c r="IG857" s="75"/>
      <c r="IH857" s="75"/>
    </row>
    <row r="858" spans="1:242" s="99" customFormat="1" ht="15.75" hidden="1" customHeight="1">
      <c r="A858" s="22" t="s">
        <v>1740</v>
      </c>
      <c r="B858" s="22" t="s">
        <v>1707</v>
      </c>
      <c r="C858" s="23" t="s">
        <v>1708</v>
      </c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>
        <f t="shared" si="640"/>
        <v>0</v>
      </c>
      <c r="HR858" s="75"/>
      <c r="HS858" s="75"/>
      <c r="HT858" s="75"/>
      <c r="HU858" s="75"/>
      <c r="HV858" s="75"/>
      <c r="HW858" s="75"/>
      <c r="HX858" s="75"/>
      <c r="HY858" s="75"/>
      <c r="HZ858" s="75"/>
      <c r="IA858" s="75"/>
      <c r="IB858" s="75"/>
      <c r="IC858" s="75"/>
      <c r="ID858" s="75"/>
      <c r="IE858" s="75"/>
      <c r="IF858" s="75"/>
      <c r="IG858" s="75"/>
      <c r="IH858" s="75"/>
    </row>
    <row r="859" spans="1:242" s="99" customFormat="1" ht="15.75" hidden="1" customHeight="1">
      <c r="A859" s="22" t="s">
        <v>1737</v>
      </c>
      <c r="B859" s="22" t="s">
        <v>1701</v>
      </c>
      <c r="C859" s="23" t="s">
        <v>1702</v>
      </c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>
        <f t="shared" si="640"/>
        <v>0</v>
      </c>
      <c r="HR859" s="75"/>
      <c r="HS859" s="75"/>
      <c r="HT859" s="75"/>
      <c r="HU859" s="75"/>
      <c r="HV859" s="75"/>
      <c r="HW859" s="75"/>
      <c r="HX859" s="75"/>
      <c r="HY859" s="75"/>
      <c r="HZ859" s="75"/>
      <c r="IA859" s="75"/>
      <c r="IB859" s="75"/>
      <c r="IC859" s="75"/>
      <c r="ID859" s="75"/>
      <c r="IE859" s="75"/>
      <c r="IF859" s="75"/>
      <c r="IG859" s="75"/>
      <c r="IH859" s="75"/>
    </row>
    <row r="860" spans="1:242" s="99" customFormat="1" ht="15.75" hidden="1" customHeight="1">
      <c r="A860" s="22" t="s">
        <v>1745</v>
      </c>
      <c r="B860" s="22" t="s">
        <v>1718</v>
      </c>
      <c r="C860" s="23" t="s">
        <v>1717</v>
      </c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>
        <f t="shared" si="640"/>
        <v>0</v>
      </c>
      <c r="HR860" s="75"/>
      <c r="HS860" s="75"/>
      <c r="HT860" s="75"/>
      <c r="HU860" s="75"/>
      <c r="HV860" s="75"/>
      <c r="HW860" s="75"/>
      <c r="HX860" s="75"/>
      <c r="HY860" s="75"/>
      <c r="HZ860" s="75"/>
      <c r="IA860" s="75"/>
      <c r="IB860" s="75"/>
      <c r="IC860" s="75"/>
      <c r="ID860" s="75"/>
      <c r="IE860" s="75"/>
      <c r="IF860" s="75"/>
      <c r="IG860" s="75"/>
      <c r="IH860" s="75"/>
    </row>
    <row r="861" spans="1:242" s="99" customFormat="1" ht="15.75" hidden="1" customHeight="1">
      <c r="A861" s="22" t="s">
        <v>1743</v>
      </c>
      <c r="B861" s="22" t="s">
        <v>1711</v>
      </c>
      <c r="C861" s="23" t="s">
        <v>1714</v>
      </c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>
        <f t="shared" si="640"/>
        <v>0</v>
      </c>
      <c r="HR861" s="75"/>
      <c r="HS861" s="75"/>
      <c r="HT861" s="75"/>
      <c r="HU861" s="75"/>
      <c r="HV861" s="75"/>
      <c r="HW861" s="75"/>
      <c r="HX861" s="75"/>
      <c r="HY861" s="75"/>
      <c r="HZ861" s="75"/>
      <c r="IA861" s="75"/>
      <c r="IB861" s="75"/>
      <c r="IC861" s="75"/>
      <c r="ID861" s="75"/>
      <c r="IE861" s="75"/>
      <c r="IF861" s="75"/>
      <c r="IG861" s="75"/>
      <c r="IH861" s="75"/>
    </row>
    <row r="862" spans="1:242" s="99" customFormat="1" ht="15.75" hidden="1" customHeight="1">
      <c r="A862" s="22" t="s">
        <v>1744</v>
      </c>
      <c r="B862" s="22" t="s">
        <v>1715</v>
      </c>
      <c r="C862" s="23" t="s">
        <v>1716</v>
      </c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>
        <f t="shared" si="640"/>
        <v>0</v>
      </c>
      <c r="HR862" s="75"/>
      <c r="HS862" s="75"/>
      <c r="HT862" s="75"/>
      <c r="HU862" s="75"/>
      <c r="HV862" s="75"/>
      <c r="HW862" s="75"/>
      <c r="HX862" s="75"/>
      <c r="HY862" s="75"/>
      <c r="HZ862" s="75"/>
      <c r="IA862" s="75"/>
      <c r="IB862" s="75"/>
      <c r="IC862" s="75"/>
      <c r="ID862" s="75"/>
      <c r="IE862" s="75"/>
      <c r="IF862" s="75"/>
      <c r="IG862" s="75"/>
      <c r="IH862" s="75"/>
    </row>
    <row r="863" spans="1:242" s="99" customFormat="1" ht="15.75" hidden="1" customHeight="1">
      <c r="A863" s="22" t="s">
        <v>1738</v>
      </c>
      <c r="B863" s="22" t="s">
        <v>1703</v>
      </c>
      <c r="C863" s="23" t="s">
        <v>1704</v>
      </c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>
        <f t="shared" si="640"/>
        <v>0</v>
      </c>
      <c r="HR863" s="75"/>
      <c r="HS863" s="75"/>
      <c r="HT863" s="75"/>
      <c r="HU863" s="75"/>
      <c r="HV863" s="75"/>
      <c r="HW863" s="75"/>
      <c r="HX863" s="75"/>
      <c r="HY863" s="75"/>
      <c r="HZ863" s="75"/>
      <c r="IA863" s="75"/>
      <c r="IB863" s="75"/>
      <c r="IC863" s="75"/>
      <c r="ID863" s="75"/>
      <c r="IE863" s="75"/>
      <c r="IF863" s="75"/>
      <c r="IG863" s="75"/>
      <c r="IH863" s="75"/>
    </row>
    <row r="864" spans="1:242" s="99" customFormat="1" ht="15.75" customHeight="1">
      <c r="A864" s="22" t="s">
        <v>1742</v>
      </c>
      <c r="B864" s="22" t="s">
        <v>1713</v>
      </c>
      <c r="C864" s="23" t="s">
        <v>1712</v>
      </c>
      <c r="D864" s="17"/>
      <c r="E864" s="17"/>
      <c r="F864" s="17"/>
      <c r="G864" s="17"/>
      <c r="H864" s="17"/>
      <c r="I864" s="17">
        <v>88062.62</v>
      </c>
      <c r="J864" s="17"/>
      <c r="K864" s="17"/>
      <c r="L864" s="17"/>
      <c r="M864" s="17"/>
      <c r="N864" s="17"/>
      <c r="O864" s="17"/>
      <c r="P864" s="17">
        <f t="shared" si="640"/>
        <v>88062.62</v>
      </c>
      <c r="HR864" s="75"/>
      <c r="HS864" s="75"/>
      <c r="HT864" s="75"/>
      <c r="HU864" s="75"/>
      <c r="HV864" s="75"/>
      <c r="HW864" s="75"/>
      <c r="HX864" s="75"/>
      <c r="HY864" s="75"/>
      <c r="HZ864" s="75"/>
      <c r="IA864" s="75"/>
      <c r="IB864" s="75"/>
      <c r="IC864" s="75"/>
      <c r="ID864" s="75"/>
      <c r="IE864" s="75"/>
      <c r="IF864" s="75"/>
      <c r="IG864" s="75"/>
      <c r="IH864" s="75"/>
    </row>
    <row r="865" spans="1:242" s="99" customFormat="1" ht="15.75" hidden="1" customHeight="1">
      <c r="A865" s="22" t="s">
        <v>1729</v>
      </c>
      <c r="B865" s="22" t="s">
        <v>1728</v>
      </c>
      <c r="C865" s="23" t="s">
        <v>1695</v>
      </c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>
        <f t="shared" si="640"/>
        <v>0</v>
      </c>
      <c r="HR865" s="75"/>
      <c r="HS865" s="75"/>
      <c r="HT865" s="75"/>
      <c r="HU865" s="75"/>
      <c r="HV865" s="75"/>
      <c r="HW865" s="75"/>
      <c r="HX865" s="75"/>
      <c r="HY865" s="75"/>
      <c r="HZ865" s="75"/>
      <c r="IA865" s="75"/>
      <c r="IB865" s="75"/>
      <c r="IC865" s="75"/>
      <c r="ID865" s="75"/>
      <c r="IE865" s="75"/>
      <c r="IF865" s="75"/>
      <c r="IG865" s="75"/>
      <c r="IH865" s="75"/>
    </row>
    <row r="866" spans="1:242" s="99" customFormat="1" ht="15.75" hidden="1" customHeight="1">
      <c r="A866" s="22" t="s">
        <v>1730</v>
      </c>
      <c r="B866" s="22" t="s">
        <v>1731</v>
      </c>
      <c r="C866" s="23" t="s">
        <v>1696</v>
      </c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>
        <f t="shared" si="640"/>
        <v>0</v>
      </c>
      <c r="HR866" s="75"/>
      <c r="HS866" s="75"/>
      <c r="HT866" s="75"/>
      <c r="HU866" s="75"/>
      <c r="HV866" s="75"/>
      <c r="HW866" s="75"/>
      <c r="HX866" s="75"/>
      <c r="HY866" s="75"/>
      <c r="HZ866" s="75"/>
      <c r="IA866" s="75"/>
      <c r="IB866" s="75"/>
      <c r="IC866" s="75"/>
      <c r="ID866" s="75"/>
      <c r="IE866" s="75"/>
      <c r="IF866" s="75"/>
      <c r="IG866" s="75"/>
      <c r="IH866" s="75"/>
    </row>
    <row r="867" spans="1:242" s="99" customFormat="1" ht="15.75" hidden="1" customHeight="1">
      <c r="A867" s="22" t="s">
        <v>1732</v>
      </c>
      <c r="B867" s="22" t="s">
        <v>1746</v>
      </c>
      <c r="C867" s="23" t="s">
        <v>1697</v>
      </c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>
        <f t="shared" si="640"/>
        <v>0</v>
      </c>
      <c r="HR867" s="75"/>
      <c r="HS867" s="75"/>
      <c r="HT867" s="75"/>
      <c r="HU867" s="75"/>
      <c r="HV867" s="75"/>
      <c r="HW867" s="75"/>
      <c r="HX867" s="75"/>
      <c r="HY867" s="75"/>
      <c r="HZ867" s="75"/>
      <c r="IA867" s="75"/>
      <c r="IB867" s="75"/>
      <c r="IC867" s="75"/>
      <c r="ID867" s="75"/>
      <c r="IE867" s="75"/>
      <c r="IF867" s="75"/>
      <c r="IG867" s="75"/>
      <c r="IH867" s="75"/>
    </row>
    <row r="868" spans="1:242" s="99" customFormat="1" ht="15.75" hidden="1" customHeight="1">
      <c r="A868" s="22" t="s">
        <v>1733</v>
      </c>
      <c r="B868" s="22" t="s">
        <v>1734</v>
      </c>
      <c r="C868" s="23" t="s">
        <v>1699</v>
      </c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>
        <f t="shared" si="640"/>
        <v>0</v>
      </c>
      <c r="HR868" s="75"/>
      <c r="HS868" s="75"/>
      <c r="HT868" s="75"/>
      <c r="HU868" s="75"/>
      <c r="HV868" s="75"/>
      <c r="HW868" s="75"/>
      <c r="HX868" s="75"/>
      <c r="HY868" s="75"/>
      <c r="HZ868" s="75"/>
      <c r="IA868" s="75"/>
      <c r="IB868" s="75"/>
      <c r="IC868" s="75"/>
      <c r="ID868" s="75"/>
      <c r="IE868" s="75"/>
      <c r="IF868" s="75"/>
      <c r="IG868" s="75"/>
      <c r="IH868" s="75"/>
    </row>
    <row r="869" spans="1:242" s="99" customFormat="1" ht="15.75" hidden="1" customHeight="1">
      <c r="A869" s="22" t="s">
        <v>1735</v>
      </c>
      <c r="B869" s="22" t="s">
        <v>1736</v>
      </c>
      <c r="C869" s="23" t="s">
        <v>1698</v>
      </c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>
        <f t="shared" si="640"/>
        <v>0</v>
      </c>
      <c r="HR869" s="75"/>
      <c r="HS869" s="75"/>
      <c r="HT869" s="75"/>
      <c r="HU869" s="75"/>
      <c r="HV869" s="75"/>
      <c r="HW869" s="75"/>
      <c r="HX869" s="75"/>
      <c r="HY869" s="75"/>
      <c r="HZ869" s="75"/>
      <c r="IA869" s="75"/>
      <c r="IB869" s="75"/>
      <c r="IC869" s="75"/>
      <c r="ID869" s="75"/>
      <c r="IE869" s="75"/>
      <c r="IF869" s="75"/>
      <c r="IG869" s="75"/>
      <c r="IH869" s="75"/>
    </row>
    <row r="870" spans="1:242" s="99" customFormat="1" ht="15.75" hidden="1" customHeight="1">
      <c r="A870" s="22" t="s">
        <v>1725</v>
      </c>
      <c r="B870" s="22" t="s">
        <v>1747</v>
      </c>
      <c r="C870" s="23" t="s">
        <v>1385</v>
      </c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>
        <f t="shared" si="640"/>
        <v>0</v>
      </c>
      <c r="HR870" s="75"/>
      <c r="HS870" s="75"/>
      <c r="HT870" s="75"/>
      <c r="HU870" s="75"/>
      <c r="HV870" s="75"/>
      <c r="HW870" s="75"/>
      <c r="HX870" s="75"/>
      <c r="HY870" s="75"/>
      <c r="HZ870" s="75"/>
      <c r="IA870" s="75"/>
      <c r="IB870" s="75"/>
      <c r="IC870" s="75"/>
      <c r="ID870" s="75"/>
      <c r="IE870" s="75"/>
      <c r="IF870" s="75"/>
      <c r="IG870" s="75"/>
      <c r="IH870" s="75"/>
    </row>
    <row r="871" spans="1:242" s="99" customFormat="1" ht="15.75" hidden="1" customHeight="1">
      <c r="A871" s="22" t="s">
        <v>1726</v>
      </c>
      <c r="B871" s="22" t="s">
        <v>1748</v>
      </c>
      <c r="C871" s="23" t="s">
        <v>1388</v>
      </c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>
        <f t="shared" si="640"/>
        <v>0</v>
      </c>
      <c r="HR871" s="75"/>
      <c r="HS871" s="75"/>
      <c r="HT871" s="75"/>
      <c r="HU871" s="75"/>
      <c r="HV871" s="75"/>
      <c r="HW871" s="75"/>
      <c r="HX871" s="75"/>
      <c r="HY871" s="75"/>
      <c r="HZ871" s="75"/>
      <c r="IA871" s="75"/>
      <c r="IB871" s="75"/>
      <c r="IC871" s="75"/>
      <c r="ID871" s="75"/>
      <c r="IE871" s="75"/>
      <c r="IF871" s="75"/>
      <c r="IG871" s="75"/>
      <c r="IH871" s="75"/>
    </row>
    <row r="872" spans="1:242" s="99" customFormat="1" ht="15.75" hidden="1" customHeight="1">
      <c r="A872" s="22" t="s">
        <v>1727</v>
      </c>
      <c r="B872" s="22" t="s">
        <v>1749</v>
      </c>
      <c r="C872" s="23" t="s">
        <v>1391</v>
      </c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>
        <f t="shared" si="640"/>
        <v>0</v>
      </c>
      <c r="HR872" s="75"/>
      <c r="HS872" s="75"/>
      <c r="HT872" s="75"/>
      <c r="HU872" s="75"/>
      <c r="HV872" s="75"/>
      <c r="HW872" s="75"/>
      <c r="HX872" s="75"/>
      <c r="HY872" s="75"/>
      <c r="HZ872" s="75"/>
      <c r="IA872" s="75"/>
      <c r="IB872" s="75"/>
      <c r="IC872" s="75"/>
      <c r="ID872" s="75"/>
      <c r="IE872" s="75"/>
      <c r="IF872" s="75"/>
      <c r="IG872" s="75"/>
      <c r="IH872" s="75"/>
    </row>
    <row r="873" spans="1:242" s="99" customFormat="1" ht="15.75" hidden="1" customHeight="1">
      <c r="A873" s="22" t="s">
        <v>1741</v>
      </c>
      <c r="B873" s="22" t="s">
        <v>1710</v>
      </c>
      <c r="C873" s="23" t="s">
        <v>1709</v>
      </c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>
        <f t="shared" si="640"/>
        <v>0</v>
      </c>
      <c r="HR873" s="75"/>
      <c r="HS873" s="75"/>
      <c r="HT873" s="75"/>
      <c r="HU873" s="75"/>
      <c r="HV873" s="75"/>
      <c r="HW873" s="75"/>
      <c r="HX873" s="75"/>
      <c r="HY873" s="75"/>
      <c r="HZ873" s="75"/>
      <c r="IA873" s="75"/>
      <c r="IB873" s="75"/>
      <c r="IC873" s="75"/>
      <c r="ID873" s="75"/>
      <c r="IE873" s="75"/>
      <c r="IF873" s="75"/>
      <c r="IG873" s="75"/>
      <c r="IH873" s="75"/>
    </row>
    <row r="874" spans="1:242" s="99" customFormat="1" ht="13.5" hidden="1" customHeight="1">
      <c r="A874" s="22" t="s">
        <v>1733</v>
      </c>
      <c r="B874" s="22" t="s">
        <v>1856</v>
      </c>
      <c r="C874" s="23" t="s">
        <v>1699</v>
      </c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>
        <f t="shared" si="640"/>
        <v>0</v>
      </c>
      <c r="HR874" s="75"/>
      <c r="HS874" s="75"/>
      <c r="HT874" s="75"/>
      <c r="HU874" s="75"/>
      <c r="HV874" s="75"/>
      <c r="HW874" s="75"/>
      <c r="HX874" s="75"/>
      <c r="HY874" s="75"/>
      <c r="HZ874" s="75"/>
      <c r="IA874" s="75"/>
      <c r="IB874" s="75"/>
      <c r="IC874" s="75"/>
      <c r="ID874" s="75"/>
      <c r="IE874" s="75"/>
      <c r="IF874" s="75"/>
      <c r="IG874" s="75"/>
      <c r="IH874" s="75"/>
    </row>
    <row r="875" spans="1:242" s="99" customFormat="1" ht="13.5" hidden="1" customHeight="1">
      <c r="A875" s="22" t="s">
        <v>1735</v>
      </c>
      <c r="B875" s="22" t="s">
        <v>1857</v>
      </c>
      <c r="C875" s="23" t="s">
        <v>1698</v>
      </c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>
        <f t="shared" si="640"/>
        <v>0</v>
      </c>
      <c r="HR875" s="75"/>
      <c r="HS875" s="75"/>
      <c r="HT875" s="75"/>
      <c r="HU875" s="75"/>
      <c r="HV875" s="75"/>
      <c r="HW875" s="75"/>
      <c r="HX875" s="75"/>
      <c r="HY875" s="75"/>
      <c r="HZ875" s="75"/>
      <c r="IA875" s="75"/>
      <c r="IB875" s="75"/>
      <c r="IC875" s="75"/>
      <c r="ID875" s="75"/>
      <c r="IE875" s="75"/>
      <c r="IF875" s="75"/>
      <c r="IG875" s="75"/>
      <c r="IH875" s="75"/>
    </row>
    <row r="876" spans="1:242" s="99" customFormat="1" ht="13.5" hidden="1" customHeight="1">
      <c r="A876" s="22" t="s">
        <v>1974</v>
      </c>
      <c r="B876" s="22" t="s">
        <v>1975</v>
      </c>
      <c r="C876" s="23" t="s">
        <v>1361</v>
      </c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>
        <f t="shared" si="640"/>
        <v>0</v>
      </c>
      <c r="HR876" s="75"/>
      <c r="HS876" s="75"/>
      <c r="HT876" s="75"/>
      <c r="HU876" s="75"/>
      <c r="HV876" s="75"/>
      <c r="HW876" s="75"/>
      <c r="HX876" s="75"/>
      <c r="HY876" s="75"/>
      <c r="HZ876" s="75"/>
      <c r="IA876" s="75"/>
      <c r="IB876" s="75"/>
      <c r="IC876" s="75"/>
      <c r="ID876" s="75"/>
      <c r="IE876" s="75"/>
      <c r="IF876" s="75"/>
      <c r="IG876" s="75"/>
      <c r="IH876" s="75"/>
    </row>
    <row r="877" spans="1:242" s="99" customFormat="1" ht="13.5" hidden="1" customHeight="1">
      <c r="A877" s="22" t="s">
        <v>1976</v>
      </c>
      <c r="B877" s="22" t="s">
        <v>1977</v>
      </c>
      <c r="C877" s="23" t="s">
        <v>1978</v>
      </c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>
        <f t="shared" si="640"/>
        <v>0</v>
      </c>
      <c r="HR877" s="75"/>
      <c r="HS877" s="75"/>
      <c r="HT877" s="75"/>
      <c r="HU877" s="75"/>
      <c r="HV877" s="75"/>
      <c r="HW877" s="75"/>
      <c r="HX877" s="75"/>
      <c r="HY877" s="75"/>
      <c r="HZ877" s="75"/>
      <c r="IA877" s="75"/>
      <c r="IB877" s="75"/>
      <c r="IC877" s="75"/>
      <c r="ID877" s="75"/>
      <c r="IE877" s="75"/>
      <c r="IF877" s="75"/>
      <c r="IG877" s="75"/>
      <c r="IH877" s="75"/>
    </row>
    <row r="878" spans="1:242" s="99" customFormat="1" ht="13.5" hidden="1" customHeight="1">
      <c r="A878" s="22" t="s">
        <v>1964</v>
      </c>
      <c r="B878" s="22" t="s">
        <v>1965</v>
      </c>
      <c r="C878" s="23" t="s">
        <v>1966</v>
      </c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>
        <f t="shared" si="640"/>
        <v>0</v>
      </c>
      <c r="HR878" s="75"/>
      <c r="HS878" s="75"/>
      <c r="HT878" s="75"/>
      <c r="HU878" s="75"/>
      <c r="HV878" s="75"/>
      <c r="HW878" s="75"/>
      <c r="HX878" s="75"/>
      <c r="HY878" s="75"/>
      <c r="HZ878" s="75"/>
      <c r="IA878" s="75"/>
      <c r="IB878" s="75"/>
      <c r="IC878" s="75"/>
      <c r="ID878" s="75"/>
      <c r="IE878" s="75"/>
      <c r="IF878" s="75"/>
      <c r="IG878" s="75"/>
      <c r="IH878" s="75"/>
    </row>
    <row r="879" spans="1:242" s="99" customFormat="1" ht="13.5" hidden="1" customHeight="1">
      <c r="A879" s="22" t="s">
        <v>1971</v>
      </c>
      <c r="B879" s="22" t="s">
        <v>1972</v>
      </c>
      <c r="C879" s="23" t="s">
        <v>1973</v>
      </c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>
        <f t="shared" si="640"/>
        <v>0</v>
      </c>
      <c r="HR879" s="75"/>
      <c r="HS879" s="75"/>
      <c r="HT879" s="75"/>
      <c r="HU879" s="75"/>
      <c r="HV879" s="75"/>
      <c r="HW879" s="75"/>
      <c r="HX879" s="75"/>
      <c r="HY879" s="75"/>
      <c r="HZ879" s="75"/>
      <c r="IA879" s="75"/>
      <c r="IB879" s="75"/>
      <c r="IC879" s="75"/>
      <c r="ID879" s="75"/>
      <c r="IE879" s="75"/>
      <c r="IF879" s="75"/>
      <c r="IG879" s="75"/>
      <c r="IH879" s="75"/>
    </row>
    <row r="880" spans="1:242" s="99" customFormat="1" ht="13.5" hidden="1" customHeight="1">
      <c r="A880" s="22" t="s">
        <v>2039</v>
      </c>
      <c r="B880" s="22" t="s">
        <v>2040</v>
      </c>
      <c r="C880" s="23" t="s">
        <v>2018</v>
      </c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>
        <f t="shared" si="640"/>
        <v>0</v>
      </c>
      <c r="HR880" s="75"/>
      <c r="HS880" s="75"/>
      <c r="HT880" s="75"/>
      <c r="HU880" s="75"/>
      <c r="HV880" s="75"/>
      <c r="HW880" s="75"/>
      <c r="HX880" s="75"/>
      <c r="HY880" s="75"/>
      <c r="HZ880" s="75"/>
      <c r="IA880" s="75"/>
      <c r="IB880" s="75"/>
      <c r="IC880" s="75"/>
      <c r="ID880" s="75"/>
      <c r="IE880" s="75"/>
      <c r="IF880" s="75"/>
      <c r="IG880" s="75"/>
      <c r="IH880" s="75"/>
    </row>
    <row r="881" spans="1:242" s="99" customFormat="1" ht="13.5" hidden="1" customHeight="1">
      <c r="A881" s="22" t="s">
        <v>1951</v>
      </c>
      <c r="B881" s="22" t="s">
        <v>1952</v>
      </c>
      <c r="C881" s="23" t="s">
        <v>1946</v>
      </c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>
        <f t="shared" si="640"/>
        <v>0</v>
      </c>
      <c r="HR881" s="75"/>
      <c r="HS881" s="75"/>
      <c r="HT881" s="75"/>
      <c r="HU881" s="75"/>
      <c r="HV881" s="75"/>
      <c r="HW881" s="75"/>
      <c r="HX881" s="75"/>
      <c r="HY881" s="75"/>
      <c r="HZ881" s="75"/>
      <c r="IA881" s="75"/>
      <c r="IB881" s="75"/>
      <c r="IC881" s="75"/>
      <c r="ID881" s="75"/>
      <c r="IE881" s="75"/>
      <c r="IF881" s="75"/>
      <c r="IG881" s="75"/>
      <c r="IH881" s="75"/>
    </row>
    <row r="882" spans="1:242" s="99" customFormat="1" ht="13.5" customHeight="1">
      <c r="A882" s="22" t="s">
        <v>1967</v>
      </c>
      <c r="B882" s="22" t="s">
        <v>1962</v>
      </c>
      <c r="C882" s="23" t="s">
        <v>1963</v>
      </c>
      <c r="D882" s="17"/>
      <c r="E882" s="17"/>
      <c r="F882" s="17"/>
      <c r="G882" s="17"/>
      <c r="H882" s="17"/>
      <c r="I882" s="17">
        <v>100000</v>
      </c>
      <c r="J882" s="17"/>
      <c r="K882" s="17"/>
      <c r="L882" s="17"/>
      <c r="M882" s="17"/>
      <c r="N882" s="17"/>
      <c r="O882" s="17"/>
      <c r="P882" s="17">
        <f t="shared" si="640"/>
        <v>100000</v>
      </c>
      <c r="HR882" s="75"/>
      <c r="HS882" s="75"/>
      <c r="HT882" s="75"/>
      <c r="HU882" s="75"/>
      <c r="HV882" s="75"/>
      <c r="HW882" s="75"/>
      <c r="HX882" s="75"/>
      <c r="HY882" s="75"/>
      <c r="HZ882" s="75"/>
      <c r="IA882" s="75"/>
      <c r="IB882" s="75"/>
      <c r="IC882" s="75"/>
      <c r="ID882" s="75"/>
      <c r="IE882" s="75"/>
      <c r="IF882" s="75"/>
      <c r="IG882" s="75"/>
      <c r="IH882" s="75"/>
    </row>
    <row r="883" spans="1:242" s="99" customFormat="1" ht="13.5" customHeight="1">
      <c r="A883" s="22" t="s">
        <v>1968</v>
      </c>
      <c r="B883" s="22" t="s">
        <v>1969</v>
      </c>
      <c r="C883" s="23" t="s">
        <v>1970</v>
      </c>
      <c r="D883" s="17"/>
      <c r="E883" s="17"/>
      <c r="F883" s="17"/>
      <c r="G883" s="17"/>
      <c r="H883" s="17"/>
      <c r="I883" s="17"/>
      <c r="J883" s="17"/>
      <c r="K883" s="17">
        <v>69159.399999999994</v>
      </c>
      <c r="L883" s="17"/>
      <c r="M883" s="17"/>
      <c r="N883" s="17"/>
      <c r="O883" s="17"/>
      <c r="P883" s="17">
        <f t="shared" si="640"/>
        <v>69159.399999999994</v>
      </c>
      <c r="HR883" s="75"/>
      <c r="HS883" s="75"/>
      <c r="HT883" s="75"/>
      <c r="HU883" s="75"/>
      <c r="HV883" s="75"/>
      <c r="HW883" s="75"/>
      <c r="HX883" s="75"/>
      <c r="HY883" s="75"/>
      <c r="HZ883" s="75"/>
      <c r="IA883" s="75"/>
      <c r="IB883" s="75"/>
      <c r="IC883" s="75"/>
      <c r="ID883" s="75"/>
      <c r="IE883" s="75"/>
      <c r="IF883" s="75"/>
      <c r="IG883" s="75"/>
      <c r="IH883" s="75"/>
    </row>
    <row r="884" spans="1:242" s="99" customFormat="1" ht="13.5" customHeight="1">
      <c r="A884" s="22" t="s">
        <v>1979</v>
      </c>
      <c r="B884" s="22" t="s">
        <v>1980</v>
      </c>
      <c r="C884" s="23" t="s">
        <v>1981</v>
      </c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>
        <f t="shared" si="640"/>
        <v>0</v>
      </c>
      <c r="HR884" s="75"/>
      <c r="HS884" s="75"/>
      <c r="HT884" s="75"/>
      <c r="HU884" s="75"/>
      <c r="HV884" s="75"/>
      <c r="HW884" s="75"/>
      <c r="HX884" s="75"/>
      <c r="HY884" s="75"/>
      <c r="HZ884" s="75"/>
      <c r="IA884" s="75"/>
      <c r="IB884" s="75"/>
      <c r="IC884" s="75"/>
      <c r="ID884" s="75"/>
      <c r="IE884" s="75"/>
      <c r="IF884" s="75"/>
      <c r="IG884" s="75"/>
      <c r="IH884" s="75"/>
    </row>
    <row r="885" spans="1:242" s="99" customFormat="1" ht="13.5" customHeight="1">
      <c r="A885" s="22" t="s">
        <v>2107</v>
      </c>
      <c r="B885" s="22" t="s">
        <v>2108</v>
      </c>
      <c r="C885" s="23" t="s">
        <v>2093</v>
      </c>
      <c r="D885" s="17"/>
      <c r="E885" s="17"/>
      <c r="F885" s="17"/>
      <c r="G885" s="17"/>
      <c r="H885" s="17"/>
      <c r="I885" s="17"/>
      <c r="J885" s="17"/>
      <c r="K885" s="17">
        <v>300000</v>
      </c>
      <c r="L885" s="17"/>
      <c r="M885" s="17"/>
      <c r="N885" s="17"/>
      <c r="O885" s="17"/>
      <c r="P885" s="17">
        <f t="shared" si="640"/>
        <v>300000</v>
      </c>
      <c r="HR885" s="75"/>
      <c r="HS885" s="75"/>
      <c r="HT885" s="75"/>
      <c r="HU885" s="75"/>
      <c r="HV885" s="75"/>
      <c r="HW885" s="75"/>
      <c r="HX885" s="75"/>
      <c r="HY885" s="75"/>
      <c r="HZ885" s="75"/>
      <c r="IA885" s="75"/>
      <c r="IB885" s="75"/>
      <c r="IC885" s="75"/>
      <c r="ID885" s="75"/>
      <c r="IE885" s="75"/>
      <c r="IF885" s="75"/>
      <c r="IG885" s="75"/>
      <c r="IH885" s="75"/>
    </row>
    <row r="886" spans="1:242" ht="24" customHeight="1">
      <c r="A886" s="24" t="s">
        <v>1413</v>
      </c>
      <c r="B886" s="35" t="s">
        <v>1858</v>
      </c>
      <c r="C886" s="48"/>
      <c r="D886" s="16">
        <f>D887</f>
        <v>0</v>
      </c>
      <c r="E886" s="16">
        <f t="shared" ref="E886:J886" si="641">E887+E893</f>
        <v>0</v>
      </c>
      <c r="F886" s="16">
        <f t="shared" si="641"/>
        <v>0</v>
      </c>
      <c r="G886" s="16">
        <f t="shared" si="641"/>
        <v>46946.54</v>
      </c>
      <c r="H886" s="16">
        <f t="shared" si="641"/>
        <v>185324.27</v>
      </c>
      <c r="I886" s="16">
        <f t="shared" si="641"/>
        <v>0</v>
      </c>
      <c r="J886" s="16">
        <f t="shared" si="641"/>
        <v>0</v>
      </c>
      <c r="K886" s="16">
        <f t="shared" ref="K886:P886" si="642">K887+K893</f>
        <v>0</v>
      </c>
      <c r="L886" s="16">
        <f t="shared" si="642"/>
        <v>0</v>
      </c>
      <c r="M886" s="16">
        <f t="shared" si="642"/>
        <v>0</v>
      </c>
      <c r="N886" s="16">
        <f t="shared" si="642"/>
        <v>0</v>
      </c>
      <c r="O886" s="16">
        <f t="shared" si="642"/>
        <v>0</v>
      </c>
      <c r="P886" s="16">
        <f t="shared" si="642"/>
        <v>232270.81</v>
      </c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/>
      <c r="BG886" s="29"/>
      <c r="BH886" s="29"/>
      <c r="BI886" s="29"/>
      <c r="BJ886" s="29"/>
      <c r="BK886" s="29"/>
      <c r="BL886" s="29"/>
      <c r="BM886" s="29"/>
      <c r="BN886" s="29"/>
      <c r="BO886" s="29"/>
      <c r="BP886" s="29"/>
      <c r="BQ886" s="29"/>
      <c r="BR886" s="29"/>
      <c r="BS886" s="29"/>
      <c r="BT886" s="29"/>
      <c r="BU886" s="29"/>
      <c r="BV886" s="29"/>
      <c r="BW886" s="29"/>
      <c r="BX886" s="29"/>
      <c r="BY886" s="29"/>
      <c r="BZ886" s="29"/>
      <c r="CA886" s="29"/>
      <c r="CB886" s="29"/>
      <c r="CC886" s="29"/>
      <c r="CD886" s="29"/>
      <c r="CE886" s="29"/>
      <c r="CF886" s="29"/>
      <c r="CG886" s="29"/>
      <c r="CH886" s="29"/>
      <c r="CI886" s="29"/>
      <c r="CJ886" s="29"/>
      <c r="CK886" s="29"/>
      <c r="CL886" s="29"/>
      <c r="CM886" s="29"/>
      <c r="CN886" s="29"/>
      <c r="CO886" s="29"/>
      <c r="CP886" s="29"/>
      <c r="CQ886" s="29"/>
      <c r="CR886" s="29"/>
      <c r="CS886" s="29"/>
      <c r="CT886" s="29"/>
      <c r="CU886" s="29"/>
      <c r="CV886" s="29"/>
      <c r="CW886" s="29"/>
      <c r="CX886" s="29"/>
      <c r="CY886" s="29"/>
      <c r="CZ886" s="29"/>
      <c r="DA886" s="29"/>
      <c r="DB886" s="29"/>
      <c r="DC886" s="29"/>
      <c r="DD886" s="29"/>
      <c r="DE886" s="29"/>
      <c r="DF886" s="29"/>
      <c r="DG886" s="29"/>
      <c r="DH886" s="29"/>
      <c r="DI886" s="29"/>
      <c r="DJ886" s="29"/>
      <c r="DK886" s="29"/>
      <c r="DL886" s="29"/>
      <c r="DM886" s="29"/>
      <c r="DN886" s="29"/>
      <c r="DO886" s="29"/>
      <c r="DP886" s="29"/>
      <c r="DQ886" s="29"/>
      <c r="DR886" s="29"/>
      <c r="DS886" s="29"/>
      <c r="DT886" s="29"/>
      <c r="DU886" s="29"/>
      <c r="DV886" s="29"/>
      <c r="DW886" s="29"/>
      <c r="DX886" s="29"/>
      <c r="DY886" s="29"/>
      <c r="DZ886" s="29"/>
      <c r="EA886" s="29"/>
      <c r="EB886" s="29"/>
      <c r="EC886" s="29"/>
      <c r="ED886" s="29"/>
      <c r="EE886" s="29"/>
      <c r="EF886" s="29"/>
      <c r="EG886" s="29"/>
      <c r="EH886" s="29"/>
      <c r="EI886" s="29"/>
      <c r="EJ886" s="29"/>
      <c r="EK886" s="29"/>
      <c r="EL886" s="29"/>
      <c r="EM886" s="29"/>
      <c r="EN886" s="29"/>
      <c r="EO886" s="29"/>
      <c r="EP886" s="29"/>
      <c r="EQ886" s="29"/>
      <c r="ER886" s="29"/>
      <c r="ES886" s="29"/>
      <c r="ET886" s="29"/>
      <c r="EU886" s="29"/>
      <c r="EV886" s="29"/>
      <c r="EW886" s="29"/>
      <c r="EX886" s="29"/>
      <c r="EY886" s="29"/>
      <c r="EZ886" s="29"/>
      <c r="FA886" s="29"/>
      <c r="FB886" s="29"/>
      <c r="FC886" s="29"/>
      <c r="FD886" s="29"/>
      <c r="FE886" s="29"/>
      <c r="FF886" s="29"/>
      <c r="FG886" s="29"/>
      <c r="FH886" s="29"/>
      <c r="FI886" s="29"/>
      <c r="FJ886" s="29"/>
      <c r="FK886" s="29"/>
      <c r="FL886" s="29"/>
      <c r="FM886" s="29"/>
      <c r="FN886" s="29"/>
      <c r="FO886" s="29"/>
      <c r="FP886" s="29"/>
      <c r="FQ886" s="29"/>
      <c r="FR886" s="29"/>
      <c r="FS886" s="29"/>
      <c r="FT886" s="29"/>
      <c r="FU886" s="29"/>
      <c r="FV886" s="29"/>
      <c r="FW886" s="29"/>
      <c r="FX886" s="29"/>
      <c r="FY886" s="29"/>
      <c r="FZ886" s="29"/>
      <c r="GA886" s="29"/>
      <c r="GB886" s="29"/>
      <c r="GC886" s="29"/>
      <c r="GD886" s="29"/>
      <c r="GE886" s="29"/>
      <c r="GF886" s="29"/>
      <c r="GG886" s="29"/>
      <c r="GH886" s="29"/>
      <c r="GI886" s="29"/>
      <c r="GJ886" s="29"/>
      <c r="GK886" s="29"/>
      <c r="GL886" s="29"/>
      <c r="GM886" s="29"/>
      <c r="GN886" s="29"/>
      <c r="GO886" s="29"/>
      <c r="GP886" s="29"/>
      <c r="GQ886" s="29"/>
      <c r="GR886" s="29"/>
      <c r="GS886" s="29"/>
      <c r="GT886" s="29"/>
      <c r="GU886" s="29"/>
      <c r="GV886" s="29"/>
      <c r="GW886" s="29"/>
      <c r="GX886" s="29"/>
      <c r="GY886" s="29"/>
      <c r="GZ886" s="29"/>
      <c r="HA886" s="29"/>
      <c r="HB886" s="29"/>
      <c r="HC886" s="29"/>
      <c r="HD886" s="29"/>
      <c r="HE886" s="29"/>
      <c r="HF886" s="29"/>
      <c r="HG886" s="29"/>
      <c r="HH886" s="29"/>
      <c r="HI886" s="29"/>
      <c r="HJ886" s="29"/>
      <c r="HK886" s="29"/>
      <c r="HL886" s="29"/>
      <c r="HM886" s="29"/>
      <c r="HN886" s="29"/>
      <c r="HO886" s="29"/>
      <c r="HP886" s="29"/>
      <c r="HQ886" s="29"/>
    </row>
    <row r="887" spans="1:242" s="30" customFormat="1" ht="21" customHeight="1">
      <c r="A887" s="24" t="s">
        <v>1414</v>
      </c>
      <c r="B887" s="35" t="s">
        <v>1858</v>
      </c>
      <c r="C887" s="48"/>
      <c r="D887" s="16">
        <f t="shared" ref="D887:P887" si="643">D888</f>
        <v>0</v>
      </c>
      <c r="E887" s="16">
        <f t="shared" si="643"/>
        <v>0</v>
      </c>
      <c r="F887" s="16">
        <f t="shared" si="643"/>
        <v>0</v>
      </c>
      <c r="G887" s="16">
        <f t="shared" si="643"/>
        <v>46946.54</v>
      </c>
      <c r="H887" s="16">
        <f t="shared" si="643"/>
        <v>0</v>
      </c>
      <c r="I887" s="16">
        <f t="shared" si="643"/>
        <v>0</v>
      </c>
      <c r="J887" s="16">
        <f t="shared" si="643"/>
        <v>0</v>
      </c>
      <c r="K887" s="16">
        <f t="shared" si="643"/>
        <v>0</v>
      </c>
      <c r="L887" s="16">
        <f t="shared" si="643"/>
        <v>0</v>
      </c>
      <c r="M887" s="16">
        <f t="shared" si="643"/>
        <v>0</v>
      </c>
      <c r="N887" s="16">
        <f t="shared" si="643"/>
        <v>0</v>
      </c>
      <c r="O887" s="16">
        <f t="shared" si="643"/>
        <v>0</v>
      </c>
      <c r="P887" s="16">
        <f t="shared" si="643"/>
        <v>46946.54</v>
      </c>
      <c r="HR887" s="29"/>
      <c r="HS887" s="29"/>
      <c r="HT887" s="29"/>
      <c r="HU887" s="29"/>
      <c r="HV887" s="29"/>
      <c r="HW887" s="29"/>
      <c r="HX887" s="29"/>
      <c r="HY887" s="29"/>
      <c r="HZ887" s="29"/>
      <c r="IA887" s="29"/>
      <c r="IB887" s="29"/>
      <c r="IC887" s="29"/>
      <c r="ID887" s="29"/>
      <c r="IE887" s="29"/>
      <c r="IF887" s="29"/>
      <c r="IG887" s="29"/>
      <c r="IH887" s="29"/>
    </row>
    <row r="888" spans="1:242" s="30" customFormat="1" ht="21" customHeight="1">
      <c r="A888" s="24" t="s">
        <v>1415</v>
      </c>
      <c r="B888" s="35" t="s">
        <v>1416</v>
      </c>
      <c r="C888" s="48"/>
      <c r="D888" s="16">
        <f>D889+D890</f>
        <v>0</v>
      </c>
      <c r="E888" s="16">
        <f t="shared" ref="E888:J888" si="644">SUM(E889:E892)</f>
        <v>0</v>
      </c>
      <c r="F888" s="16">
        <f t="shared" si="644"/>
        <v>0</v>
      </c>
      <c r="G888" s="16">
        <f t="shared" si="644"/>
        <v>46946.54</v>
      </c>
      <c r="H888" s="16">
        <f>SUM(H889:H892)</f>
        <v>0</v>
      </c>
      <c r="I888" s="16">
        <f t="shared" si="644"/>
        <v>0</v>
      </c>
      <c r="J888" s="16">
        <f t="shared" si="644"/>
        <v>0</v>
      </c>
      <c r="K888" s="16">
        <f t="shared" ref="K888:P888" si="645">SUM(K889:K892)</f>
        <v>0</v>
      </c>
      <c r="L888" s="16">
        <f t="shared" si="645"/>
        <v>0</v>
      </c>
      <c r="M888" s="16">
        <f t="shared" si="645"/>
        <v>0</v>
      </c>
      <c r="N888" s="16">
        <f t="shared" si="645"/>
        <v>0</v>
      </c>
      <c r="O888" s="16">
        <f t="shared" si="645"/>
        <v>0</v>
      </c>
      <c r="P888" s="16">
        <f t="shared" si="645"/>
        <v>46946.54</v>
      </c>
      <c r="HR888" s="29"/>
      <c r="HS888" s="29"/>
      <c r="HT888" s="29"/>
      <c r="HU888" s="29"/>
      <c r="HV888" s="29"/>
      <c r="HW888" s="29"/>
      <c r="HX888" s="29"/>
      <c r="HY888" s="29"/>
      <c r="HZ888" s="29"/>
      <c r="IA888" s="29"/>
      <c r="IB888" s="29"/>
      <c r="IC888" s="29"/>
      <c r="ID888" s="29"/>
      <c r="IE888" s="29"/>
      <c r="IF888" s="29"/>
      <c r="IG888" s="29"/>
      <c r="IH888" s="29"/>
    </row>
    <row r="889" spans="1:242" s="46" customFormat="1" hidden="1">
      <c r="A889" s="22" t="s">
        <v>1417</v>
      </c>
      <c r="B889" s="22" t="s">
        <v>1418</v>
      </c>
      <c r="C889" s="23" t="s">
        <v>775</v>
      </c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>
        <f t="shared" ref="P889:P892" si="646">SUM(D889:O889)</f>
        <v>0</v>
      </c>
      <c r="HR889" s="47"/>
      <c r="HS889" s="47"/>
      <c r="HT889" s="47"/>
      <c r="HU889" s="47"/>
      <c r="HV889" s="47"/>
      <c r="HW889" s="47"/>
      <c r="HX889" s="47"/>
      <c r="HY889" s="47"/>
      <c r="HZ889" s="47"/>
      <c r="IA889" s="47"/>
      <c r="IB889" s="47"/>
      <c r="IC889" s="47"/>
      <c r="ID889" s="47"/>
      <c r="IE889" s="47"/>
      <c r="IF889" s="47"/>
      <c r="IG889" s="47"/>
      <c r="IH889" s="47"/>
    </row>
    <row r="890" spans="1:242" s="46" customFormat="1" ht="16.5" hidden="1" customHeight="1">
      <c r="A890" s="22" t="s">
        <v>1419</v>
      </c>
      <c r="B890" s="22" t="s">
        <v>1420</v>
      </c>
      <c r="C890" s="23" t="s">
        <v>778</v>
      </c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>
        <f t="shared" si="646"/>
        <v>0</v>
      </c>
      <c r="HR890" s="47"/>
      <c r="HS890" s="47"/>
      <c r="HT890" s="47"/>
      <c r="HU890" s="47"/>
      <c r="HV890" s="47"/>
      <c r="HW890" s="47"/>
      <c r="HX890" s="47"/>
      <c r="HY890" s="47"/>
      <c r="HZ890" s="47"/>
      <c r="IA890" s="47"/>
      <c r="IB890" s="47"/>
      <c r="IC890" s="47"/>
      <c r="ID890" s="47"/>
      <c r="IE890" s="47"/>
      <c r="IF890" s="47"/>
      <c r="IG890" s="47"/>
      <c r="IH890" s="47"/>
    </row>
    <row r="891" spans="1:242" s="46" customFormat="1" hidden="1">
      <c r="A891" s="22" t="s">
        <v>1961</v>
      </c>
      <c r="B891" s="22" t="s">
        <v>1999</v>
      </c>
      <c r="C891" s="23" t="s">
        <v>259</v>
      </c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>
        <f t="shared" si="646"/>
        <v>0</v>
      </c>
      <c r="HR891" s="47"/>
      <c r="HS891" s="47"/>
      <c r="HT891" s="47"/>
      <c r="HU891" s="47"/>
      <c r="HV891" s="47"/>
      <c r="HW891" s="47"/>
      <c r="HX891" s="47"/>
      <c r="HY891" s="47"/>
      <c r="HZ891" s="47"/>
      <c r="IA891" s="47"/>
      <c r="IB891" s="47"/>
      <c r="IC891" s="47"/>
      <c r="ID891" s="47"/>
      <c r="IE891" s="47"/>
      <c r="IF891" s="47"/>
      <c r="IG891" s="47"/>
      <c r="IH891" s="47"/>
    </row>
    <row r="892" spans="1:242" s="46" customFormat="1">
      <c r="A892" s="22" t="s">
        <v>1859</v>
      </c>
      <c r="B892" s="22" t="s">
        <v>1860</v>
      </c>
      <c r="C892" s="23" t="s">
        <v>1934</v>
      </c>
      <c r="D892" s="17"/>
      <c r="E892" s="17"/>
      <c r="F892" s="17"/>
      <c r="G892" s="17">
        <v>46946.54</v>
      </c>
      <c r="H892" s="17"/>
      <c r="I892" s="17"/>
      <c r="J892" s="17"/>
      <c r="K892" s="17"/>
      <c r="L892" s="17"/>
      <c r="M892" s="17"/>
      <c r="N892" s="17"/>
      <c r="O892" s="17"/>
      <c r="P892" s="17">
        <f t="shared" si="646"/>
        <v>46946.54</v>
      </c>
      <c r="HR892" s="47"/>
      <c r="HS892" s="47"/>
      <c r="HT892" s="47"/>
      <c r="HU892" s="47"/>
      <c r="HV892" s="47"/>
      <c r="HW892" s="47"/>
      <c r="HX892" s="47"/>
      <c r="HY892" s="47"/>
      <c r="HZ892" s="47"/>
      <c r="IA892" s="47"/>
      <c r="IB892" s="47"/>
      <c r="IC892" s="47"/>
      <c r="ID892" s="47"/>
      <c r="IE892" s="47"/>
      <c r="IF892" s="47"/>
      <c r="IG892" s="47"/>
      <c r="IH892" s="47"/>
    </row>
    <row r="893" spans="1:242" s="94" customFormat="1" ht="14.25" customHeight="1">
      <c r="A893" s="24" t="s">
        <v>1593</v>
      </c>
      <c r="B893" s="24" t="s">
        <v>1594</v>
      </c>
      <c r="C893" s="23"/>
      <c r="D893" s="16"/>
      <c r="E893" s="16">
        <f t="shared" ref="E893:P893" si="647">E894+E901</f>
        <v>0</v>
      </c>
      <c r="F893" s="16">
        <f t="shared" si="647"/>
        <v>0</v>
      </c>
      <c r="G893" s="16">
        <f t="shared" si="647"/>
        <v>0</v>
      </c>
      <c r="H893" s="16">
        <f t="shared" si="647"/>
        <v>185324.27</v>
      </c>
      <c r="I893" s="16">
        <f t="shared" si="647"/>
        <v>0</v>
      </c>
      <c r="J893" s="16">
        <f t="shared" si="647"/>
        <v>0</v>
      </c>
      <c r="K893" s="16">
        <f t="shared" si="647"/>
        <v>0</v>
      </c>
      <c r="L893" s="16">
        <f t="shared" si="647"/>
        <v>0</v>
      </c>
      <c r="M893" s="16">
        <f t="shared" si="647"/>
        <v>0</v>
      </c>
      <c r="N893" s="16">
        <f t="shared" si="647"/>
        <v>0</v>
      </c>
      <c r="O893" s="16">
        <f t="shared" si="647"/>
        <v>0</v>
      </c>
      <c r="P893" s="16">
        <f t="shared" si="647"/>
        <v>185324.27</v>
      </c>
      <c r="HR893" s="73"/>
      <c r="HS893" s="73"/>
      <c r="HT893" s="73"/>
      <c r="HU893" s="73"/>
      <c r="HV893" s="73"/>
      <c r="HW893" s="73"/>
      <c r="HX893" s="73"/>
      <c r="HY893" s="73"/>
      <c r="HZ893" s="73"/>
      <c r="IA893" s="73"/>
      <c r="IB893" s="73"/>
      <c r="IC893" s="73"/>
      <c r="ID893" s="73"/>
      <c r="IE893" s="73"/>
      <c r="IF893" s="73"/>
      <c r="IG893" s="73"/>
      <c r="IH893" s="73"/>
    </row>
    <row r="894" spans="1:242" s="94" customFormat="1" ht="14.25" customHeight="1">
      <c r="A894" s="24" t="s">
        <v>1595</v>
      </c>
      <c r="B894" s="24" t="s">
        <v>1346</v>
      </c>
      <c r="C894" s="23"/>
      <c r="D894" s="16"/>
      <c r="E894" s="16">
        <f>E895</f>
        <v>0</v>
      </c>
      <c r="F894" s="16">
        <f t="shared" ref="F894:P896" si="648">F895</f>
        <v>0</v>
      </c>
      <c r="G894" s="16">
        <f t="shared" si="648"/>
        <v>0</v>
      </c>
      <c r="H894" s="16">
        <f t="shared" si="648"/>
        <v>0</v>
      </c>
      <c r="I894" s="16">
        <f t="shared" si="648"/>
        <v>0</v>
      </c>
      <c r="J894" s="16">
        <f t="shared" si="648"/>
        <v>0</v>
      </c>
      <c r="K894" s="16">
        <f t="shared" si="648"/>
        <v>0</v>
      </c>
      <c r="L894" s="16">
        <f t="shared" si="648"/>
        <v>0</v>
      </c>
      <c r="M894" s="16">
        <f t="shared" si="648"/>
        <v>0</v>
      </c>
      <c r="N894" s="16">
        <f t="shared" si="648"/>
        <v>0</v>
      </c>
      <c r="O894" s="16">
        <f t="shared" si="648"/>
        <v>0</v>
      </c>
      <c r="P894" s="16">
        <f t="shared" si="648"/>
        <v>0</v>
      </c>
      <c r="HR894" s="73"/>
      <c r="HS894" s="73"/>
      <c r="HT894" s="73"/>
      <c r="HU894" s="73"/>
      <c r="HV894" s="73"/>
      <c r="HW894" s="73"/>
      <c r="HX894" s="73"/>
      <c r="HY894" s="73"/>
      <c r="HZ894" s="73"/>
      <c r="IA894" s="73"/>
      <c r="IB894" s="73"/>
      <c r="IC894" s="73"/>
      <c r="ID894" s="73"/>
      <c r="IE894" s="73"/>
      <c r="IF894" s="73"/>
      <c r="IG894" s="73"/>
      <c r="IH894" s="73"/>
    </row>
    <row r="895" spans="1:242" s="94" customFormat="1" ht="14.25" customHeight="1">
      <c r="A895" s="24" t="s">
        <v>1596</v>
      </c>
      <c r="B895" s="24" t="s">
        <v>1346</v>
      </c>
      <c r="C895" s="23"/>
      <c r="D895" s="16"/>
      <c r="E895" s="16">
        <f>E896</f>
        <v>0</v>
      </c>
      <c r="F895" s="16">
        <f t="shared" si="648"/>
        <v>0</v>
      </c>
      <c r="G895" s="16">
        <f t="shared" si="648"/>
        <v>0</v>
      </c>
      <c r="H895" s="16">
        <f t="shared" si="648"/>
        <v>0</v>
      </c>
      <c r="I895" s="16">
        <f t="shared" si="648"/>
        <v>0</v>
      </c>
      <c r="J895" s="16">
        <f t="shared" si="648"/>
        <v>0</v>
      </c>
      <c r="K895" s="16">
        <f t="shared" si="648"/>
        <v>0</v>
      </c>
      <c r="L895" s="16">
        <f t="shared" si="648"/>
        <v>0</v>
      </c>
      <c r="M895" s="16">
        <f t="shared" si="648"/>
        <v>0</v>
      </c>
      <c r="N895" s="16">
        <f t="shared" si="648"/>
        <v>0</v>
      </c>
      <c r="O895" s="16">
        <f t="shared" si="648"/>
        <v>0</v>
      </c>
      <c r="P895" s="16">
        <f t="shared" si="648"/>
        <v>0</v>
      </c>
      <c r="HR895" s="73"/>
      <c r="HS895" s="73"/>
      <c r="HT895" s="73"/>
      <c r="HU895" s="73"/>
      <c r="HV895" s="73"/>
      <c r="HW895" s="73"/>
      <c r="HX895" s="73"/>
      <c r="HY895" s="73"/>
      <c r="HZ895" s="73"/>
      <c r="IA895" s="73"/>
      <c r="IB895" s="73"/>
      <c r="IC895" s="73"/>
      <c r="ID895" s="73"/>
      <c r="IE895" s="73"/>
      <c r="IF895" s="73"/>
      <c r="IG895" s="73"/>
      <c r="IH895" s="73"/>
    </row>
    <row r="896" spans="1:242" s="94" customFormat="1" ht="14.25" customHeight="1">
      <c r="A896" s="24" t="s">
        <v>1597</v>
      </c>
      <c r="B896" s="24" t="s">
        <v>1349</v>
      </c>
      <c r="C896" s="23"/>
      <c r="D896" s="16"/>
      <c r="E896" s="16">
        <f>E897</f>
        <v>0</v>
      </c>
      <c r="F896" s="16">
        <f t="shared" si="648"/>
        <v>0</v>
      </c>
      <c r="G896" s="16">
        <f t="shared" si="648"/>
        <v>0</v>
      </c>
      <c r="H896" s="16">
        <f t="shared" si="648"/>
        <v>0</v>
      </c>
      <c r="I896" s="16">
        <f t="shared" si="648"/>
        <v>0</v>
      </c>
      <c r="J896" s="16">
        <f t="shared" si="648"/>
        <v>0</v>
      </c>
      <c r="K896" s="16">
        <f t="shared" si="648"/>
        <v>0</v>
      </c>
      <c r="L896" s="16">
        <f t="shared" si="648"/>
        <v>0</v>
      </c>
      <c r="M896" s="16">
        <f t="shared" si="648"/>
        <v>0</v>
      </c>
      <c r="N896" s="16">
        <f t="shared" si="648"/>
        <v>0</v>
      </c>
      <c r="O896" s="16">
        <f t="shared" si="648"/>
        <v>0</v>
      </c>
      <c r="P896" s="16">
        <f t="shared" si="648"/>
        <v>0</v>
      </c>
      <c r="HR896" s="73"/>
      <c r="HS896" s="73"/>
      <c r="HT896" s="73"/>
      <c r="HU896" s="73"/>
      <c r="HV896" s="73"/>
      <c r="HW896" s="73"/>
      <c r="HX896" s="73"/>
      <c r="HY896" s="73"/>
      <c r="HZ896" s="73"/>
      <c r="IA896" s="73"/>
      <c r="IB896" s="73"/>
      <c r="IC896" s="73"/>
      <c r="ID896" s="73"/>
      <c r="IE896" s="73"/>
      <c r="IF896" s="73"/>
      <c r="IG896" s="73"/>
      <c r="IH896" s="73"/>
    </row>
    <row r="897" spans="1:242" s="46" customFormat="1">
      <c r="A897" s="22" t="s">
        <v>1598</v>
      </c>
      <c r="B897" s="22" t="s">
        <v>1599</v>
      </c>
      <c r="C897" s="23" t="s">
        <v>75</v>
      </c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>
        <f t="shared" ref="P897" si="649">SUM(D897:O897)</f>
        <v>0</v>
      </c>
      <c r="HR897" s="47"/>
      <c r="HS897" s="47"/>
      <c r="HT897" s="47"/>
      <c r="HU897" s="47"/>
      <c r="HV897" s="47"/>
      <c r="HW897" s="47"/>
      <c r="HX897" s="47"/>
      <c r="HY897" s="47"/>
      <c r="HZ897" s="47"/>
      <c r="IA897" s="47"/>
      <c r="IB897" s="47"/>
      <c r="IC897" s="47"/>
      <c r="ID897" s="47"/>
      <c r="IE897" s="47"/>
      <c r="IF897" s="47"/>
      <c r="IG897" s="47"/>
      <c r="IH897" s="47"/>
    </row>
    <row r="898" spans="1:242" s="94" customFormat="1" ht="14.25" customHeight="1">
      <c r="A898" s="24" t="s">
        <v>2145</v>
      </c>
      <c r="B898" s="24" t="s">
        <v>2146</v>
      </c>
      <c r="C898" s="23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HR898" s="73"/>
      <c r="HS898" s="73"/>
      <c r="HT898" s="73"/>
      <c r="HU898" s="73"/>
      <c r="HV898" s="73"/>
      <c r="HW898" s="73"/>
      <c r="HX898" s="73"/>
      <c r="HY898" s="73"/>
      <c r="HZ898" s="73"/>
      <c r="IA898" s="73"/>
      <c r="IB898" s="73"/>
      <c r="IC898" s="73"/>
      <c r="ID898" s="73"/>
      <c r="IE898" s="73"/>
      <c r="IF898" s="73"/>
      <c r="IG898" s="73"/>
      <c r="IH898" s="73"/>
    </row>
    <row r="899" spans="1:242" s="94" customFormat="1" ht="14.25" customHeight="1">
      <c r="A899" s="24" t="s">
        <v>2147</v>
      </c>
      <c r="B899" s="24" t="s">
        <v>2148</v>
      </c>
      <c r="C899" s="23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HR899" s="73"/>
      <c r="HS899" s="73"/>
      <c r="HT899" s="73"/>
      <c r="HU899" s="73"/>
      <c r="HV899" s="73"/>
      <c r="HW899" s="73"/>
      <c r="HX899" s="73"/>
      <c r="HY899" s="73"/>
      <c r="HZ899" s="73"/>
      <c r="IA899" s="73"/>
      <c r="IB899" s="73"/>
      <c r="IC899" s="73"/>
      <c r="ID899" s="73"/>
      <c r="IE899" s="73"/>
      <c r="IF899" s="73"/>
      <c r="IG899" s="73"/>
      <c r="IH899" s="73"/>
    </row>
    <row r="900" spans="1:242" s="94" customFormat="1" ht="14.25" customHeight="1">
      <c r="A900" s="24" t="s">
        <v>2149</v>
      </c>
      <c r="B900" s="24" t="s">
        <v>2150</v>
      </c>
      <c r="C900" s="23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HR900" s="73"/>
      <c r="HS900" s="73"/>
      <c r="HT900" s="73"/>
      <c r="HU900" s="73"/>
      <c r="HV900" s="73"/>
      <c r="HW900" s="73"/>
      <c r="HX900" s="73"/>
      <c r="HY900" s="73"/>
      <c r="HZ900" s="73"/>
      <c r="IA900" s="73"/>
      <c r="IB900" s="73"/>
      <c r="IC900" s="73"/>
      <c r="ID900" s="73"/>
      <c r="IE900" s="73"/>
      <c r="IF900" s="73"/>
      <c r="IG900" s="73"/>
      <c r="IH900" s="73"/>
    </row>
    <row r="901" spans="1:242" s="94" customFormat="1" ht="11.25">
      <c r="A901" s="24" t="s">
        <v>1600</v>
      </c>
      <c r="B901" s="24" t="s">
        <v>1103</v>
      </c>
      <c r="C901" s="23"/>
      <c r="D901" s="16"/>
      <c r="E901" s="16">
        <f>E902</f>
        <v>0</v>
      </c>
      <c r="F901" s="16">
        <f t="shared" ref="F901:P903" si="650">F902</f>
        <v>0</v>
      </c>
      <c r="G901" s="16">
        <f t="shared" si="650"/>
        <v>0</v>
      </c>
      <c r="H901" s="16">
        <f t="shared" si="650"/>
        <v>185324.27</v>
      </c>
      <c r="I901" s="16">
        <f t="shared" si="650"/>
        <v>0</v>
      </c>
      <c r="J901" s="16">
        <f t="shared" si="650"/>
        <v>0</v>
      </c>
      <c r="K901" s="16">
        <f t="shared" si="650"/>
        <v>0</v>
      </c>
      <c r="L901" s="16">
        <f t="shared" si="650"/>
        <v>0</v>
      </c>
      <c r="M901" s="16">
        <f t="shared" si="650"/>
        <v>0</v>
      </c>
      <c r="N901" s="16">
        <f t="shared" si="650"/>
        <v>0</v>
      </c>
      <c r="O901" s="16">
        <f t="shared" si="650"/>
        <v>0</v>
      </c>
      <c r="P901" s="16">
        <f t="shared" si="650"/>
        <v>185324.27</v>
      </c>
      <c r="HR901" s="73"/>
      <c r="HS901" s="73"/>
      <c r="HT901" s="73"/>
      <c r="HU901" s="73"/>
      <c r="HV901" s="73"/>
      <c r="HW901" s="73"/>
      <c r="HX901" s="73"/>
      <c r="HY901" s="73"/>
      <c r="HZ901" s="73"/>
      <c r="IA901" s="73"/>
      <c r="IB901" s="73"/>
      <c r="IC901" s="73"/>
      <c r="ID901" s="73"/>
      <c r="IE901" s="73"/>
      <c r="IF901" s="73"/>
      <c r="IG901" s="73"/>
      <c r="IH901" s="73"/>
    </row>
    <row r="902" spans="1:242" s="94" customFormat="1" ht="11.25">
      <c r="A902" s="24" t="s">
        <v>1601</v>
      </c>
      <c r="B902" s="24" t="s">
        <v>1103</v>
      </c>
      <c r="C902" s="23"/>
      <c r="D902" s="16"/>
      <c r="E902" s="16">
        <f>E903</f>
        <v>0</v>
      </c>
      <c r="F902" s="16">
        <f t="shared" si="650"/>
        <v>0</v>
      </c>
      <c r="G902" s="16">
        <f t="shared" si="650"/>
        <v>0</v>
      </c>
      <c r="H902" s="16">
        <f t="shared" si="650"/>
        <v>185324.27</v>
      </c>
      <c r="I902" s="16">
        <f t="shared" si="650"/>
        <v>0</v>
      </c>
      <c r="J902" s="16">
        <f t="shared" si="650"/>
        <v>0</v>
      </c>
      <c r="K902" s="16">
        <f t="shared" si="650"/>
        <v>0</v>
      </c>
      <c r="L902" s="16">
        <f t="shared" si="650"/>
        <v>0</v>
      </c>
      <c r="M902" s="16">
        <f t="shared" si="650"/>
        <v>0</v>
      </c>
      <c r="N902" s="16">
        <f t="shared" si="650"/>
        <v>0</v>
      </c>
      <c r="O902" s="16">
        <f t="shared" si="650"/>
        <v>0</v>
      </c>
      <c r="P902" s="16">
        <f t="shared" si="650"/>
        <v>185324.27</v>
      </c>
      <c r="HR902" s="73"/>
      <c r="HS902" s="73"/>
      <c r="HT902" s="73"/>
      <c r="HU902" s="73"/>
      <c r="HV902" s="73"/>
      <c r="HW902" s="73"/>
      <c r="HX902" s="73"/>
      <c r="HY902" s="73"/>
      <c r="HZ902" s="73"/>
      <c r="IA902" s="73"/>
      <c r="IB902" s="73"/>
      <c r="IC902" s="73"/>
      <c r="ID902" s="73"/>
      <c r="IE902" s="73"/>
      <c r="IF902" s="73"/>
      <c r="IG902" s="73"/>
      <c r="IH902" s="73"/>
    </row>
    <row r="903" spans="1:242" s="94" customFormat="1" ht="11.25">
      <c r="A903" s="24" t="s">
        <v>1602</v>
      </c>
      <c r="B903" s="24" t="s">
        <v>1106</v>
      </c>
      <c r="C903" s="23"/>
      <c r="D903" s="16"/>
      <c r="E903" s="16">
        <f>E904</f>
        <v>0</v>
      </c>
      <c r="F903" s="16">
        <f t="shared" si="650"/>
        <v>0</v>
      </c>
      <c r="G903" s="16">
        <f t="shared" si="650"/>
        <v>0</v>
      </c>
      <c r="H903" s="16">
        <f>H904+H905</f>
        <v>185324.27</v>
      </c>
      <c r="I903" s="16">
        <f t="shared" ref="I903:P903" si="651">I904+I905</f>
        <v>0</v>
      </c>
      <c r="J903" s="16">
        <f t="shared" si="651"/>
        <v>0</v>
      </c>
      <c r="K903" s="16">
        <f t="shared" si="651"/>
        <v>0</v>
      </c>
      <c r="L903" s="16">
        <f t="shared" si="651"/>
        <v>0</v>
      </c>
      <c r="M903" s="16">
        <f t="shared" si="651"/>
        <v>0</v>
      </c>
      <c r="N903" s="16">
        <f t="shared" si="651"/>
        <v>0</v>
      </c>
      <c r="O903" s="16">
        <f t="shared" si="651"/>
        <v>0</v>
      </c>
      <c r="P903" s="16">
        <f t="shared" si="651"/>
        <v>185324.27</v>
      </c>
      <c r="HR903" s="73"/>
      <c r="HS903" s="73"/>
      <c r="HT903" s="73"/>
      <c r="HU903" s="73"/>
      <c r="HV903" s="73"/>
      <c r="HW903" s="73"/>
      <c r="HX903" s="73"/>
      <c r="HY903" s="73"/>
      <c r="HZ903" s="73"/>
      <c r="IA903" s="73"/>
      <c r="IB903" s="73"/>
      <c r="IC903" s="73"/>
      <c r="ID903" s="73"/>
      <c r="IE903" s="73"/>
      <c r="IF903" s="73"/>
      <c r="IG903" s="73"/>
      <c r="IH903" s="73"/>
    </row>
    <row r="904" spans="1:242" s="46" customFormat="1">
      <c r="A904" s="22" t="s">
        <v>1603</v>
      </c>
      <c r="B904" s="22" t="s">
        <v>1418</v>
      </c>
      <c r="C904" s="23" t="s">
        <v>775</v>
      </c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>
        <f t="shared" ref="P904:P905" si="652">SUM(D904:O904)</f>
        <v>0</v>
      </c>
      <c r="HR904" s="47"/>
      <c r="HS904" s="47"/>
      <c r="HT904" s="47"/>
      <c r="HU904" s="47"/>
      <c r="HV904" s="47"/>
      <c r="HW904" s="47"/>
      <c r="HX904" s="47"/>
      <c r="HY904" s="47"/>
      <c r="HZ904" s="47"/>
      <c r="IA904" s="47"/>
      <c r="IB904" s="47"/>
      <c r="IC904" s="47"/>
      <c r="ID904" s="47"/>
      <c r="IE904" s="47"/>
      <c r="IF904" s="47"/>
      <c r="IG904" s="47"/>
      <c r="IH904" s="47"/>
    </row>
    <row r="905" spans="1:242" s="46" customFormat="1">
      <c r="A905" s="22" t="s">
        <v>2077</v>
      </c>
      <c r="B905" s="22" t="s">
        <v>2078</v>
      </c>
      <c r="C905" s="23" t="s">
        <v>2074</v>
      </c>
      <c r="D905" s="17"/>
      <c r="E905" s="17"/>
      <c r="F905" s="17"/>
      <c r="G905" s="17"/>
      <c r="H905" s="17">
        <v>185324.27</v>
      </c>
      <c r="I905" s="17"/>
      <c r="J905" s="17"/>
      <c r="K905" s="17"/>
      <c r="L905" s="17"/>
      <c r="M905" s="17"/>
      <c r="N905" s="17"/>
      <c r="O905" s="17"/>
      <c r="P905" s="17">
        <f t="shared" si="652"/>
        <v>185324.27</v>
      </c>
      <c r="HR905" s="47"/>
      <c r="HS905" s="47"/>
      <c r="HT905" s="47"/>
      <c r="HU905" s="47"/>
      <c r="HV905" s="47"/>
      <c r="HW905" s="47"/>
      <c r="HX905" s="47"/>
      <c r="HY905" s="47"/>
      <c r="HZ905" s="47"/>
      <c r="IA905" s="47"/>
      <c r="IB905" s="47"/>
      <c r="IC905" s="47"/>
      <c r="ID905" s="47"/>
      <c r="IE905" s="47"/>
      <c r="IF905" s="47"/>
      <c r="IG905" s="47"/>
      <c r="IH905" s="47"/>
    </row>
    <row r="906" spans="1:242" hidden="1">
      <c r="A906" s="24" t="s">
        <v>1421</v>
      </c>
      <c r="B906" s="35" t="s">
        <v>1122</v>
      </c>
      <c r="C906" s="48"/>
      <c r="D906" s="16">
        <f>D907</f>
        <v>0</v>
      </c>
      <c r="E906" s="16">
        <f t="shared" ref="E906:P909" si="653">E907</f>
        <v>0</v>
      </c>
      <c r="F906" s="16">
        <f t="shared" si="653"/>
        <v>0</v>
      </c>
      <c r="G906" s="16">
        <f t="shared" si="653"/>
        <v>0</v>
      </c>
      <c r="H906" s="16">
        <f t="shared" si="653"/>
        <v>0</v>
      </c>
      <c r="I906" s="16">
        <f t="shared" si="653"/>
        <v>0</v>
      </c>
      <c r="J906" s="16">
        <f t="shared" si="653"/>
        <v>0</v>
      </c>
      <c r="K906" s="16">
        <f t="shared" si="653"/>
        <v>0</v>
      </c>
      <c r="L906" s="16">
        <f t="shared" si="653"/>
        <v>0</v>
      </c>
      <c r="M906" s="16">
        <f t="shared" si="653"/>
        <v>0</v>
      </c>
      <c r="N906" s="16">
        <f t="shared" si="653"/>
        <v>0</v>
      </c>
      <c r="O906" s="16">
        <f t="shared" si="653"/>
        <v>0</v>
      </c>
      <c r="P906" s="16">
        <f t="shared" si="653"/>
        <v>0</v>
      </c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  <c r="BG906" s="29"/>
      <c r="BH906" s="29"/>
      <c r="BI906" s="29"/>
      <c r="BJ906" s="29"/>
      <c r="BK906" s="29"/>
      <c r="BL906" s="29"/>
      <c r="BM906" s="29"/>
      <c r="BN906" s="29"/>
      <c r="BO906" s="29"/>
      <c r="BP906" s="29"/>
      <c r="BQ906" s="29"/>
      <c r="BR906" s="29"/>
      <c r="BS906" s="29"/>
      <c r="BT906" s="29"/>
      <c r="BU906" s="29"/>
      <c r="BV906" s="29"/>
      <c r="BW906" s="29"/>
      <c r="BX906" s="29"/>
      <c r="BY906" s="29"/>
      <c r="BZ906" s="29"/>
      <c r="CA906" s="29"/>
      <c r="CB906" s="29"/>
      <c r="CC906" s="29"/>
      <c r="CD906" s="29"/>
      <c r="CE906" s="29"/>
      <c r="CF906" s="29"/>
      <c r="CG906" s="29"/>
      <c r="CH906" s="29"/>
      <c r="CI906" s="29"/>
      <c r="CJ906" s="29"/>
      <c r="CK906" s="29"/>
      <c r="CL906" s="29"/>
      <c r="CM906" s="29"/>
      <c r="CN906" s="29"/>
      <c r="CO906" s="29"/>
      <c r="CP906" s="29"/>
      <c r="CQ906" s="29"/>
      <c r="CR906" s="29"/>
      <c r="CS906" s="29"/>
      <c r="CT906" s="29"/>
      <c r="CU906" s="29"/>
      <c r="CV906" s="29"/>
      <c r="CW906" s="29"/>
      <c r="CX906" s="29"/>
      <c r="CY906" s="29"/>
      <c r="CZ906" s="29"/>
      <c r="DA906" s="29"/>
      <c r="DB906" s="29"/>
      <c r="DC906" s="29"/>
      <c r="DD906" s="29"/>
      <c r="DE906" s="29"/>
      <c r="DF906" s="29"/>
      <c r="DG906" s="29"/>
      <c r="DH906" s="29"/>
      <c r="DI906" s="29"/>
      <c r="DJ906" s="29"/>
      <c r="DK906" s="29"/>
      <c r="DL906" s="29"/>
      <c r="DM906" s="29"/>
      <c r="DN906" s="29"/>
      <c r="DO906" s="29"/>
      <c r="DP906" s="29"/>
      <c r="DQ906" s="29"/>
      <c r="DR906" s="29"/>
      <c r="DS906" s="29"/>
      <c r="DT906" s="29"/>
      <c r="DU906" s="29"/>
      <c r="DV906" s="29"/>
      <c r="DW906" s="29"/>
      <c r="DX906" s="29"/>
      <c r="DY906" s="29"/>
      <c r="DZ906" s="29"/>
      <c r="EA906" s="29"/>
      <c r="EB906" s="29"/>
      <c r="EC906" s="29"/>
      <c r="ED906" s="29"/>
      <c r="EE906" s="29"/>
      <c r="EF906" s="29"/>
      <c r="EG906" s="29"/>
      <c r="EH906" s="29"/>
      <c r="EI906" s="29"/>
      <c r="EJ906" s="29"/>
      <c r="EK906" s="29"/>
      <c r="EL906" s="29"/>
      <c r="EM906" s="29"/>
      <c r="EN906" s="29"/>
      <c r="EO906" s="29"/>
      <c r="EP906" s="29"/>
      <c r="EQ906" s="29"/>
      <c r="ER906" s="29"/>
      <c r="ES906" s="29"/>
      <c r="ET906" s="29"/>
      <c r="EU906" s="29"/>
      <c r="EV906" s="29"/>
      <c r="EW906" s="29"/>
      <c r="EX906" s="29"/>
      <c r="EY906" s="29"/>
      <c r="EZ906" s="29"/>
      <c r="FA906" s="29"/>
      <c r="FB906" s="29"/>
      <c r="FC906" s="29"/>
      <c r="FD906" s="29"/>
      <c r="FE906" s="29"/>
      <c r="FF906" s="29"/>
      <c r="FG906" s="29"/>
      <c r="FH906" s="29"/>
      <c r="FI906" s="29"/>
      <c r="FJ906" s="29"/>
      <c r="FK906" s="29"/>
      <c r="FL906" s="29"/>
      <c r="FM906" s="29"/>
      <c r="FN906" s="29"/>
      <c r="FO906" s="29"/>
      <c r="FP906" s="29"/>
      <c r="FQ906" s="29"/>
      <c r="FR906" s="29"/>
      <c r="FS906" s="29"/>
      <c r="FT906" s="29"/>
      <c r="FU906" s="29"/>
      <c r="FV906" s="29"/>
      <c r="FW906" s="29"/>
      <c r="FX906" s="29"/>
      <c r="FY906" s="29"/>
      <c r="FZ906" s="29"/>
      <c r="GA906" s="29"/>
      <c r="GB906" s="29"/>
      <c r="GC906" s="29"/>
      <c r="GD906" s="29"/>
      <c r="GE906" s="29"/>
      <c r="GF906" s="29"/>
      <c r="GG906" s="29"/>
      <c r="GH906" s="29"/>
      <c r="GI906" s="29"/>
      <c r="GJ906" s="29"/>
      <c r="GK906" s="29"/>
      <c r="GL906" s="29"/>
      <c r="GM906" s="29"/>
      <c r="GN906" s="29"/>
      <c r="GO906" s="29"/>
      <c r="GP906" s="29"/>
      <c r="GQ906" s="29"/>
      <c r="GR906" s="29"/>
      <c r="GS906" s="29"/>
      <c r="GT906" s="29"/>
      <c r="GU906" s="29"/>
      <c r="GV906" s="29"/>
      <c r="GW906" s="29"/>
      <c r="GX906" s="29"/>
      <c r="GY906" s="29"/>
      <c r="GZ906" s="29"/>
      <c r="HA906" s="29"/>
      <c r="HB906" s="29"/>
      <c r="HC906" s="29"/>
      <c r="HD906" s="29"/>
      <c r="HE906" s="29"/>
      <c r="HF906" s="29"/>
      <c r="HG906" s="29"/>
      <c r="HH906" s="29"/>
      <c r="HI906" s="29"/>
      <c r="HJ906" s="29"/>
      <c r="HK906" s="29"/>
      <c r="HL906" s="29"/>
      <c r="HM906" s="29"/>
      <c r="HN906" s="29"/>
      <c r="HO906" s="29"/>
      <c r="HP906" s="29"/>
      <c r="HQ906" s="29"/>
    </row>
    <row r="907" spans="1:242" s="30" customFormat="1" ht="12" hidden="1" customHeight="1">
      <c r="A907" s="24" t="s">
        <v>1422</v>
      </c>
      <c r="B907" s="35" t="s">
        <v>1124</v>
      </c>
      <c r="C907" s="48"/>
      <c r="D907" s="16">
        <f>D908</f>
        <v>0</v>
      </c>
      <c r="E907" s="16">
        <f t="shared" si="653"/>
        <v>0</v>
      </c>
      <c r="F907" s="16">
        <f t="shared" si="653"/>
        <v>0</v>
      </c>
      <c r="G907" s="16">
        <f t="shared" si="653"/>
        <v>0</v>
      </c>
      <c r="H907" s="16">
        <f t="shared" si="653"/>
        <v>0</v>
      </c>
      <c r="I907" s="16">
        <f t="shared" si="653"/>
        <v>0</v>
      </c>
      <c r="J907" s="16">
        <f t="shared" si="653"/>
        <v>0</v>
      </c>
      <c r="K907" s="16">
        <f t="shared" si="653"/>
        <v>0</v>
      </c>
      <c r="L907" s="16">
        <f t="shared" si="653"/>
        <v>0</v>
      </c>
      <c r="M907" s="16">
        <f t="shared" si="653"/>
        <v>0</v>
      </c>
      <c r="N907" s="16">
        <f t="shared" si="653"/>
        <v>0</v>
      </c>
      <c r="O907" s="16">
        <f t="shared" si="653"/>
        <v>0</v>
      </c>
      <c r="P907" s="16">
        <f t="shared" si="653"/>
        <v>0</v>
      </c>
      <c r="HR907" s="29"/>
      <c r="HS907" s="29"/>
      <c r="HT907" s="29"/>
      <c r="HU907" s="29"/>
      <c r="HV907" s="29"/>
      <c r="HW907" s="29"/>
      <c r="HX907" s="29"/>
      <c r="HY907" s="29"/>
      <c r="HZ907" s="29"/>
      <c r="IA907" s="29"/>
      <c r="IB907" s="29"/>
      <c r="IC907" s="29"/>
      <c r="ID907" s="29"/>
      <c r="IE907" s="29"/>
      <c r="IF907" s="29"/>
      <c r="IG907" s="29"/>
      <c r="IH907" s="29"/>
    </row>
    <row r="908" spans="1:242" s="30" customFormat="1" ht="21" hidden="1" customHeight="1">
      <c r="A908" s="24" t="s">
        <v>1423</v>
      </c>
      <c r="B908" s="35" t="s">
        <v>1122</v>
      </c>
      <c r="C908" s="48"/>
      <c r="D908" s="16">
        <f>D909</f>
        <v>0</v>
      </c>
      <c r="E908" s="16">
        <f t="shared" si="653"/>
        <v>0</v>
      </c>
      <c r="F908" s="16">
        <f t="shared" si="653"/>
        <v>0</v>
      </c>
      <c r="G908" s="16">
        <f t="shared" si="653"/>
        <v>0</v>
      </c>
      <c r="H908" s="16">
        <f t="shared" si="653"/>
        <v>0</v>
      </c>
      <c r="I908" s="16">
        <f t="shared" si="653"/>
        <v>0</v>
      </c>
      <c r="J908" s="16">
        <f t="shared" si="653"/>
        <v>0</v>
      </c>
      <c r="K908" s="16">
        <f t="shared" si="653"/>
        <v>0</v>
      </c>
      <c r="L908" s="16">
        <f t="shared" si="653"/>
        <v>0</v>
      </c>
      <c r="M908" s="16">
        <f t="shared" si="653"/>
        <v>0</v>
      </c>
      <c r="N908" s="16">
        <f t="shared" si="653"/>
        <v>0</v>
      </c>
      <c r="O908" s="16">
        <f t="shared" si="653"/>
        <v>0</v>
      </c>
      <c r="P908" s="16">
        <f t="shared" si="653"/>
        <v>0</v>
      </c>
      <c r="HR908" s="29"/>
      <c r="HS908" s="29"/>
      <c r="HT908" s="29"/>
      <c r="HU908" s="29"/>
      <c r="HV908" s="29"/>
      <c r="HW908" s="29"/>
      <c r="HX908" s="29"/>
      <c r="HY908" s="29"/>
      <c r="HZ908" s="29"/>
      <c r="IA908" s="29"/>
      <c r="IB908" s="29"/>
      <c r="IC908" s="29"/>
      <c r="ID908" s="29"/>
      <c r="IE908" s="29"/>
      <c r="IF908" s="29"/>
      <c r="IG908" s="29"/>
      <c r="IH908" s="29"/>
    </row>
    <row r="909" spans="1:242" s="46" customFormat="1" hidden="1">
      <c r="A909" s="22" t="s">
        <v>1424</v>
      </c>
      <c r="B909" s="22" t="s">
        <v>1122</v>
      </c>
      <c r="C909" s="23"/>
      <c r="D909" s="16">
        <f>D910</f>
        <v>0</v>
      </c>
      <c r="E909" s="16">
        <f t="shared" si="653"/>
        <v>0</v>
      </c>
      <c r="F909" s="16">
        <f t="shared" si="653"/>
        <v>0</v>
      </c>
      <c r="G909" s="16">
        <f t="shared" si="653"/>
        <v>0</v>
      </c>
      <c r="H909" s="16">
        <f t="shared" si="653"/>
        <v>0</v>
      </c>
      <c r="I909" s="16">
        <f t="shared" si="653"/>
        <v>0</v>
      </c>
      <c r="J909" s="16">
        <f t="shared" si="653"/>
        <v>0</v>
      </c>
      <c r="K909" s="16">
        <f t="shared" si="653"/>
        <v>0</v>
      </c>
      <c r="L909" s="16">
        <f t="shared" si="653"/>
        <v>0</v>
      </c>
      <c r="M909" s="16">
        <f t="shared" si="653"/>
        <v>0</v>
      </c>
      <c r="N909" s="16">
        <f t="shared" si="653"/>
        <v>0</v>
      </c>
      <c r="O909" s="16">
        <f t="shared" si="653"/>
        <v>0</v>
      </c>
      <c r="P909" s="16">
        <f t="shared" si="653"/>
        <v>0</v>
      </c>
      <c r="HR909" s="47"/>
      <c r="HS909" s="47"/>
      <c r="HT909" s="47"/>
      <c r="HU909" s="47"/>
      <c r="HV909" s="47"/>
      <c r="HW909" s="47"/>
      <c r="HX909" s="47"/>
      <c r="HY909" s="47"/>
      <c r="HZ909" s="47"/>
      <c r="IA909" s="47"/>
      <c r="IB909" s="47"/>
      <c r="IC909" s="47"/>
      <c r="ID909" s="47"/>
      <c r="IE909" s="47"/>
      <c r="IF909" s="47"/>
      <c r="IG909" s="47"/>
      <c r="IH909" s="47"/>
    </row>
    <row r="910" spans="1:242" s="46" customFormat="1" hidden="1">
      <c r="A910" s="22" t="s">
        <v>1425</v>
      </c>
      <c r="B910" s="22" t="s">
        <v>1426</v>
      </c>
      <c r="C910" s="23"/>
      <c r="D910" s="16">
        <f>D911</f>
        <v>0</v>
      </c>
      <c r="E910" s="16">
        <f t="shared" ref="E910:J910" si="654">SUM(E911:E913)</f>
        <v>0</v>
      </c>
      <c r="F910" s="16">
        <f t="shared" si="654"/>
        <v>0</v>
      </c>
      <c r="G910" s="16">
        <f t="shared" si="654"/>
        <v>0</v>
      </c>
      <c r="H910" s="16">
        <f t="shared" si="654"/>
        <v>0</v>
      </c>
      <c r="I910" s="16">
        <f t="shared" si="654"/>
        <v>0</v>
      </c>
      <c r="J910" s="16">
        <f t="shared" si="654"/>
        <v>0</v>
      </c>
      <c r="K910" s="16">
        <f t="shared" ref="K910:P910" si="655">SUM(K911:K913)</f>
        <v>0</v>
      </c>
      <c r="L910" s="16">
        <f t="shared" si="655"/>
        <v>0</v>
      </c>
      <c r="M910" s="16">
        <f t="shared" si="655"/>
        <v>0</v>
      </c>
      <c r="N910" s="16">
        <f t="shared" si="655"/>
        <v>0</v>
      </c>
      <c r="O910" s="16">
        <f t="shared" si="655"/>
        <v>0</v>
      </c>
      <c r="P910" s="16">
        <f t="shared" si="655"/>
        <v>0</v>
      </c>
      <c r="HR910" s="47"/>
      <c r="HS910" s="47"/>
      <c r="HT910" s="47"/>
      <c r="HU910" s="47"/>
      <c r="HV910" s="47"/>
      <c r="HW910" s="47"/>
      <c r="HX910" s="47"/>
      <c r="HY910" s="47"/>
      <c r="HZ910" s="47"/>
      <c r="IA910" s="47"/>
      <c r="IB910" s="47"/>
      <c r="IC910" s="47"/>
      <c r="ID910" s="47"/>
      <c r="IE910" s="47"/>
      <c r="IF910" s="47"/>
      <c r="IG910" s="47"/>
      <c r="IH910" s="47"/>
    </row>
    <row r="911" spans="1:242" s="46" customFormat="1" hidden="1">
      <c r="A911" s="22" t="s">
        <v>1427</v>
      </c>
      <c r="B911" s="22" t="s">
        <v>1428</v>
      </c>
      <c r="C911" s="23" t="s">
        <v>259</v>
      </c>
      <c r="D911" s="17"/>
      <c r="E911" s="17"/>
      <c r="F911" s="17">
        <v>0</v>
      </c>
      <c r="G911" s="17"/>
      <c r="H911" s="17"/>
      <c r="I911" s="17"/>
      <c r="J911" s="17"/>
      <c r="K911" s="17"/>
      <c r="L911" s="17"/>
      <c r="M911" s="17"/>
      <c r="N911" s="17"/>
      <c r="O911" s="17"/>
      <c r="P911" s="17">
        <f t="shared" ref="P911:P913" si="656">SUM(D911:O911)</f>
        <v>0</v>
      </c>
      <c r="HR911" s="47"/>
      <c r="HS911" s="47"/>
      <c r="HT911" s="47"/>
      <c r="HU911" s="47"/>
      <c r="HV911" s="47"/>
      <c r="HW911" s="47"/>
      <c r="HX911" s="47"/>
      <c r="HY911" s="47"/>
      <c r="HZ911" s="47"/>
      <c r="IA911" s="47"/>
      <c r="IB911" s="47"/>
      <c r="IC911" s="47"/>
      <c r="ID911" s="47"/>
      <c r="IE911" s="47"/>
      <c r="IF911" s="47"/>
      <c r="IG911" s="47"/>
      <c r="IH911" s="47"/>
    </row>
    <row r="912" spans="1:242" s="46" customFormat="1" hidden="1">
      <c r="A912" s="22" t="s">
        <v>1634</v>
      </c>
      <c r="B912" s="22" t="s">
        <v>1635</v>
      </c>
      <c r="C912" s="23" t="s">
        <v>1625</v>
      </c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>
        <f t="shared" si="656"/>
        <v>0</v>
      </c>
      <c r="HR912" s="47"/>
      <c r="HS912" s="47"/>
      <c r="HT912" s="47"/>
      <c r="HU912" s="47"/>
      <c r="HV912" s="47"/>
      <c r="HW912" s="47"/>
      <c r="HX912" s="47"/>
      <c r="HY912" s="47"/>
      <c r="HZ912" s="47"/>
      <c r="IA912" s="47"/>
      <c r="IB912" s="47"/>
      <c r="IC912" s="47"/>
      <c r="ID912" s="47"/>
      <c r="IE912" s="47"/>
      <c r="IF912" s="47"/>
      <c r="IG912" s="47"/>
      <c r="IH912" s="47"/>
    </row>
    <row r="913" spans="1:242" s="46" customFormat="1" hidden="1">
      <c r="A913" s="22" t="s">
        <v>1636</v>
      </c>
      <c r="B913" s="22" t="s">
        <v>1637</v>
      </c>
      <c r="C913" s="23" t="s">
        <v>1626</v>
      </c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>
        <f t="shared" si="656"/>
        <v>0</v>
      </c>
      <c r="HR913" s="47"/>
      <c r="HS913" s="47"/>
      <c r="HT913" s="47"/>
      <c r="HU913" s="47"/>
      <c r="HV913" s="47"/>
      <c r="HW913" s="47"/>
      <c r="HX913" s="47"/>
      <c r="HY913" s="47"/>
      <c r="HZ913" s="47"/>
      <c r="IA913" s="47"/>
      <c r="IB913" s="47"/>
      <c r="IC913" s="47"/>
      <c r="ID913" s="47"/>
      <c r="IE913" s="47"/>
      <c r="IF913" s="47"/>
      <c r="IG913" s="47"/>
      <c r="IH913" s="47"/>
    </row>
    <row r="914" spans="1:242" s="69" customFormat="1" hidden="1">
      <c r="A914" s="85" t="s">
        <v>210</v>
      </c>
      <c r="B914" s="86" t="s">
        <v>211</v>
      </c>
      <c r="C914" s="103"/>
      <c r="D914" s="18">
        <f t="shared" ref="D914:P915" si="657">SUM(D915)</f>
        <v>0</v>
      </c>
      <c r="E914" s="18">
        <f t="shared" ref="E914:J914" si="658">SUM(E915+E947)</f>
        <v>0</v>
      </c>
      <c r="F914" s="18">
        <f t="shared" si="658"/>
        <v>0</v>
      </c>
      <c r="G914" s="18">
        <f t="shared" si="658"/>
        <v>0</v>
      </c>
      <c r="H914" s="18">
        <f t="shared" si="658"/>
        <v>0</v>
      </c>
      <c r="I914" s="18">
        <f t="shared" si="658"/>
        <v>0</v>
      </c>
      <c r="J914" s="18">
        <f t="shared" si="658"/>
        <v>0</v>
      </c>
      <c r="K914" s="18">
        <f t="shared" ref="K914:P914" si="659">SUM(K915+K947)</f>
        <v>0</v>
      </c>
      <c r="L914" s="18">
        <f t="shared" si="659"/>
        <v>0</v>
      </c>
      <c r="M914" s="18">
        <f t="shared" si="659"/>
        <v>0</v>
      </c>
      <c r="N914" s="18">
        <f t="shared" si="659"/>
        <v>0</v>
      </c>
      <c r="O914" s="18">
        <f t="shared" si="659"/>
        <v>0</v>
      </c>
      <c r="P914" s="18">
        <f t="shared" si="659"/>
        <v>0</v>
      </c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89"/>
      <c r="AO914" s="89"/>
      <c r="AP914" s="89"/>
      <c r="AQ914" s="89"/>
      <c r="AR914" s="89"/>
      <c r="AS914" s="89"/>
      <c r="AT914" s="89"/>
      <c r="AU914" s="89"/>
      <c r="AV914" s="89"/>
      <c r="AW914" s="89"/>
      <c r="AX914" s="89"/>
      <c r="AY914" s="89"/>
      <c r="AZ914" s="89"/>
      <c r="BA914" s="89"/>
      <c r="BB914" s="89"/>
      <c r="BC914" s="89"/>
      <c r="BD914" s="89"/>
      <c r="BE914" s="89"/>
      <c r="BF914" s="89"/>
      <c r="BG914" s="89"/>
      <c r="BH914" s="89"/>
      <c r="BI914" s="89"/>
      <c r="BJ914" s="89"/>
      <c r="BK914" s="89"/>
      <c r="BL914" s="89"/>
      <c r="BM914" s="89"/>
      <c r="BN914" s="89"/>
      <c r="BO914" s="89"/>
      <c r="BP914" s="89"/>
      <c r="BQ914" s="89"/>
      <c r="BR914" s="89"/>
      <c r="BS914" s="89"/>
      <c r="BT914" s="89"/>
      <c r="BU914" s="89"/>
      <c r="BV914" s="89"/>
      <c r="BW914" s="89"/>
      <c r="BX914" s="89"/>
      <c r="BY914" s="89"/>
      <c r="BZ914" s="89"/>
      <c r="CA914" s="89"/>
      <c r="CB914" s="89"/>
      <c r="CC914" s="89"/>
      <c r="CD914" s="89"/>
      <c r="CE914" s="89"/>
      <c r="CF914" s="89"/>
      <c r="CG914" s="89"/>
      <c r="CH914" s="89"/>
      <c r="CI914" s="89"/>
      <c r="CJ914" s="89"/>
      <c r="CK914" s="89"/>
      <c r="CL914" s="89"/>
      <c r="CM914" s="89"/>
      <c r="CN914" s="89"/>
      <c r="CO914" s="89"/>
      <c r="CP914" s="89"/>
      <c r="CQ914" s="89"/>
      <c r="CR914" s="89"/>
      <c r="CS914" s="89"/>
      <c r="CT914" s="89"/>
      <c r="CU914" s="89"/>
      <c r="CV914" s="89"/>
      <c r="CW914" s="89"/>
      <c r="CX914" s="89"/>
      <c r="CY914" s="89"/>
      <c r="CZ914" s="89"/>
      <c r="DA914" s="89"/>
      <c r="DB914" s="89"/>
      <c r="DC914" s="89"/>
      <c r="DD914" s="89"/>
      <c r="DE914" s="89"/>
      <c r="DF914" s="89"/>
      <c r="DG914" s="89"/>
      <c r="DH914" s="89"/>
      <c r="DI914" s="89"/>
      <c r="DJ914" s="89"/>
      <c r="DK914" s="89"/>
      <c r="DL914" s="89"/>
      <c r="DM914" s="89"/>
      <c r="DN914" s="89"/>
      <c r="DO914" s="89"/>
      <c r="DP914" s="89"/>
      <c r="DQ914" s="89"/>
      <c r="DR914" s="89"/>
      <c r="DS914" s="89"/>
      <c r="DT914" s="89"/>
      <c r="DU914" s="89"/>
      <c r="DV914" s="89"/>
      <c r="DW914" s="89"/>
      <c r="DX914" s="89"/>
      <c r="DY914" s="89"/>
      <c r="DZ914" s="89"/>
      <c r="EA914" s="89"/>
      <c r="EB914" s="89"/>
      <c r="EC914" s="89"/>
      <c r="ED914" s="89"/>
      <c r="EE914" s="89"/>
      <c r="EF914" s="89"/>
      <c r="EG914" s="89"/>
      <c r="EH914" s="89"/>
      <c r="EI914" s="89"/>
      <c r="EJ914" s="89"/>
      <c r="EK914" s="89"/>
      <c r="EL914" s="89"/>
      <c r="EM914" s="89"/>
      <c r="EN914" s="89"/>
      <c r="EO914" s="89"/>
      <c r="EP914" s="89"/>
      <c r="EQ914" s="89"/>
      <c r="ER914" s="89"/>
      <c r="ES914" s="89"/>
      <c r="ET914" s="89"/>
      <c r="EU914" s="89"/>
      <c r="EV914" s="89"/>
      <c r="EW914" s="89"/>
      <c r="EX914" s="89"/>
      <c r="EY914" s="89"/>
      <c r="EZ914" s="89"/>
      <c r="FA914" s="89"/>
      <c r="FB914" s="89"/>
      <c r="FC914" s="89"/>
      <c r="FD914" s="89"/>
      <c r="FE914" s="89"/>
      <c r="FF914" s="89"/>
      <c r="FG914" s="89"/>
      <c r="FH914" s="89"/>
      <c r="FI914" s="89"/>
      <c r="FJ914" s="89"/>
      <c r="FK914" s="89"/>
      <c r="FL914" s="89"/>
      <c r="FM914" s="89"/>
      <c r="FN914" s="89"/>
      <c r="FO914" s="89"/>
      <c r="FP914" s="89"/>
      <c r="FQ914" s="89"/>
      <c r="FR914" s="89"/>
      <c r="FS914" s="89"/>
      <c r="FT914" s="89"/>
      <c r="FU914" s="89"/>
      <c r="FV914" s="89"/>
      <c r="FW914" s="89"/>
      <c r="FX914" s="89"/>
      <c r="FY914" s="89"/>
      <c r="FZ914" s="89"/>
      <c r="GA914" s="89"/>
      <c r="GB914" s="89"/>
      <c r="GC914" s="89"/>
      <c r="GD914" s="89"/>
      <c r="GE914" s="89"/>
      <c r="GF914" s="89"/>
      <c r="GG914" s="89"/>
      <c r="GH914" s="89"/>
      <c r="GI914" s="89"/>
      <c r="GJ914" s="89"/>
      <c r="GK914" s="89"/>
      <c r="GL914" s="89"/>
      <c r="GM914" s="89"/>
      <c r="GN914" s="89"/>
      <c r="GO914" s="89"/>
      <c r="GP914" s="89"/>
      <c r="GQ914" s="89"/>
      <c r="GR914" s="89"/>
      <c r="GS914" s="89"/>
      <c r="GT914" s="89"/>
      <c r="GU914" s="89"/>
      <c r="GV914" s="89"/>
      <c r="GW914" s="89"/>
      <c r="GX914" s="89"/>
      <c r="GY914" s="89"/>
      <c r="GZ914" s="89"/>
      <c r="HA914" s="89"/>
      <c r="HB914" s="89"/>
      <c r="HC914" s="89"/>
      <c r="HD914" s="89"/>
      <c r="HE914" s="89"/>
      <c r="HF914" s="89"/>
      <c r="HG914" s="89"/>
      <c r="HH914" s="89"/>
      <c r="HI914" s="89"/>
      <c r="HJ914" s="89"/>
      <c r="HK914" s="89"/>
      <c r="HL914" s="89"/>
      <c r="HM914" s="89"/>
      <c r="HN914" s="89"/>
      <c r="HO914" s="89"/>
      <c r="HP914" s="89"/>
      <c r="HQ914" s="89"/>
    </row>
    <row r="915" spans="1:242" hidden="1">
      <c r="A915" s="52" t="s">
        <v>1429</v>
      </c>
      <c r="B915" s="53" t="s">
        <v>524</v>
      </c>
      <c r="C915" s="105"/>
      <c r="D915" s="88">
        <f t="shared" si="657"/>
        <v>0</v>
      </c>
      <c r="E915" s="88">
        <f t="shared" si="657"/>
        <v>0</v>
      </c>
      <c r="F915" s="88">
        <f t="shared" si="657"/>
        <v>0</v>
      </c>
      <c r="G915" s="88">
        <f t="shared" si="657"/>
        <v>0</v>
      </c>
      <c r="H915" s="88">
        <f t="shared" si="657"/>
        <v>0</v>
      </c>
      <c r="I915" s="88">
        <f t="shared" si="657"/>
        <v>0</v>
      </c>
      <c r="J915" s="88">
        <f t="shared" si="657"/>
        <v>0</v>
      </c>
      <c r="K915" s="88">
        <f t="shared" si="657"/>
        <v>0</v>
      </c>
      <c r="L915" s="88">
        <f t="shared" si="657"/>
        <v>0</v>
      </c>
      <c r="M915" s="88">
        <f t="shared" si="657"/>
        <v>0</v>
      </c>
      <c r="N915" s="88">
        <f t="shared" si="657"/>
        <v>0</v>
      </c>
      <c r="O915" s="88">
        <f t="shared" si="657"/>
        <v>0</v>
      </c>
      <c r="P915" s="88">
        <f t="shared" si="657"/>
        <v>0</v>
      </c>
    </row>
    <row r="916" spans="1:242" hidden="1">
      <c r="A916" s="52" t="s">
        <v>1430</v>
      </c>
      <c r="B916" s="53" t="s">
        <v>46</v>
      </c>
      <c r="C916" s="105"/>
      <c r="D916" s="88">
        <f>D917+D930+D924</f>
        <v>0</v>
      </c>
      <c r="E916" s="88">
        <f t="shared" ref="E916:J916" si="660">E930+E939</f>
        <v>0</v>
      </c>
      <c r="F916" s="88">
        <f t="shared" si="660"/>
        <v>0</v>
      </c>
      <c r="G916" s="88">
        <f t="shared" si="660"/>
        <v>0</v>
      </c>
      <c r="H916" s="88">
        <f t="shared" si="660"/>
        <v>0</v>
      </c>
      <c r="I916" s="88">
        <f t="shared" si="660"/>
        <v>0</v>
      </c>
      <c r="J916" s="88">
        <f t="shared" si="660"/>
        <v>0</v>
      </c>
      <c r="K916" s="88">
        <f t="shared" ref="K916:P916" si="661">K930+K939</f>
        <v>0</v>
      </c>
      <c r="L916" s="88">
        <f t="shared" si="661"/>
        <v>0</v>
      </c>
      <c r="M916" s="88">
        <f t="shared" si="661"/>
        <v>0</v>
      </c>
      <c r="N916" s="88">
        <f t="shared" si="661"/>
        <v>0</v>
      </c>
      <c r="O916" s="88">
        <f t="shared" si="661"/>
        <v>0</v>
      </c>
      <c r="P916" s="88">
        <f t="shared" si="661"/>
        <v>0</v>
      </c>
    </row>
    <row r="917" spans="1:242" ht="22.5" hidden="1">
      <c r="A917" s="24" t="s">
        <v>1431</v>
      </c>
      <c r="B917" s="35" t="s">
        <v>1432</v>
      </c>
      <c r="C917" s="106"/>
      <c r="D917" s="88">
        <f t="shared" ref="D917:P917" si="662">D918</f>
        <v>0</v>
      </c>
      <c r="E917" s="88">
        <f t="shared" si="662"/>
        <v>0</v>
      </c>
      <c r="F917" s="88">
        <f t="shared" si="662"/>
        <v>0</v>
      </c>
      <c r="G917" s="88">
        <f t="shared" si="662"/>
        <v>0</v>
      </c>
      <c r="H917" s="88">
        <f t="shared" si="662"/>
        <v>0</v>
      </c>
      <c r="I917" s="88">
        <f t="shared" si="662"/>
        <v>0</v>
      </c>
      <c r="J917" s="88">
        <f t="shared" si="662"/>
        <v>0</v>
      </c>
      <c r="K917" s="88">
        <f t="shared" si="662"/>
        <v>0</v>
      </c>
      <c r="L917" s="88">
        <f t="shared" si="662"/>
        <v>0</v>
      </c>
      <c r="M917" s="88">
        <f t="shared" si="662"/>
        <v>0</v>
      </c>
      <c r="N917" s="88">
        <f t="shared" si="662"/>
        <v>0</v>
      </c>
      <c r="O917" s="88">
        <f t="shared" si="662"/>
        <v>0</v>
      </c>
      <c r="P917" s="88">
        <f t="shared" si="662"/>
        <v>0</v>
      </c>
    </row>
    <row r="918" spans="1:242" hidden="1">
      <c r="A918" s="52" t="s">
        <v>1433</v>
      </c>
      <c r="B918" s="53" t="s">
        <v>1434</v>
      </c>
      <c r="C918" s="105"/>
      <c r="D918" s="88">
        <f t="shared" ref="D918:I918" si="663">SUM(D920:D923)</f>
        <v>0</v>
      </c>
      <c r="E918" s="88">
        <f t="shared" si="663"/>
        <v>0</v>
      </c>
      <c r="F918" s="88">
        <f t="shared" si="663"/>
        <v>0</v>
      </c>
      <c r="G918" s="88">
        <f t="shared" si="663"/>
        <v>0</v>
      </c>
      <c r="H918" s="88">
        <f t="shared" si="663"/>
        <v>0</v>
      </c>
      <c r="I918" s="88">
        <f t="shared" si="663"/>
        <v>0</v>
      </c>
      <c r="J918" s="88">
        <f t="shared" ref="J918:P918" si="664">SUM(J920:J923)</f>
        <v>0</v>
      </c>
      <c r="K918" s="88">
        <f t="shared" si="664"/>
        <v>0</v>
      </c>
      <c r="L918" s="88">
        <f t="shared" si="664"/>
        <v>0</v>
      </c>
      <c r="M918" s="88">
        <f t="shared" si="664"/>
        <v>0</v>
      </c>
      <c r="N918" s="88">
        <f t="shared" si="664"/>
        <v>0</v>
      </c>
      <c r="O918" s="88">
        <f t="shared" si="664"/>
        <v>0</v>
      </c>
      <c r="P918" s="88">
        <f t="shared" si="664"/>
        <v>0</v>
      </c>
    </row>
    <row r="919" spans="1:242" ht="22.5" hidden="1">
      <c r="A919" s="84" t="s">
        <v>1435</v>
      </c>
      <c r="B919" s="53" t="s">
        <v>1436</v>
      </c>
      <c r="C919" s="105"/>
      <c r="D919" s="88">
        <f t="shared" ref="D919:J919" si="665">SUM(D920:D923)</f>
        <v>0</v>
      </c>
      <c r="E919" s="88">
        <f t="shared" si="665"/>
        <v>0</v>
      </c>
      <c r="F919" s="88">
        <f t="shared" si="665"/>
        <v>0</v>
      </c>
      <c r="G919" s="88">
        <f t="shared" si="665"/>
        <v>0</v>
      </c>
      <c r="H919" s="88">
        <f t="shared" si="665"/>
        <v>0</v>
      </c>
      <c r="I919" s="88">
        <f t="shared" si="665"/>
        <v>0</v>
      </c>
      <c r="J919" s="88">
        <f t="shared" si="665"/>
        <v>0</v>
      </c>
      <c r="K919" s="88">
        <f t="shared" ref="K919:P919" si="666">SUM(K920:K923)</f>
        <v>0</v>
      </c>
      <c r="L919" s="88">
        <f t="shared" si="666"/>
        <v>0</v>
      </c>
      <c r="M919" s="88">
        <f t="shared" si="666"/>
        <v>0</v>
      </c>
      <c r="N919" s="88">
        <f t="shared" si="666"/>
        <v>0</v>
      </c>
      <c r="O919" s="88">
        <f t="shared" si="666"/>
        <v>0</v>
      </c>
      <c r="P919" s="88">
        <f t="shared" si="666"/>
        <v>0</v>
      </c>
    </row>
    <row r="920" spans="1:242" hidden="1">
      <c r="A920" s="22" t="s">
        <v>1437</v>
      </c>
      <c r="B920" s="36" t="s">
        <v>213</v>
      </c>
      <c r="C920" s="48" t="s">
        <v>47</v>
      </c>
      <c r="D920" s="16"/>
      <c r="E920" s="16"/>
      <c r="F920" s="16"/>
      <c r="G920" s="16"/>
      <c r="H920" s="16"/>
      <c r="I920" s="88"/>
      <c r="J920" s="88"/>
      <c r="K920" s="88"/>
      <c r="L920" s="88"/>
      <c r="M920" s="88"/>
      <c r="N920" s="88"/>
      <c r="O920" s="88"/>
      <c r="P920" s="17">
        <f t="shared" ref="P920:P923" si="667">SUM(D920:O920)</f>
        <v>0</v>
      </c>
    </row>
    <row r="921" spans="1:242" hidden="1">
      <c r="A921" s="22" t="s">
        <v>1438</v>
      </c>
      <c r="B921" s="36" t="s">
        <v>214</v>
      </c>
      <c r="C921" s="48" t="s">
        <v>47</v>
      </c>
      <c r="D921" s="16"/>
      <c r="E921" s="16"/>
      <c r="F921" s="16"/>
      <c r="G921" s="16"/>
      <c r="H921" s="16"/>
      <c r="I921" s="88"/>
      <c r="J921" s="88"/>
      <c r="K921" s="88"/>
      <c r="L921" s="88"/>
      <c r="M921" s="88"/>
      <c r="N921" s="88"/>
      <c r="O921" s="88"/>
      <c r="P921" s="17">
        <f t="shared" si="667"/>
        <v>0</v>
      </c>
    </row>
    <row r="922" spans="1:242" hidden="1">
      <c r="A922" s="22" t="s">
        <v>1439</v>
      </c>
      <c r="B922" s="36" t="s">
        <v>285</v>
      </c>
      <c r="C922" s="48" t="s">
        <v>47</v>
      </c>
      <c r="D922" s="16"/>
      <c r="E922" s="16"/>
      <c r="F922" s="16"/>
      <c r="G922" s="16"/>
      <c r="H922" s="16"/>
      <c r="I922" s="88"/>
      <c r="J922" s="88"/>
      <c r="K922" s="88"/>
      <c r="L922" s="88"/>
      <c r="M922" s="88"/>
      <c r="N922" s="88"/>
      <c r="O922" s="88"/>
      <c r="P922" s="17">
        <f t="shared" si="667"/>
        <v>0</v>
      </c>
    </row>
    <row r="923" spans="1:242" hidden="1">
      <c r="A923" s="22" t="s">
        <v>1440</v>
      </c>
      <c r="B923" s="36" t="s">
        <v>215</v>
      </c>
      <c r="C923" s="48" t="s">
        <v>47</v>
      </c>
      <c r="D923" s="16"/>
      <c r="E923" s="16"/>
      <c r="F923" s="16"/>
      <c r="G923" s="16"/>
      <c r="H923" s="16"/>
      <c r="I923" s="88"/>
      <c r="J923" s="88"/>
      <c r="K923" s="88"/>
      <c r="L923" s="88"/>
      <c r="M923" s="88"/>
      <c r="N923" s="88"/>
      <c r="O923" s="88"/>
      <c r="P923" s="17">
        <f t="shared" si="667"/>
        <v>0</v>
      </c>
    </row>
    <row r="924" spans="1:242" hidden="1">
      <c r="A924" s="52" t="s">
        <v>1441</v>
      </c>
      <c r="B924" s="53" t="s">
        <v>1442</v>
      </c>
      <c r="C924" s="105"/>
      <c r="D924" s="16">
        <f t="shared" ref="D924:P925" si="668">D925</f>
        <v>0</v>
      </c>
      <c r="E924" s="16">
        <f t="shared" si="668"/>
        <v>0</v>
      </c>
      <c r="F924" s="16">
        <f t="shared" si="668"/>
        <v>0</v>
      </c>
      <c r="G924" s="16">
        <f t="shared" si="668"/>
        <v>0</v>
      </c>
      <c r="H924" s="16">
        <f t="shared" si="668"/>
        <v>0</v>
      </c>
      <c r="I924" s="16">
        <f t="shared" si="668"/>
        <v>0</v>
      </c>
      <c r="J924" s="16">
        <f t="shared" si="668"/>
        <v>0</v>
      </c>
      <c r="K924" s="16">
        <f t="shared" si="668"/>
        <v>0</v>
      </c>
      <c r="L924" s="16">
        <f t="shared" si="668"/>
        <v>0</v>
      </c>
      <c r="M924" s="16">
        <f t="shared" si="668"/>
        <v>0</v>
      </c>
      <c r="N924" s="16">
        <f t="shared" si="668"/>
        <v>0</v>
      </c>
      <c r="O924" s="16">
        <f t="shared" si="668"/>
        <v>0</v>
      </c>
      <c r="P924" s="16">
        <f t="shared" si="668"/>
        <v>0</v>
      </c>
    </row>
    <row r="925" spans="1:242" ht="22.5" hidden="1">
      <c r="A925" s="84" t="s">
        <v>1443</v>
      </c>
      <c r="B925" s="53" t="s">
        <v>1444</v>
      </c>
      <c r="C925" s="105"/>
      <c r="D925" s="88">
        <f t="shared" si="668"/>
        <v>0</v>
      </c>
      <c r="E925" s="88">
        <f t="shared" si="668"/>
        <v>0</v>
      </c>
      <c r="F925" s="88">
        <f t="shared" si="668"/>
        <v>0</v>
      </c>
      <c r="G925" s="88">
        <f t="shared" si="668"/>
        <v>0</v>
      </c>
      <c r="H925" s="88">
        <f t="shared" si="668"/>
        <v>0</v>
      </c>
      <c r="I925" s="88">
        <f t="shared" si="668"/>
        <v>0</v>
      </c>
      <c r="J925" s="88">
        <f t="shared" si="668"/>
        <v>0</v>
      </c>
      <c r="K925" s="88">
        <f t="shared" si="668"/>
        <v>0</v>
      </c>
      <c r="L925" s="88">
        <f t="shared" si="668"/>
        <v>0</v>
      </c>
      <c r="M925" s="88">
        <f t="shared" si="668"/>
        <v>0</v>
      </c>
      <c r="N925" s="88">
        <f t="shared" si="668"/>
        <v>0</v>
      </c>
      <c r="O925" s="88">
        <f t="shared" si="668"/>
        <v>0</v>
      </c>
      <c r="P925" s="88">
        <f t="shared" si="668"/>
        <v>0</v>
      </c>
    </row>
    <row r="926" spans="1:242" ht="22.5" hidden="1">
      <c r="A926" s="24" t="s">
        <v>1445</v>
      </c>
      <c r="B926" s="35" t="s">
        <v>1446</v>
      </c>
      <c r="C926" s="106"/>
      <c r="D926" s="88">
        <f t="shared" ref="D926:J926" si="669">SUM(D927:D929)</f>
        <v>0</v>
      </c>
      <c r="E926" s="88">
        <f t="shared" si="669"/>
        <v>0</v>
      </c>
      <c r="F926" s="88">
        <f t="shared" si="669"/>
        <v>0</v>
      </c>
      <c r="G926" s="88">
        <f t="shared" si="669"/>
        <v>0</v>
      </c>
      <c r="H926" s="88">
        <f t="shared" si="669"/>
        <v>0</v>
      </c>
      <c r="I926" s="88">
        <f t="shared" si="669"/>
        <v>0</v>
      </c>
      <c r="J926" s="88">
        <f t="shared" si="669"/>
        <v>0</v>
      </c>
      <c r="K926" s="88">
        <f t="shared" ref="K926:P926" si="670">SUM(K927:K929)</f>
        <v>0</v>
      </c>
      <c r="L926" s="88">
        <f t="shared" si="670"/>
        <v>0</v>
      </c>
      <c r="M926" s="88">
        <f t="shared" si="670"/>
        <v>0</v>
      </c>
      <c r="N926" s="88">
        <f t="shared" si="670"/>
        <v>0</v>
      </c>
      <c r="O926" s="88">
        <f t="shared" si="670"/>
        <v>0</v>
      </c>
      <c r="P926" s="88">
        <f t="shared" si="670"/>
        <v>0</v>
      </c>
    </row>
    <row r="927" spans="1:242" ht="18" hidden="1">
      <c r="A927" s="22" t="s">
        <v>1447</v>
      </c>
      <c r="B927" s="36" t="s">
        <v>212</v>
      </c>
      <c r="C927" s="48" t="s">
        <v>47</v>
      </c>
      <c r="D927" s="16"/>
      <c r="E927" s="16"/>
      <c r="F927" s="16"/>
      <c r="G927" s="16"/>
      <c r="H927" s="16"/>
      <c r="I927" s="88"/>
      <c r="J927" s="88"/>
      <c r="K927" s="88"/>
      <c r="L927" s="88"/>
      <c r="M927" s="88"/>
      <c r="N927" s="88"/>
      <c r="O927" s="88"/>
      <c r="P927" s="88"/>
    </row>
    <row r="928" spans="1:242" ht="18" hidden="1">
      <c r="A928" s="22" t="s">
        <v>1448</v>
      </c>
      <c r="B928" s="36" t="s">
        <v>1449</v>
      </c>
      <c r="C928" s="48" t="s">
        <v>47</v>
      </c>
      <c r="D928" s="16"/>
      <c r="E928" s="16"/>
      <c r="F928" s="16"/>
      <c r="G928" s="16"/>
      <c r="H928" s="16"/>
      <c r="I928" s="88"/>
      <c r="J928" s="88"/>
      <c r="K928" s="88"/>
      <c r="L928" s="88"/>
      <c r="M928" s="88"/>
      <c r="N928" s="88"/>
      <c r="O928" s="88"/>
      <c r="P928" s="88"/>
    </row>
    <row r="929" spans="1:16" ht="18" hidden="1">
      <c r="A929" s="22" t="s">
        <v>1450</v>
      </c>
      <c r="B929" s="36" t="s">
        <v>1451</v>
      </c>
      <c r="C929" s="48" t="s">
        <v>47</v>
      </c>
      <c r="D929" s="16"/>
      <c r="E929" s="16"/>
      <c r="F929" s="16"/>
      <c r="G929" s="16"/>
      <c r="H929" s="16"/>
      <c r="I929" s="88"/>
      <c r="J929" s="88"/>
      <c r="K929" s="88"/>
      <c r="L929" s="88"/>
      <c r="M929" s="88"/>
      <c r="N929" s="88"/>
      <c r="O929" s="88"/>
      <c r="P929" s="88"/>
    </row>
    <row r="930" spans="1:16" hidden="1">
      <c r="A930" s="22" t="s">
        <v>1452</v>
      </c>
      <c r="B930" s="36" t="s">
        <v>1453</v>
      </c>
      <c r="C930" s="48"/>
      <c r="D930" s="88">
        <f>D931</f>
        <v>0</v>
      </c>
      <c r="E930" s="88">
        <f t="shared" ref="E930:J930" si="671">E931+E932</f>
        <v>0</v>
      </c>
      <c r="F930" s="88">
        <f t="shared" si="671"/>
        <v>0</v>
      </c>
      <c r="G930" s="88">
        <f t="shared" si="671"/>
        <v>0</v>
      </c>
      <c r="H930" s="88">
        <f t="shared" si="671"/>
        <v>0</v>
      </c>
      <c r="I930" s="88">
        <f t="shared" si="671"/>
        <v>0</v>
      </c>
      <c r="J930" s="88">
        <f t="shared" si="671"/>
        <v>0</v>
      </c>
      <c r="K930" s="88">
        <f t="shared" ref="K930:P930" si="672">K931+K932</f>
        <v>0</v>
      </c>
      <c r="L930" s="88">
        <f t="shared" si="672"/>
        <v>0</v>
      </c>
      <c r="M930" s="88">
        <f t="shared" si="672"/>
        <v>0</v>
      </c>
      <c r="N930" s="88">
        <f t="shared" si="672"/>
        <v>0</v>
      </c>
      <c r="O930" s="88">
        <f t="shared" si="672"/>
        <v>0</v>
      </c>
      <c r="P930" s="88">
        <f t="shared" si="672"/>
        <v>0</v>
      </c>
    </row>
    <row r="931" spans="1:16" ht="22.5" hidden="1">
      <c r="A931" s="84" t="s">
        <v>1454</v>
      </c>
      <c r="B931" s="53" t="s">
        <v>546</v>
      </c>
      <c r="C931" s="48"/>
      <c r="D931" s="88">
        <f t="shared" ref="D931:J931" si="673">D954</f>
        <v>0</v>
      </c>
      <c r="E931" s="88">
        <f t="shared" si="673"/>
        <v>0</v>
      </c>
      <c r="F931" s="88">
        <f t="shared" si="673"/>
        <v>0</v>
      </c>
      <c r="G931" s="88">
        <f t="shared" si="673"/>
        <v>0</v>
      </c>
      <c r="H931" s="88">
        <f t="shared" si="673"/>
        <v>0</v>
      </c>
      <c r="I931" s="88">
        <f t="shared" si="673"/>
        <v>0</v>
      </c>
      <c r="J931" s="88">
        <f t="shared" si="673"/>
        <v>0</v>
      </c>
      <c r="K931" s="88">
        <f t="shared" ref="K931:P931" si="674">K954</f>
        <v>0</v>
      </c>
      <c r="L931" s="88">
        <f t="shared" si="674"/>
        <v>0</v>
      </c>
      <c r="M931" s="88">
        <f t="shared" si="674"/>
        <v>0</v>
      </c>
      <c r="N931" s="88">
        <f t="shared" si="674"/>
        <v>0</v>
      </c>
      <c r="O931" s="88">
        <f t="shared" si="674"/>
        <v>0</v>
      </c>
      <c r="P931" s="88">
        <f t="shared" si="674"/>
        <v>0</v>
      </c>
    </row>
    <row r="932" spans="1:16" ht="22.5" hidden="1">
      <c r="A932" s="24" t="s">
        <v>1640</v>
      </c>
      <c r="B932" s="35" t="s">
        <v>561</v>
      </c>
      <c r="C932" s="48"/>
      <c r="D932" s="88"/>
      <c r="E932" s="88">
        <f>E933</f>
        <v>0</v>
      </c>
      <c r="F932" s="88">
        <f t="shared" ref="F932:P933" si="675">F933</f>
        <v>0</v>
      </c>
      <c r="G932" s="88">
        <f t="shared" si="675"/>
        <v>0</v>
      </c>
      <c r="H932" s="88">
        <f t="shared" si="675"/>
        <v>0</v>
      </c>
      <c r="I932" s="88">
        <f t="shared" si="675"/>
        <v>0</v>
      </c>
      <c r="J932" s="88">
        <f t="shared" si="675"/>
        <v>0</v>
      </c>
      <c r="K932" s="88">
        <f t="shared" si="675"/>
        <v>0</v>
      </c>
      <c r="L932" s="88">
        <f t="shared" si="675"/>
        <v>0</v>
      </c>
      <c r="M932" s="88">
        <f t="shared" si="675"/>
        <v>0</v>
      </c>
      <c r="N932" s="88">
        <f t="shared" si="675"/>
        <v>0</v>
      </c>
      <c r="O932" s="88">
        <f t="shared" si="675"/>
        <v>0</v>
      </c>
      <c r="P932" s="88">
        <f t="shared" si="675"/>
        <v>0</v>
      </c>
    </row>
    <row r="933" spans="1:16" hidden="1">
      <c r="A933" s="24" t="s">
        <v>1641</v>
      </c>
      <c r="B933" s="35" t="s">
        <v>1639</v>
      </c>
      <c r="C933" s="48"/>
      <c r="D933" s="88"/>
      <c r="E933" s="88">
        <f>E934</f>
        <v>0</v>
      </c>
      <c r="F933" s="88">
        <f t="shared" si="675"/>
        <v>0</v>
      </c>
      <c r="G933" s="88">
        <f t="shared" si="675"/>
        <v>0</v>
      </c>
      <c r="H933" s="88">
        <f t="shared" si="675"/>
        <v>0</v>
      </c>
      <c r="I933" s="88">
        <f t="shared" si="675"/>
        <v>0</v>
      </c>
      <c r="J933" s="88">
        <f t="shared" si="675"/>
        <v>0</v>
      </c>
      <c r="K933" s="88">
        <f t="shared" si="675"/>
        <v>0</v>
      </c>
      <c r="L933" s="88">
        <f t="shared" si="675"/>
        <v>0</v>
      </c>
      <c r="M933" s="88">
        <f t="shared" si="675"/>
        <v>0</v>
      </c>
      <c r="N933" s="88">
        <f t="shared" si="675"/>
        <v>0</v>
      </c>
      <c r="O933" s="88">
        <f t="shared" si="675"/>
        <v>0</v>
      </c>
      <c r="P933" s="88">
        <f t="shared" si="675"/>
        <v>0</v>
      </c>
    </row>
    <row r="934" spans="1:16" hidden="1">
      <c r="A934" s="24" t="s">
        <v>1642</v>
      </c>
      <c r="B934" s="35" t="s">
        <v>563</v>
      </c>
      <c r="C934" s="48"/>
      <c r="D934" s="88"/>
      <c r="E934" s="88">
        <f t="shared" ref="E934:J934" si="676">SUM(E935:E938)</f>
        <v>0</v>
      </c>
      <c r="F934" s="88">
        <f t="shared" si="676"/>
        <v>0</v>
      </c>
      <c r="G934" s="88">
        <f t="shared" si="676"/>
        <v>0</v>
      </c>
      <c r="H934" s="88">
        <f t="shared" si="676"/>
        <v>0</v>
      </c>
      <c r="I934" s="88">
        <f t="shared" si="676"/>
        <v>0</v>
      </c>
      <c r="J934" s="88">
        <f t="shared" si="676"/>
        <v>0</v>
      </c>
      <c r="K934" s="88">
        <f t="shared" ref="K934:P934" si="677">SUM(K935:K938)</f>
        <v>0</v>
      </c>
      <c r="L934" s="88">
        <f t="shared" si="677"/>
        <v>0</v>
      </c>
      <c r="M934" s="88">
        <f t="shared" si="677"/>
        <v>0</v>
      </c>
      <c r="N934" s="88">
        <f t="shared" si="677"/>
        <v>0</v>
      </c>
      <c r="O934" s="88">
        <f t="shared" si="677"/>
        <v>0</v>
      </c>
      <c r="P934" s="88">
        <f t="shared" si="677"/>
        <v>0</v>
      </c>
    </row>
    <row r="935" spans="1:16" hidden="1">
      <c r="A935" s="22" t="s">
        <v>1643</v>
      </c>
      <c r="B935" s="36" t="s">
        <v>213</v>
      </c>
      <c r="C935" s="48" t="s">
        <v>47</v>
      </c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</row>
    <row r="936" spans="1:16" hidden="1">
      <c r="A936" s="22" t="s">
        <v>1644</v>
      </c>
      <c r="B936" s="36" t="s">
        <v>214</v>
      </c>
      <c r="C936" s="48" t="s">
        <v>47</v>
      </c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</row>
    <row r="937" spans="1:16" hidden="1">
      <c r="A937" s="22" t="s">
        <v>1645</v>
      </c>
      <c r="B937" s="36" t="s">
        <v>285</v>
      </c>
      <c r="C937" s="48" t="s">
        <v>47</v>
      </c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</row>
    <row r="938" spans="1:16" hidden="1">
      <c r="A938" s="22" t="s">
        <v>1646</v>
      </c>
      <c r="B938" s="36" t="s">
        <v>215</v>
      </c>
      <c r="C938" s="48" t="s">
        <v>47</v>
      </c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</row>
    <row r="939" spans="1:16" hidden="1">
      <c r="A939" s="52" t="s">
        <v>1676</v>
      </c>
      <c r="B939" s="53" t="s">
        <v>55</v>
      </c>
      <c r="C939" s="105"/>
      <c r="D939" s="88"/>
      <c r="E939" s="88">
        <f>E940</f>
        <v>0</v>
      </c>
      <c r="F939" s="88">
        <f t="shared" ref="F939:P942" si="678">F940</f>
        <v>0</v>
      </c>
      <c r="G939" s="88">
        <f t="shared" si="678"/>
        <v>0</v>
      </c>
      <c r="H939" s="88">
        <f t="shared" si="678"/>
        <v>0</v>
      </c>
      <c r="I939" s="88">
        <f t="shared" si="678"/>
        <v>0</v>
      </c>
      <c r="J939" s="88">
        <f t="shared" si="678"/>
        <v>0</v>
      </c>
      <c r="K939" s="88">
        <f t="shared" si="678"/>
        <v>0</v>
      </c>
      <c r="L939" s="88">
        <f t="shared" si="678"/>
        <v>0</v>
      </c>
      <c r="M939" s="88">
        <f t="shared" si="678"/>
        <v>0</v>
      </c>
      <c r="N939" s="88">
        <f t="shared" si="678"/>
        <v>0</v>
      </c>
      <c r="O939" s="88">
        <f t="shared" si="678"/>
        <v>0</v>
      </c>
      <c r="P939" s="88">
        <f t="shared" si="678"/>
        <v>0</v>
      </c>
    </row>
    <row r="940" spans="1:16" hidden="1">
      <c r="A940" s="52" t="s">
        <v>1677</v>
      </c>
      <c r="B940" s="53" t="s">
        <v>1678</v>
      </c>
      <c r="C940" s="105"/>
      <c r="D940" s="88"/>
      <c r="E940" s="88">
        <f>E941</f>
        <v>0</v>
      </c>
      <c r="F940" s="88">
        <f t="shared" si="678"/>
        <v>0</v>
      </c>
      <c r="G940" s="88">
        <f t="shared" si="678"/>
        <v>0</v>
      </c>
      <c r="H940" s="88">
        <f t="shared" si="678"/>
        <v>0</v>
      </c>
      <c r="I940" s="88">
        <f t="shared" si="678"/>
        <v>0</v>
      </c>
      <c r="J940" s="88">
        <f t="shared" si="678"/>
        <v>0</v>
      </c>
      <c r="K940" s="88">
        <f t="shared" si="678"/>
        <v>0</v>
      </c>
      <c r="L940" s="88">
        <f t="shared" si="678"/>
        <v>0</v>
      </c>
      <c r="M940" s="88">
        <f t="shared" si="678"/>
        <v>0</v>
      </c>
      <c r="N940" s="88">
        <f t="shared" si="678"/>
        <v>0</v>
      </c>
      <c r="O940" s="88">
        <f t="shared" si="678"/>
        <v>0</v>
      </c>
      <c r="P940" s="88">
        <f t="shared" si="678"/>
        <v>0</v>
      </c>
    </row>
    <row r="941" spans="1:16" hidden="1">
      <c r="A941" s="52" t="s">
        <v>1679</v>
      </c>
      <c r="B941" s="53" t="s">
        <v>1678</v>
      </c>
      <c r="C941" s="105"/>
      <c r="D941" s="88"/>
      <c r="E941" s="88">
        <f>E942</f>
        <v>0</v>
      </c>
      <c r="F941" s="88">
        <f t="shared" si="678"/>
        <v>0</v>
      </c>
      <c r="G941" s="88">
        <f t="shared" si="678"/>
        <v>0</v>
      </c>
      <c r="H941" s="88">
        <f t="shared" si="678"/>
        <v>0</v>
      </c>
      <c r="I941" s="88">
        <f t="shared" si="678"/>
        <v>0</v>
      </c>
      <c r="J941" s="88">
        <f t="shared" si="678"/>
        <v>0</v>
      </c>
      <c r="K941" s="88">
        <f t="shared" si="678"/>
        <v>0</v>
      </c>
      <c r="L941" s="88">
        <f t="shared" si="678"/>
        <v>0</v>
      </c>
      <c r="M941" s="88">
        <f t="shared" si="678"/>
        <v>0</v>
      </c>
      <c r="N941" s="88">
        <f t="shared" si="678"/>
        <v>0</v>
      </c>
      <c r="O941" s="88">
        <f t="shared" si="678"/>
        <v>0</v>
      </c>
      <c r="P941" s="88">
        <f t="shared" si="678"/>
        <v>0</v>
      </c>
    </row>
    <row r="942" spans="1:16" hidden="1">
      <c r="A942" s="52" t="s">
        <v>1680</v>
      </c>
      <c r="B942" s="53" t="s">
        <v>1681</v>
      </c>
      <c r="C942" s="106"/>
      <c r="D942" s="88"/>
      <c r="E942" s="88">
        <f>E943</f>
        <v>0</v>
      </c>
      <c r="F942" s="88">
        <f t="shared" si="678"/>
        <v>0</v>
      </c>
      <c r="G942" s="88">
        <f t="shared" si="678"/>
        <v>0</v>
      </c>
      <c r="H942" s="88">
        <f t="shared" si="678"/>
        <v>0</v>
      </c>
      <c r="I942" s="88">
        <f t="shared" si="678"/>
        <v>0</v>
      </c>
      <c r="J942" s="88">
        <f t="shared" si="678"/>
        <v>0</v>
      </c>
      <c r="K942" s="88">
        <f t="shared" si="678"/>
        <v>0</v>
      </c>
      <c r="L942" s="88">
        <f t="shared" si="678"/>
        <v>0</v>
      </c>
      <c r="M942" s="88">
        <f t="shared" si="678"/>
        <v>0</v>
      </c>
      <c r="N942" s="88">
        <f t="shared" si="678"/>
        <v>0</v>
      </c>
      <c r="O942" s="88">
        <f t="shared" si="678"/>
        <v>0</v>
      </c>
      <c r="P942" s="88">
        <f t="shared" si="678"/>
        <v>0</v>
      </c>
    </row>
    <row r="943" spans="1:16" hidden="1">
      <c r="A943" s="84" t="s">
        <v>1682</v>
      </c>
      <c r="B943" s="35" t="s">
        <v>1683</v>
      </c>
      <c r="C943" s="106"/>
      <c r="D943" s="88"/>
      <c r="E943" s="88">
        <f t="shared" ref="E943:J943" si="679">SUM(E944:E946)</f>
        <v>0</v>
      </c>
      <c r="F943" s="88">
        <f t="shared" si="679"/>
        <v>0</v>
      </c>
      <c r="G943" s="88">
        <f t="shared" si="679"/>
        <v>0</v>
      </c>
      <c r="H943" s="88">
        <f t="shared" si="679"/>
        <v>0</v>
      </c>
      <c r="I943" s="88">
        <f t="shared" si="679"/>
        <v>0</v>
      </c>
      <c r="J943" s="88">
        <f t="shared" si="679"/>
        <v>0</v>
      </c>
      <c r="K943" s="88">
        <f t="shared" ref="K943:P943" si="680">SUM(K944:K946)</f>
        <v>0</v>
      </c>
      <c r="L943" s="88">
        <f t="shared" si="680"/>
        <v>0</v>
      </c>
      <c r="M943" s="88">
        <f t="shared" si="680"/>
        <v>0</v>
      </c>
      <c r="N943" s="88">
        <f t="shared" si="680"/>
        <v>0</v>
      </c>
      <c r="O943" s="88">
        <f t="shared" si="680"/>
        <v>0</v>
      </c>
      <c r="P943" s="88">
        <f t="shared" si="680"/>
        <v>0</v>
      </c>
    </row>
    <row r="944" spans="1:16" hidden="1">
      <c r="A944" s="22" t="s">
        <v>1684</v>
      </c>
      <c r="B944" s="36" t="s">
        <v>1685</v>
      </c>
      <c r="C944" s="48" t="s">
        <v>47</v>
      </c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</row>
    <row r="945" spans="1:242" hidden="1">
      <c r="A945" s="22" t="s">
        <v>1686</v>
      </c>
      <c r="B945" s="36" t="s">
        <v>1688</v>
      </c>
      <c r="C945" s="48" t="s">
        <v>47</v>
      </c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</row>
    <row r="946" spans="1:242" hidden="1">
      <c r="A946" s="22" t="s">
        <v>1687</v>
      </c>
      <c r="B946" s="36" t="s">
        <v>1689</v>
      </c>
      <c r="C946" s="48" t="s">
        <v>47</v>
      </c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</row>
    <row r="947" spans="1:242" hidden="1">
      <c r="A947" s="52" t="s">
        <v>1574</v>
      </c>
      <c r="B947" s="53" t="s">
        <v>1135</v>
      </c>
      <c r="C947" s="105"/>
      <c r="D947" s="88"/>
      <c r="E947" s="16">
        <f>E948</f>
        <v>0</v>
      </c>
      <c r="F947" s="16">
        <f t="shared" ref="F947:P950" si="681">F948</f>
        <v>0</v>
      </c>
      <c r="G947" s="16">
        <f t="shared" si="681"/>
        <v>0</v>
      </c>
      <c r="H947" s="16">
        <f t="shared" si="681"/>
        <v>0</v>
      </c>
      <c r="I947" s="16">
        <f t="shared" si="681"/>
        <v>0</v>
      </c>
      <c r="J947" s="16">
        <f t="shared" si="681"/>
        <v>0</v>
      </c>
      <c r="K947" s="16">
        <f t="shared" si="681"/>
        <v>0</v>
      </c>
      <c r="L947" s="16">
        <f t="shared" si="681"/>
        <v>0</v>
      </c>
      <c r="M947" s="16">
        <f t="shared" si="681"/>
        <v>0</v>
      </c>
      <c r="N947" s="16">
        <f t="shared" si="681"/>
        <v>0</v>
      </c>
      <c r="O947" s="16">
        <f t="shared" si="681"/>
        <v>0</v>
      </c>
      <c r="P947" s="16">
        <f t="shared" si="681"/>
        <v>0</v>
      </c>
    </row>
    <row r="948" spans="1:242" hidden="1">
      <c r="A948" s="52" t="s">
        <v>1575</v>
      </c>
      <c r="B948" s="53" t="s">
        <v>1244</v>
      </c>
      <c r="C948" s="105"/>
      <c r="D948" s="88"/>
      <c r="E948" s="16">
        <f>E949</f>
        <v>0</v>
      </c>
      <c r="F948" s="16">
        <f t="shared" si="681"/>
        <v>0</v>
      </c>
      <c r="G948" s="16">
        <f t="shared" si="681"/>
        <v>0</v>
      </c>
      <c r="H948" s="16">
        <f t="shared" si="681"/>
        <v>0</v>
      </c>
      <c r="I948" s="16">
        <f t="shared" si="681"/>
        <v>0</v>
      </c>
      <c r="J948" s="16">
        <f t="shared" si="681"/>
        <v>0</v>
      </c>
      <c r="K948" s="16">
        <f t="shared" si="681"/>
        <v>0</v>
      </c>
      <c r="L948" s="16">
        <f t="shared" si="681"/>
        <v>0</v>
      </c>
      <c r="M948" s="16">
        <f t="shared" si="681"/>
        <v>0</v>
      </c>
      <c r="N948" s="16">
        <f t="shared" si="681"/>
        <v>0</v>
      </c>
      <c r="O948" s="16">
        <f t="shared" si="681"/>
        <v>0</v>
      </c>
      <c r="P948" s="16">
        <f t="shared" si="681"/>
        <v>0</v>
      </c>
    </row>
    <row r="949" spans="1:242" ht="22.5" hidden="1">
      <c r="A949" s="52" t="s">
        <v>1576</v>
      </c>
      <c r="B949" s="53" t="s">
        <v>1577</v>
      </c>
      <c r="C949" s="105"/>
      <c r="D949" s="88"/>
      <c r="E949" s="16">
        <f>E950</f>
        <v>0</v>
      </c>
      <c r="F949" s="16">
        <f t="shared" si="681"/>
        <v>0</v>
      </c>
      <c r="G949" s="16">
        <f t="shared" si="681"/>
        <v>0</v>
      </c>
      <c r="H949" s="16">
        <f t="shared" si="681"/>
        <v>0</v>
      </c>
      <c r="I949" s="16">
        <f t="shared" si="681"/>
        <v>0</v>
      </c>
      <c r="J949" s="16">
        <f t="shared" si="681"/>
        <v>0</v>
      </c>
      <c r="K949" s="16">
        <f t="shared" si="681"/>
        <v>0</v>
      </c>
      <c r="L949" s="16">
        <f t="shared" si="681"/>
        <v>0</v>
      </c>
      <c r="M949" s="16">
        <f t="shared" si="681"/>
        <v>0</v>
      </c>
      <c r="N949" s="16">
        <f t="shared" si="681"/>
        <v>0</v>
      </c>
      <c r="O949" s="16">
        <f t="shared" si="681"/>
        <v>0</v>
      </c>
      <c r="P949" s="16">
        <f t="shared" si="681"/>
        <v>0</v>
      </c>
    </row>
    <row r="950" spans="1:242" ht="15" hidden="1" customHeight="1">
      <c r="A950" s="84" t="s">
        <v>1578</v>
      </c>
      <c r="B950" s="98" t="s">
        <v>1577</v>
      </c>
      <c r="C950" s="48"/>
      <c r="D950" s="88"/>
      <c r="E950" s="16">
        <f>E951</f>
        <v>0</v>
      </c>
      <c r="F950" s="16">
        <f t="shared" si="681"/>
        <v>0</v>
      </c>
      <c r="G950" s="16">
        <f t="shared" si="681"/>
        <v>0</v>
      </c>
      <c r="H950" s="16">
        <f t="shared" si="681"/>
        <v>0</v>
      </c>
      <c r="I950" s="16">
        <f t="shared" si="681"/>
        <v>0</v>
      </c>
      <c r="J950" s="16">
        <f t="shared" si="681"/>
        <v>0</v>
      </c>
      <c r="K950" s="16">
        <f t="shared" si="681"/>
        <v>0</v>
      </c>
      <c r="L950" s="16">
        <f t="shared" si="681"/>
        <v>0</v>
      </c>
      <c r="M950" s="16">
        <f t="shared" si="681"/>
        <v>0</v>
      </c>
      <c r="N950" s="16">
        <f t="shared" si="681"/>
        <v>0</v>
      </c>
      <c r="O950" s="16">
        <f t="shared" si="681"/>
        <v>0</v>
      </c>
      <c r="P950" s="16">
        <f t="shared" si="681"/>
        <v>0</v>
      </c>
    </row>
    <row r="951" spans="1:242" ht="22.5" hidden="1">
      <c r="A951" s="84" t="s">
        <v>1579</v>
      </c>
      <c r="B951" s="98" t="s">
        <v>1580</v>
      </c>
      <c r="C951" s="48"/>
      <c r="D951" s="88"/>
      <c r="E951" s="16">
        <f t="shared" ref="E951:J951" si="682">SUM(E952:E953)</f>
        <v>0</v>
      </c>
      <c r="F951" s="16">
        <f t="shared" si="682"/>
        <v>0</v>
      </c>
      <c r="G951" s="16">
        <f t="shared" si="682"/>
        <v>0</v>
      </c>
      <c r="H951" s="16">
        <f t="shared" si="682"/>
        <v>0</v>
      </c>
      <c r="I951" s="16">
        <f t="shared" si="682"/>
        <v>0</v>
      </c>
      <c r="J951" s="16">
        <f t="shared" si="682"/>
        <v>0</v>
      </c>
      <c r="K951" s="16">
        <f t="shared" ref="K951:P951" si="683">SUM(K952:K953)</f>
        <v>0</v>
      </c>
      <c r="L951" s="16">
        <f t="shared" si="683"/>
        <v>0</v>
      </c>
      <c r="M951" s="16">
        <f t="shared" si="683"/>
        <v>0</v>
      </c>
      <c r="N951" s="16">
        <f t="shared" si="683"/>
        <v>0</v>
      </c>
      <c r="O951" s="16">
        <f t="shared" si="683"/>
        <v>0</v>
      </c>
      <c r="P951" s="16">
        <f t="shared" si="683"/>
        <v>0</v>
      </c>
    </row>
    <row r="952" spans="1:242" hidden="1">
      <c r="A952" s="22" t="s">
        <v>1581</v>
      </c>
      <c r="B952" s="36" t="s">
        <v>1582</v>
      </c>
      <c r="C952" s="48" t="s">
        <v>47</v>
      </c>
      <c r="D952" s="88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</row>
    <row r="953" spans="1:242" hidden="1">
      <c r="A953" s="22" t="s">
        <v>1583</v>
      </c>
      <c r="B953" s="36" t="s">
        <v>1584</v>
      </c>
      <c r="C953" s="48" t="s">
        <v>47</v>
      </c>
      <c r="D953" s="88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</row>
    <row r="954" spans="1:242" ht="18" hidden="1">
      <c r="A954" s="22" t="s">
        <v>1455</v>
      </c>
      <c r="B954" s="36" t="s">
        <v>216</v>
      </c>
      <c r="C954" s="48"/>
      <c r="D954" s="88">
        <f>D955</f>
        <v>0</v>
      </c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</row>
    <row r="955" spans="1:242" hidden="1">
      <c r="A955" s="22" t="s">
        <v>1456</v>
      </c>
      <c r="B955" s="36" t="s">
        <v>1457</v>
      </c>
      <c r="C955" s="48"/>
      <c r="D955" s="88">
        <f>D956+D957</f>
        <v>0</v>
      </c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</row>
    <row r="956" spans="1:242" ht="18" hidden="1">
      <c r="A956" s="22" t="s">
        <v>1458</v>
      </c>
      <c r="B956" s="36" t="s">
        <v>217</v>
      </c>
      <c r="C956" s="48" t="s">
        <v>47</v>
      </c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</row>
    <row r="957" spans="1:242" hidden="1">
      <c r="A957" s="22" t="s">
        <v>1459</v>
      </c>
      <c r="B957" s="36" t="s">
        <v>218</v>
      </c>
      <c r="C957" s="48" t="s">
        <v>47</v>
      </c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</row>
    <row r="958" spans="1:242" hidden="1">
      <c r="A958" s="22"/>
      <c r="B958" s="36"/>
      <c r="C958" s="48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</row>
    <row r="959" spans="1:242" s="92" customFormat="1" ht="11.25">
      <c r="A959" s="44" t="s">
        <v>219</v>
      </c>
      <c r="B959" s="54" t="s">
        <v>286</v>
      </c>
      <c r="C959" s="104"/>
      <c r="D959" s="43">
        <f t="shared" ref="D959:J959" si="684">SUM(D960:D965)</f>
        <v>-5134081.3400000008</v>
      </c>
      <c r="E959" s="43">
        <f t="shared" si="684"/>
        <v>-4469924.9400000004</v>
      </c>
      <c r="F959" s="43">
        <f t="shared" si="684"/>
        <v>-4472197.5</v>
      </c>
      <c r="G959" s="43">
        <f t="shared" si="684"/>
        <v>-5213371.1399999997</v>
      </c>
      <c r="H959" s="43">
        <f t="shared" si="684"/>
        <v>-4665180.82</v>
      </c>
      <c r="I959" s="43">
        <f t="shared" si="684"/>
        <v>-4066599.51</v>
      </c>
      <c r="J959" s="43">
        <f t="shared" si="684"/>
        <v>-5035300.26</v>
      </c>
      <c r="K959" s="43">
        <f t="shared" ref="K959:P959" si="685">SUM(K960:K965)</f>
        <v>-4255623.5</v>
      </c>
      <c r="L959" s="43">
        <f t="shared" si="685"/>
        <v>0</v>
      </c>
      <c r="M959" s="43">
        <f t="shared" si="685"/>
        <v>0</v>
      </c>
      <c r="N959" s="43">
        <f t="shared" si="685"/>
        <v>0</v>
      </c>
      <c r="O959" s="43">
        <f t="shared" si="685"/>
        <v>0</v>
      </c>
      <c r="P959" s="43">
        <f t="shared" si="685"/>
        <v>-37312279.010000005</v>
      </c>
      <c r="HR959" s="93"/>
      <c r="HS959" s="93"/>
      <c r="HT959" s="93"/>
      <c r="HU959" s="93"/>
      <c r="HV959" s="93"/>
      <c r="HW959" s="93"/>
      <c r="HX959" s="93"/>
      <c r="HY959" s="93"/>
      <c r="HZ959" s="93"/>
      <c r="IA959" s="93"/>
      <c r="IB959" s="93"/>
      <c r="IC959" s="93"/>
      <c r="ID959" s="93"/>
      <c r="IE959" s="93"/>
      <c r="IF959" s="93"/>
      <c r="IG959" s="93"/>
      <c r="IH959" s="93"/>
    </row>
    <row r="960" spans="1:242">
      <c r="A960" s="22" t="s">
        <v>872</v>
      </c>
      <c r="B960" s="36" t="s">
        <v>287</v>
      </c>
      <c r="C960" s="48" t="s">
        <v>62</v>
      </c>
      <c r="D960" s="16">
        <f t="shared" ref="D960:O960" si="686">-D415</f>
        <v>-1445329.35</v>
      </c>
      <c r="E960" s="16">
        <f t="shared" si="686"/>
        <v>-1894460.37</v>
      </c>
      <c r="F960" s="16">
        <f t="shared" si="686"/>
        <v>-1269816.97</v>
      </c>
      <c r="G960" s="16">
        <f t="shared" si="686"/>
        <v>-1327497.4099999999</v>
      </c>
      <c r="H960" s="16">
        <f t="shared" si="686"/>
        <v>-1595469.12</v>
      </c>
      <c r="I960" s="16">
        <f t="shared" si="686"/>
        <v>-1379833.04</v>
      </c>
      <c r="J960" s="16">
        <f t="shared" si="686"/>
        <v>-1203253.3400000001</v>
      </c>
      <c r="K960" s="16">
        <f t="shared" si="686"/>
        <v>-1507420.02</v>
      </c>
      <c r="L960" s="16">
        <f t="shared" si="686"/>
        <v>0</v>
      </c>
      <c r="M960" s="16">
        <f t="shared" si="686"/>
        <v>0</v>
      </c>
      <c r="N960" s="16">
        <f t="shared" si="686"/>
        <v>0</v>
      </c>
      <c r="O960" s="16">
        <f t="shared" si="686"/>
        <v>0</v>
      </c>
      <c r="P960" s="16">
        <f>SUM(D960:O960)</f>
        <v>-11623079.620000001</v>
      </c>
    </row>
    <row r="961" spans="1:242">
      <c r="A961" s="22" t="s">
        <v>904</v>
      </c>
      <c r="B961" s="36" t="s">
        <v>288</v>
      </c>
      <c r="C961" s="48" t="s">
        <v>62</v>
      </c>
      <c r="D961" s="16">
        <f t="shared" ref="D961:O961" si="687">-D431</f>
        <v>-9798.58</v>
      </c>
      <c r="E961" s="16">
        <f t="shared" si="687"/>
        <v>-387.05</v>
      </c>
      <c r="F961" s="16">
        <f t="shared" si="687"/>
        <v>-605.87</v>
      </c>
      <c r="G961" s="16">
        <f t="shared" si="687"/>
        <v>-248.9</v>
      </c>
      <c r="H961" s="16">
        <f t="shared" si="687"/>
        <v>-1469.98</v>
      </c>
      <c r="I961" s="16">
        <f t="shared" si="687"/>
        <v>-2206.12</v>
      </c>
      <c r="J961" s="16">
        <f t="shared" si="687"/>
        <v>-778.67</v>
      </c>
      <c r="K961" s="16">
        <f t="shared" si="687"/>
        <v>-1868.63</v>
      </c>
      <c r="L961" s="16">
        <f t="shared" si="687"/>
        <v>0</v>
      </c>
      <c r="M961" s="16">
        <f t="shared" si="687"/>
        <v>0</v>
      </c>
      <c r="N961" s="16">
        <f t="shared" si="687"/>
        <v>0</v>
      </c>
      <c r="O961" s="16">
        <f t="shared" si="687"/>
        <v>0</v>
      </c>
      <c r="P961" s="16">
        <f t="shared" ref="P961:P965" si="688">SUM(D961:O961)</f>
        <v>-17363.8</v>
      </c>
    </row>
    <row r="962" spans="1:242">
      <c r="A962" s="22" t="s">
        <v>985</v>
      </c>
      <c r="B962" s="36" t="s">
        <v>289</v>
      </c>
      <c r="C962" s="48" t="s">
        <v>62</v>
      </c>
      <c r="D962" s="16">
        <f t="shared" ref="D962:O962" si="689">-D491</f>
        <v>0</v>
      </c>
      <c r="E962" s="16">
        <f t="shared" si="689"/>
        <v>0</v>
      </c>
      <c r="F962" s="16">
        <f t="shared" si="689"/>
        <v>0</v>
      </c>
      <c r="G962" s="16">
        <f t="shared" si="689"/>
        <v>0</v>
      </c>
      <c r="H962" s="16">
        <f t="shared" si="689"/>
        <v>0</v>
      </c>
      <c r="I962" s="16">
        <f t="shared" si="689"/>
        <v>0</v>
      </c>
      <c r="J962" s="16">
        <f t="shared" si="689"/>
        <v>0</v>
      </c>
      <c r="K962" s="16">
        <f t="shared" si="689"/>
        <v>0</v>
      </c>
      <c r="L962" s="16">
        <f t="shared" si="689"/>
        <v>0</v>
      </c>
      <c r="M962" s="16">
        <f t="shared" si="689"/>
        <v>0</v>
      </c>
      <c r="N962" s="16">
        <f t="shared" si="689"/>
        <v>0</v>
      </c>
      <c r="O962" s="16">
        <f t="shared" si="689"/>
        <v>0</v>
      </c>
      <c r="P962" s="16">
        <f t="shared" si="688"/>
        <v>0</v>
      </c>
    </row>
    <row r="963" spans="1:242">
      <c r="A963" s="22" t="s">
        <v>1033</v>
      </c>
      <c r="B963" s="36" t="s">
        <v>290</v>
      </c>
      <c r="C963" s="48" t="s">
        <v>62</v>
      </c>
      <c r="D963" s="16">
        <f t="shared" ref="D963:O963" si="690">-D536</f>
        <v>-1619765.96</v>
      </c>
      <c r="E963" s="16">
        <f t="shared" si="690"/>
        <v>-1865840.41</v>
      </c>
      <c r="F963" s="16">
        <f t="shared" si="690"/>
        <v>-2280573.9500000002</v>
      </c>
      <c r="G963" s="16">
        <f t="shared" si="690"/>
        <v>-1791438.9</v>
      </c>
      <c r="H963" s="16">
        <f t="shared" si="690"/>
        <v>-2135720.7000000002</v>
      </c>
      <c r="I963" s="16">
        <f t="shared" si="690"/>
        <v>-2114117.3199999998</v>
      </c>
      <c r="J963" s="16">
        <f t="shared" si="690"/>
        <v>-3406091</v>
      </c>
      <c r="K963" s="16">
        <f t="shared" si="690"/>
        <v>-2468848.69</v>
      </c>
      <c r="L963" s="16">
        <f t="shared" si="690"/>
        <v>0</v>
      </c>
      <c r="M963" s="16">
        <f t="shared" si="690"/>
        <v>0</v>
      </c>
      <c r="N963" s="16">
        <f t="shared" si="690"/>
        <v>0</v>
      </c>
      <c r="O963" s="16">
        <f t="shared" si="690"/>
        <v>0</v>
      </c>
      <c r="P963" s="16">
        <f t="shared" si="688"/>
        <v>-17682396.930000003</v>
      </c>
    </row>
    <row r="964" spans="1:242">
      <c r="A964" s="22" t="s">
        <v>1045</v>
      </c>
      <c r="B964" s="36" t="s">
        <v>291</v>
      </c>
      <c r="C964" s="48" t="s">
        <v>62</v>
      </c>
      <c r="D964" s="16">
        <f t="shared" ref="D964:O964" si="691">-D542</f>
        <v>-2031604.47</v>
      </c>
      <c r="E964" s="16">
        <f t="shared" si="691"/>
        <v>-687253.28</v>
      </c>
      <c r="F964" s="16">
        <f t="shared" si="691"/>
        <v>-897965.18</v>
      </c>
      <c r="G964" s="16">
        <f t="shared" si="691"/>
        <v>-2067855.25</v>
      </c>
      <c r="H964" s="16">
        <f t="shared" si="691"/>
        <v>-909670.78</v>
      </c>
      <c r="I964" s="16">
        <f t="shared" si="691"/>
        <v>-546606.61</v>
      </c>
      <c r="J964" s="16">
        <f t="shared" si="691"/>
        <v>-399363.24</v>
      </c>
      <c r="K964" s="16">
        <f t="shared" si="691"/>
        <v>-256886.98</v>
      </c>
      <c r="L964" s="16">
        <f t="shared" si="691"/>
        <v>0</v>
      </c>
      <c r="M964" s="16">
        <f t="shared" si="691"/>
        <v>0</v>
      </c>
      <c r="N964" s="16">
        <f t="shared" si="691"/>
        <v>0</v>
      </c>
      <c r="O964" s="16">
        <f t="shared" si="691"/>
        <v>0</v>
      </c>
      <c r="P964" s="16">
        <f t="shared" si="688"/>
        <v>-7797205.790000001</v>
      </c>
    </row>
    <row r="965" spans="1:242">
      <c r="A965" s="22" t="s">
        <v>1057</v>
      </c>
      <c r="B965" s="36" t="s">
        <v>292</v>
      </c>
      <c r="C965" s="48" t="s">
        <v>62</v>
      </c>
      <c r="D965" s="16">
        <f t="shared" ref="D965:O965" si="692">-D548</f>
        <v>-27582.98</v>
      </c>
      <c r="E965" s="16">
        <f t="shared" si="692"/>
        <v>-21983.83</v>
      </c>
      <c r="F965" s="16">
        <f t="shared" si="692"/>
        <v>-23235.53</v>
      </c>
      <c r="G965" s="16">
        <f t="shared" si="692"/>
        <v>-26330.68</v>
      </c>
      <c r="H965" s="16">
        <f t="shared" si="692"/>
        <v>-22850.240000000002</v>
      </c>
      <c r="I965" s="16">
        <f t="shared" si="692"/>
        <v>-23836.42</v>
      </c>
      <c r="J965" s="16">
        <f t="shared" si="692"/>
        <v>-25814.01</v>
      </c>
      <c r="K965" s="16">
        <f t="shared" si="692"/>
        <v>-20599.18</v>
      </c>
      <c r="L965" s="16">
        <f t="shared" si="692"/>
        <v>0</v>
      </c>
      <c r="M965" s="16">
        <f t="shared" si="692"/>
        <v>0</v>
      </c>
      <c r="N965" s="16">
        <f t="shared" si="692"/>
        <v>0</v>
      </c>
      <c r="O965" s="16">
        <f t="shared" si="692"/>
        <v>0</v>
      </c>
      <c r="P965" s="16">
        <f t="shared" si="688"/>
        <v>-192232.87</v>
      </c>
    </row>
    <row r="966" spans="1:242" s="92" customFormat="1" ht="11.25">
      <c r="A966" s="44"/>
      <c r="B966" s="54" t="s">
        <v>293</v>
      </c>
      <c r="C966" s="104"/>
      <c r="D966" s="43">
        <f>SUM(D967:D977)</f>
        <v>-508423.99000000005</v>
      </c>
      <c r="E966" s="43">
        <f t="shared" ref="E966:P966" si="693">SUM(E967:E977)</f>
        <v>0</v>
      </c>
      <c r="F966" s="43">
        <f t="shared" si="693"/>
        <v>0</v>
      </c>
      <c r="G966" s="43">
        <f t="shared" si="693"/>
        <v>0</v>
      </c>
      <c r="H966" s="43">
        <f t="shared" si="693"/>
        <v>0</v>
      </c>
      <c r="I966" s="43">
        <f t="shared" si="693"/>
        <v>0</v>
      </c>
      <c r="J966" s="43">
        <f t="shared" si="693"/>
        <v>0</v>
      </c>
      <c r="K966" s="43">
        <f t="shared" si="693"/>
        <v>0</v>
      </c>
      <c r="L966" s="43">
        <f t="shared" si="693"/>
        <v>0</v>
      </c>
      <c r="M966" s="43">
        <f t="shared" si="693"/>
        <v>0</v>
      </c>
      <c r="N966" s="43">
        <f t="shared" si="693"/>
        <v>0</v>
      </c>
      <c r="O966" s="43">
        <f t="shared" si="693"/>
        <v>0</v>
      </c>
      <c r="P966" s="43">
        <f t="shared" si="693"/>
        <v>-508423.99000000005</v>
      </c>
      <c r="HR966" s="93"/>
      <c r="HS966" s="93"/>
      <c r="HT966" s="93"/>
      <c r="HU966" s="93"/>
      <c r="HV966" s="93"/>
      <c r="HW966" s="93"/>
      <c r="HX966" s="93"/>
      <c r="HY966" s="93"/>
      <c r="HZ966" s="93"/>
      <c r="IA966" s="93"/>
      <c r="IB966" s="93"/>
      <c r="IC966" s="93"/>
      <c r="ID966" s="93"/>
      <c r="IE966" s="93"/>
      <c r="IF966" s="93"/>
      <c r="IG966" s="93"/>
      <c r="IH966" s="93"/>
    </row>
    <row r="967" spans="1:242">
      <c r="A967" s="82" t="s">
        <v>352</v>
      </c>
      <c r="B967" s="82" t="s">
        <v>353</v>
      </c>
      <c r="C967" s="23" t="s">
        <v>14</v>
      </c>
      <c r="D967" s="16">
        <v>-305054.53000000003</v>
      </c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>
        <f>SUM(D967:O967)</f>
        <v>-305054.53000000003</v>
      </c>
    </row>
    <row r="968" spans="1:242">
      <c r="A968" s="82" t="s">
        <v>354</v>
      </c>
      <c r="B968" s="82" t="s">
        <v>1460</v>
      </c>
      <c r="C968" s="23" t="s">
        <v>15</v>
      </c>
      <c r="D968" s="16">
        <v>-127109.88</v>
      </c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>
        <f t="shared" ref="P968:P1010" si="694">SUM(D968:O968)</f>
        <v>-127109.88</v>
      </c>
    </row>
    <row r="969" spans="1:242">
      <c r="A969" s="82" t="s">
        <v>356</v>
      </c>
      <c r="B969" s="82" t="s">
        <v>1461</v>
      </c>
      <c r="C969" s="23" t="s">
        <v>16</v>
      </c>
      <c r="D969" s="16">
        <v>-76259.58</v>
      </c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>
        <f t="shared" si="694"/>
        <v>-76259.58</v>
      </c>
    </row>
    <row r="970" spans="1:242">
      <c r="A970" s="82" t="s">
        <v>385</v>
      </c>
      <c r="B970" s="82" t="s">
        <v>386</v>
      </c>
      <c r="C970" s="23" t="s">
        <v>14</v>
      </c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>
        <f t="shared" si="694"/>
        <v>0</v>
      </c>
    </row>
    <row r="971" spans="1:242">
      <c r="A971" s="82" t="s">
        <v>387</v>
      </c>
      <c r="B971" s="82" t="s">
        <v>388</v>
      </c>
      <c r="C971" s="23" t="s">
        <v>15</v>
      </c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>
        <f t="shared" si="694"/>
        <v>0</v>
      </c>
    </row>
    <row r="972" spans="1:242">
      <c r="A972" s="82" t="s">
        <v>389</v>
      </c>
      <c r="B972" s="82" t="s">
        <v>390</v>
      </c>
      <c r="C972" s="23" t="s">
        <v>16</v>
      </c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>
        <f t="shared" si="694"/>
        <v>0</v>
      </c>
    </row>
    <row r="973" spans="1:242">
      <c r="A973" s="82" t="s">
        <v>404</v>
      </c>
      <c r="B973" s="82" t="s">
        <v>405</v>
      </c>
      <c r="C973" s="23" t="s">
        <v>14</v>
      </c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>
        <f t="shared" si="694"/>
        <v>0</v>
      </c>
    </row>
    <row r="974" spans="1:242">
      <c r="A974" s="82" t="s">
        <v>406</v>
      </c>
      <c r="B974" s="82" t="s">
        <v>407</v>
      </c>
      <c r="C974" s="23" t="s">
        <v>15</v>
      </c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>
        <f t="shared" si="694"/>
        <v>0</v>
      </c>
    </row>
    <row r="975" spans="1:242">
      <c r="A975" s="82" t="s">
        <v>408</v>
      </c>
      <c r="B975" s="82" t="s">
        <v>409</v>
      </c>
      <c r="C975" s="23" t="s">
        <v>16</v>
      </c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>
        <f t="shared" si="694"/>
        <v>0</v>
      </c>
    </row>
    <row r="976" spans="1:242" ht="15" customHeight="1">
      <c r="A976" s="82" t="s">
        <v>1462</v>
      </c>
      <c r="B976" s="82" t="s">
        <v>231</v>
      </c>
      <c r="C976" s="23" t="s">
        <v>14</v>
      </c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>
        <f t="shared" si="694"/>
        <v>0</v>
      </c>
    </row>
    <row r="977" spans="1:242" ht="15.75" customHeight="1">
      <c r="A977" s="82" t="s">
        <v>1308</v>
      </c>
      <c r="B977" s="82" t="s">
        <v>294</v>
      </c>
      <c r="C977" s="23" t="s">
        <v>132</v>
      </c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>
        <f t="shared" si="694"/>
        <v>0</v>
      </c>
    </row>
    <row r="978" spans="1:242" s="92" customFormat="1" ht="17.25" customHeight="1">
      <c r="A978" s="44"/>
      <c r="B978" s="54" t="s">
        <v>221</v>
      </c>
      <c r="C978" s="104"/>
      <c r="D978" s="43">
        <f t="shared" ref="D978:P978" si="695">SUM(D979:D1035)</f>
        <v>-13529.159999999998</v>
      </c>
      <c r="E978" s="43">
        <f t="shared" si="695"/>
        <v>-540441.94999999995</v>
      </c>
      <c r="F978" s="43">
        <f t="shared" si="695"/>
        <v>-96497.71</v>
      </c>
      <c r="G978" s="43">
        <f t="shared" si="695"/>
        <v>-37334.879999999997</v>
      </c>
      <c r="H978" s="43">
        <f t="shared" si="695"/>
        <v>-52579.14</v>
      </c>
      <c r="I978" s="43">
        <f t="shared" si="695"/>
        <v>-25342.42</v>
      </c>
      <c r="J978" s="43">
        <f t="shared" si="695"/>
        <v>-40598.79</v>
      </c>
      <c r="K978" s="43">
        <f t="shared" si="695"/>
        <v>-16617.650000000001</v>
      </c>
      <c r="L978" s="43">
        <f t="shared" si="695"/>
        <v>0</v>
      </c>
      <c r="M978" s="43">
        <f t="shared" si="695"/>
        <v>0</v>
      </c>
      <c r="N978" s="43">
        <f t="shared" si="695"/>
        <v>0</v>
      </c>
      <c r="O978" s="43">
        <f t="shared" si="695"/>
        <v>0</v>
      </c>
      <c r="P978" s="43">
        <f t="shared" si="695"/>
        <v>-822941.70000000007</v>
      </c>
      <c r="HR978" s="93"/>
      <c r="HS978" s="93"/>
      <c r="HT978" s="93"/>
      <c r="HU978" s="93"/>
      <c r="HV978" s="93"/>
      <c r="HW978" s="93"/>
      <c r="HX978" s="93"/>
      <c r="HY978" s="93"/>
      <c r="HZ978" s="93"/>
      <c r="IA978" s="93"/>
      <c r="IB978" s="93"/>
      <c r="IC978" s="93"/>
      <c r="ID978" s="93"/>
      <c r="IE978" s="93"/>
      <c r="IF978" s="93"/>
      <c r="IG978" s="93"/>
      <c r="IH978" s="93"/>
    </row>
    <row r="979" spans="1:242" s="64" customFormat="1" ht="21" customHeight="1">
      <c r="A979" s="22" t="s">
        <v>312</v>
      </c>
      <c r="B979" s="36" t="s">
        <v>313</v>
      </c>
      <c r="C979" s="23" t="s">
        <v>14</v>
      </c>
      <c r="D979" s="17"/>
      <c r="E979" s="17"/>
      <c r="F979" s="17">
        <v>-804.13</v>
      </c>
      <c r="G979" s="90"/>
      <c r="H979" s="17">
        <v>-124.93</v>
      </c>
      <c r="I979" s="90"/>
      <c r="J979" s="90"/>
      <c r="K979" s="90"/>
      <c r="L979" s="90"/>
      <c r="M979" s="90"/>
      <c r="N979" s="90"/>
      <c r="O979" s="90"/>
      <c r="P979" s="16">
        <f t="shared" si="694"/>
        <v>-929.06</v>
      </c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  <c r="BZ979" s="67"/>
      <c r="CA979" s="67"/>
      <c r="CB979" s="67"/>
      <c r="CC979" s="67"/>
      <c r="CD979" s="67"/>
      <c r="CE979" s="67"/>
      <c r="CF979" s="67"/>
      <c r="CG979" s="67"/>
      <c r="CH979" s="67"/>
      <c r="CI979" s="67"/>
      <c r="CJ979" s="67"/>
      <c r="CK979" s="67"/>
      <c r="CL979" s="67"/>
      <c r="CM979" s="67"/>
      <c r="CN979" s="67"/>
      <c r="CO979" s="67"/>
      <c r="CP979" s="67"/>
      <c r="CQ979" s="67"/>
      <c r="CR979" s="67"/>
      <c r="CS979" s="67"/>
      <c r="CT979" s="67"/>
      <c r="CU979" s="67"/>
      <c r="CV979" s="67"/>
      <c r="CW979" s="67"/>
      <c r="CX979" s="67"/>
      <c r="CY979" s="67"/>
      <c r="CZ979" s="67"/>
      <c r="DA979" s="67"/>
      <c r="DB979" s="67"/>
      <c r="DC979" s="67"/>
      <c r="DD979" s="67"/>
      <c r="DE979" s="67"/>
      <c r="DF979" s="67"/>
      <c r="DG979" s="67"/>
      <c r="DH979" s="67"/>
      <c r="DI979" s="67"/>
      <c r="DJ979" s="67"/>
      <c r="DK979" s="67"/>
      <c r="DL979" s="67"/>
      <c r="DM979" s="67"/>
      <c r="DN979" s="67"/>
      <c r="DO979" s="67"/>
      <c r="DP979" s="67"/>
      <c r="DQ979" s="67"/>
      <c r="DR979" s="67"/>
      <c r="DS979" s="67"/>
      <c r="DT979" s="67"/>
      <c r="DU979" s="67"/>
      <c r="DV979" s="67"/>
      <c r="DW979" s="67"/>
      <c r="DX979" s="67"/>
      <c r="DY979" s="67"/>
      <c r="DZ979" s="67"/>
      <c r="EA979" s="67"/>
      <c r="EB979" s="67"/>
      <c r="EC979" s="67"/>
      <c r="ED979" s="67"/>
      <c r="EE979" s="67"/>
      <c r="EF979" s="67"/>
      <c r="EG979" s="67"/>
      <c r="EH979" s="67"/>
      <c r="EI979" s="67"/>
      <c r="EJ979" s="67"/>
      <c r="EK979" s="67"/>
      <c r="EL979" s="67"/>
      <c r="EM979" s="67"/>
      <c r="EN979" s="67"/>
      <c r="EO979" s="67"/>
      <c r="EP979" s="67"/>
      <c r="EQ979" s="67"/>
      <c r="ER979" s="67"/>
      <c r="ES979" s="67"/>
      <c r="ET979" s="67"/>
      <c r="EU979" s="67"/>
      <c r="EV979" s="67"/>
      <c r="EW979" s="67"/>
      <c r="EX979" s="67"/>
      <c r="EY979" s="67"/>
      <c r="EZ979" s="67"/>
      <c r="FA979" s="67"/>
      <c r="FB979" s="67"/>
      <c r="FC979" s="67"/>
      <c r="FD979" s="67"/>
      <c r="FE979" s="67"/>
      <c r="FF979" s="67"/>
      <c r="FG979" s="67"/>
      <c r="FH979" s="67"/>
      <c r="FI979" s="67"/>
      <c r="FJ979" s="67"/>
      <c r="FK979" s="67"/>
      <c r="FL979" s="67"/>
      <c r="FM979" s="67"/>
      <c r="FN979" s="67"/>
      <c r="FO979" s="67"/>
      <c r="FP979" s="67"/>
      <c r="FQ979" s="67"/>
      <c r="FR979" s="67"/>
      <c r="FS979" s="67"/>
      <c r="FT979" s="67"/>
      <c r="FU979" s="67"/>
      <c r="FV979" s="67"/>
      <c r="FW979" s="67"/>
      <c r="FX979" s="67"/>
      <c r="FY979" s="67"/>
      <c r="FZ979" s="67"/>
      <c r="GA979" s="67"/>
      <c r="GB979" s="67"/>
      <c r="GC979" s="67"/>
      <c r="GD979" s="67"/>
      <c r="GE979" s="67"/>
      <c r="GF979" s="67"/>
      <c r="GG979" s="67"/>
      <c r="GH979" s="67"/>
      <c r="GI979" s="67"/>
      <c r="GJ979" s="67"/>
      <c r="GK979" s="67"/>
      <c r="GL979" s="67"/>
      <c r="GM979" s="67"/>
      <c r="GN979" s="67"/>
      <c r="GO979" s="67"/>
      <c r="GP979" s="67"/>
      <c r="GQ979" s="67"/>
      <c r="GR979" s="67"/>
      <c r="GS979" s="67"/>
      <c r="GT979" s="67"/>
      <c r="GU979" s="67"/>
      <c r="GV979" s="67"/>
      <c r="GW979" s="67"/>
      <c r="GX979" s="67"/>
      <c r="GY979" s="67"/>
      <c r="GZ979" s="67"/>
      <c r="HA979" s="67"/>
      <c r="HB979" s="67"/>
      <c r="HC979" s="67"/>
      <c r="HD979" s="67"/>
      <c r="HE979" s="67"/>
      <c r="HF979" s="67"/>
      <c r="HG979" s="67"/>
      <c r="HH979" s="67"/>
      <c r="HI979" s="67"/>
      <c r="HJ979" s="67"/>
      <c r="HK979" s="67"/>
      <c r="HL979" s="67"/>
      <c r="HM979" s="67"/>
      <c r="HN979" s="67"/>
      <c r="HO979" s="67"/>
      <c r="HP979" s="67"/>
      <c r="HQ979" s="67"/>
    </row>
    <row r="980" spans="1:242" s="64" customFormat="1" ht="18">
      <c r="A980" s="22" t="s">
        <v>314</v>
      </c>
      <c r="B980" s="36" t="s">
        <v>315</v>
      </c>
      <c r="C980" s="23" t="s">
        <v>15</v>
      </c>
      <c r="D980" s="17"/>
      <c r="E980" s="17"/>
      <c r="F980" s="17">
        <v>-335.05</v>
      </c>
      <c r="G980" s="90"/>
      <c r="H980" s="17">
        <v>-52.06</v>
      </c>
      <c r="I980" s="90"/>
      <c r="J980" s="17"/>
      <c r="K980" s="90"/>
      <c r="L980" s="90"/>
      <c r="M980" s="90"/>
      <c r="N980" s="90"/>
      <c r="O980" s="90"/>
      <c r="P980" s="16">
        <f t="shared" si="694"/>
        <v>-387.11</v>
      </c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  <c r="BZ980" s="67"/>
      <c r="CA980" s="67"/>
      <c r="CB980" s="67"/>
      <c r="CC980" s="67"/>
      <c r="CD980" s="67"/>
      <c r="CE980" s="67"/>
      <c r="CF980" s="67"/>
      <c r="CG980" s="67"/>
      <c r="CH980" s="67"/>
      <c r="CI980" s="67"/>
      <c r="CJ980" s="67"/>
      <c r="CK980" s="67"/>
      <c r="CL980" s="67"/>
      <c r="CM980" s="67"/>
      <c r="CN980" s="67"/>
      <c r="CO980" s="67"/>
      <c r="CP980" s="67"/>
      <c r="CQ980" s="67"/>
      <c r="CR980" s="67"/>
      <c r="CS980" s="67"/>
      <c r="CT980" s="67"/>
      <c r="CU980" s="67"/>
      <c r="CV980" s="67"/>
      <c r="CW980" s="67"/>
      <c r="CX980" s="67"/>
      <c r="CY980" s="67"/>
      <c r="CZ980" s="67"/>
      <c r="DA980" s="67"/>
      <c r="DB980" s="67"/>
      <c r="DC980" s="67"/>
      <c r="DD980" s="67"/>
      <c r="DE980" s="67"/>
      <c r="DF980" s="67"/>
      <c r="DG980" s="67"/>
      <c r="DH980" s="67"/>
      <c r="DI980" s="67"/>
      <c r="DJ980" s="67"/>
      <c r="DK980" s="67"/>
      <c r="DL980" s="67"/>
      <c r="DM980" s="67"/>
      <c r="DN980" s="67"/>
      <c r="DO980" s="67"/>
      <c r="DP980" s="67"/>
      <c r="DQ980" s="67"/>
      <c r="DR980" s="67"/>
      <c r="DS980" s="67"/>
      <c r="DT980" s="67"/>
      <c r="DU980" s="67"/>
      <c r="DV980" s="67"/>
      <c r="DW980" s="67"/>
      <c r="DX980" s="67"/>
      <c r="DY980" s="67"/>
      <c r="DZ980" s="67"/>
      <c r="EA980" s="67"/>
      <c r="EB980" s="67"/>
      <c r="EC980" s="67"/>
      <c r="ED980" s="67"/>
      <c r="EE980" s="67"/>
      <c r="EF980" s="67"/>
      <c r="EG980" s="67"/>
      <c r="EH980" s="67"/>
      <c r="EI980" s="67"/>
      <c r="EJ980" s="67"/>
      <c r="EK980" s="67"/>
      <c r="EL980" s="67"/>
      <c r="EM980" s="67"/>
      <c r="EN980" s="67"/>
      <c r="EO980" s="67"/>
      <c r="EP980" s="67"/>
      <c r="EQ980" s="67"/>
      <c r="ER980" s="67"/>
      <c r="ES980" s="67"/>
      <c r="ET980" s="67"/>
      <c r="EU980" s="67"/>
      <c r="EV980" s="67"/>
      <c r="EW980" s="67"/>
      <c r="EX980" s="67"/>
      <c r="EY980" s="67"/>
      <c r="EZ980" s="67"/>
      <c r="FA980" s="67"/>
      <c r="FB980" s="67"/>
      <c r="FC980" s="67"/>
      <c r="FD980" s="67"/>
      <c r="FE980" s="67"/>
      <c r="FF980" s="67"/>
      <c r="FG980" s="67"/>
      <c r="FH980" s="67"/>
      <c r="FI980" s="67"/>
      <c r="FJ980" s="67"/>
      <c r="FK980" s="67"/>
      <c r="FL980" s="67"/>
      <c r="FM980" s="67"/>
      <c r="FN980" s="67"/>
      <c r="FO980" s="67"/>
      <c r="FP980" s="67"/>
      <c r="FQ980" s="67"/>
      <c r="FR980" s="67"/>
      <c r="FS980" s="67"/>
      <c r="FT980" s="67"/>
      <c r="FU980" s="67"/>
      <c r="FV980" s="67"/>
      <c r="FW980" s="67"/>
      <c r="FX980" s="67"/>
      <c r="FY980" s="67"/>
      <c r="FZ980" s="67"/>
      <c r="GA980" s="67"/>
      <c r="GB980" s="67"/>
      <c r="GC980" s="67"/>
      <c r="GD980" s="67"/>
      <c r="GE980" s="67"/>
      <c r="GF980" s="67"/>
      <c r="GG980" s="67"/>
      <c r="GH980" s="67"/>
      <c r="GI980" s="67"/>
      <c r="GJ980" s="67"/>
      <c r="GK980" s="67"/>
      <c r="GL980" s="67"/>
      <c r="GM980" s="67"/>
      <c r="GN980" s="67"/>
      <c r="GO980" s="67"/>
      <c r="GP980" s="67"/>
      <c r="GQ980" s="67"/>
      <c r="GR980" s="67"/>
      <c r="GS980" s="67"/>
      <c r="GT980" s="67"/>
      <c r="GU980" s="67"/>
      <c r="GV980" s="67"/>
      <c r="GW980" s="67"/>
      <c r="GX980" s="67"/>
      <c r="GY980" s="67"/>
      <c r="GZ980" s="67"/>
      <c r="HA980" s="67"/>
      <c r="HB980" s="67"/>
      <c r="HC980" s="67"/>
      <c r="HD980" s="67"/>
      <c r="HE980" s="67"/>
      <c r="HF980" s="67"/>
      <c r="HG980" s="67"/>
      <c r="HH980" s="67"/>
      <c r="HI980" s="67"/>
      <c r="HJ980" s="67"/>
      <c r="HK980" s="67"/>
      <c r="HL980" s="67"/>
      <c r="HM980" s="67"/>
      <c r="HN980" s="67"/>
      <c r="HO980" s="67"/>
      <c r="HP980" s="67"/>
      <c r="HQ980" s="67"/>
    </row>
    <row r="981" spans="1:242" s="64" customFormat="1" ht="11.25" customHeight="1">
      <c r="A981" s="22" t="s">
        <v>316</v>
      </c>
      <c r="B981" s="36" t="s">
        <v>317</v>
      </c>
      <c r="C981" s="23" t="s">
        <v>16</v>
      </c>
      <c r="D981" s="17"/>
      <c r="E981" s="17"/>
      <c r="F981" s="17">
        <v>-201.03</v>
      </c>
      <c r="G981" s="90"/>
      <c r="H981" s="17">
        <v>-31.24</v>
      </c>
      <c r="I981" s="90"/>
      <c r="J981" s="17"/>
      <c r="K981" s="90"/>
      <c r="L981" s="90"/>
      <c r="M981" s="90"/>
      <c r="N981" s="90"/>
      <c r="O981" s="90"/>
      <c r="P981" s="16">
        <f t="shared" si="694"/>
        <v>-232.27</v>
      </c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  <c r="BZ981" s="67"/>
      <c r="CA981" s="67"/>
      <c r="CB981" s="67"/>
      <c r="CC981" s="67"/>
      <c r="CD981" s="67"/>
      <c r="CE981" s="67"/>
      <c r="CF981" s="67"/>
      <c r="CG981" s="67"/>
      <c r="CH981" s="67"/>
      <c r="CI981" s="67"/>
      <c r="CJ981" s="67"/>
      <c r="CK981" s="67"/>
      <c r="CL981" s="67"/>
      <c r="CM981" s="67"/>
      <c r="CN981" s="67"/>
      <c r="CO981" s="67"/>
      <c r="CP981" s="67"/>
      <c r="CQ981" s="67"/>
      <c r="CR981" s="67"/>
      <c r="CS981" s="67"/>
      <c r="CT981" s="67"/>
      <c r="CU981" s="67"/>
      <c r="CV981" s="67"/>
      <c r="CW981" s="67"/>
      <c r="CX981" s="67"/>
      <c r="CY981" s="67"/>
      <c r="CZ981" s="67"/>
      <c r="DA981" s="67"/>
      <c r="DB981" s="67"/>
      <c r="DC981" s="67"/>
      <c r="DD981" s="67"/>
      <c r="DE981" s="67"/>
      <c r="DF981" s="67"/>
      <c r="DG981" s="67"/>
      <c r="DH981" s="67"/>
      <c r="DI981" s="67"/>
      <c r="DJ981" s="67"/>
      <c r="DK981" s="67"/>
      <c r="DL981" s="67"/>
      <c r="DM981" s="67"/>
      <c r="DN981" s="67"/>
      <c r="DO981" s="67"/>
      <c r="DP981" s="67"/>
      <c r="DQ981" s="67"/>
      <c r="DR981" s="67"/>
      <c r="DS981" s="67"/>
      <c r="DT981" s="67"/>
      <c r="DU981" s="67"/>
      <c r="DV981" s="67"/>
      <c r="DW981" s="67"/>
      <c r="DX981" s="67"/>
      <c r="DY981" s="67"/>
      <c r="DZ981" s="67"/>
      <c r="EA981" s="67"/>
      <c r="EB981" s="67"/>
      <c r="EC981" s="67"/>
      <c r="ED981" s="67"/>
      <c r="EE981" s="67"/>
      <c r="EF981" s="67"/>
      <c r="EG981" s="67"/>
      <c r="EH981" s="67"/>
      <c r="EI981" s="67"/>
      <c r="EJ981" s="67"/>
      <c r="EK981" s="67"/>
      <c r="EL981" s="67"/>
      <c r="EM981" s="67"/>
      <c r="EN981" s="67"/>
      <c r="EO981" s="67"/>
      <c r="EP981" s="67"/>
      <c r="EQ981" s="67"/>
      <c r="ER981" s="67"/>
      <c r="ES981" s="67"/>
      <c r="ET981" s="67"/>
      <c r="EU981" s="67"/>
      <c r="EV981" s="67"/>
      <c r="EW981" s="67"/>
      <c r="EX981" s="67"/>
      <c r="EY981" s="67"/>
      <c r="EZ981" s="67"/>
      <c r="FA981" s="67"/>
      <c r="FB981" s="67"/>
      <c r="FC981" s="67"/>
      <c r="FD981" s="67"/>
      <c r="FE981" s="67"/>
      <c r="FF981" s="67"/>
      <c r="FG981" s="67"/>
      <c r="FH981" s="67"/>
      <c r="FI981" s="67"/>
      <c r="FJ981" s="67"/>
      <c r="FK981" s="67"/>
      <c r="FL981" s="67"/>
      <c r="FM981" s="67"/>
      <c r="FN981" s="67"/>
      <c r="FO981" s="67"/>
      <c r="FP981" s="67"/>
      <c r="FQ981" s="67"/>
      <c r="FR981" s="67"/>
      <c r="FS981" s="67"/>
      <c r="FT981" s="67"/>
      <c r="FU981" s="67"/>
      <c r="FV981" s="67"/>
      <c r="FW981" s="67"/>
      <c r="FX981" s="67"/>
      <c r="FY981" s="67"/>
      <c r="FZ981" s="67"/>
      <c r="GA981" s="67"/>
      <c r="GB981" s="67"/>
      <c r="GC981" s="67"/>
      <c r="GD981" s="67"/>
      <c r="GE981" s="67"/>
      <c r="GF981" s="67"/>
      <c r="GG981" s="67"/>
      <c r="GH981" s="67"/>
      <c r="GI981" s="67"/>
      <c r="GJ981" s="67"/>
      <c r="GK981" s="67"/>
      <c r="GL981" s="67"/>
      <c r="GM981" s="67"/>
      <c r="GN981" s="67"/>
      <c r="GO981" s="67"/>
      <c r="GP981" s="67"/>
      <c r="GQ981" s="67"/>
      <c r="GR981" s="67"/>
      <c r="GS981" s="67"/>
      <c r="GT981" s="67"/>
      <c r="GU981" s="67"/>
      <c r="GV981" s="67"/>
      <c r="GW981" s="67"/>
      <c r="GX981" s="67"/>
      <c r="GY981" s="67"/>
      <c r="GZ981" s="67"/>
      <c r="HA981" s="67"/>
      <c r="HB981" s="67"/>
      <c r="HC981" s="67"/>
      <c r="HD981" s="67"/>
      <c r="HE981" s="67"/>
      <c r="HF981" s="67"/>
      <c r="HG981" s="67"/>
      <c r="HH981" s="67"/>
      <c r="HI981" s="67"/>
      <c r="HJ981" s="67"/>
      <c r="HK981" s="67"/>
      <c r="HL981" s="67"/>
      <c r="HM981" s="67"/>
      <c r="HN981" s="67"/>
      <c r="HO981" s="67"/>
      <c r="HP981" s="67"/>
      <c r="HQ981" s="67"/>
    </row>
    <row r="982" spans="1:242" s="64" customFormat="1" ht="11.25" customHeight="1">
      <c r="A982" s="22" t="s">
        <v>325</v>
      </c>
      <c r="B982" s="36" t="s">
        <v>21</v>
      </c>
      <c r="C982" s="48" t="s">
        <v>14</v>
      </c>
      <c r="D982" s="17"/>
      <c r="E982" s="17"/>
      <c r="F982" s="17">
        <v>-25358.77</v>
      </c>
      <c r="G982" s="90"/>
      <c r="H982" s="17"/>
      <c r="I982" s="90"/>
      <c r="J982" s="17"/>
      <c r="K982" s="90"/>
      <c r="L982" s="90"/>
      <c r="M982" s="90"/>
      <c r="N982" s="90"/>
      <c r="O982" s="90"/>
      <c r="P982" s="16">
        <f t="shared" si="694"/>
        <v>-25358.77</v>
      </c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  <c r="BZ982" s="67"/>
      <c r="CA982" s="67"/>
      <c r="CB982" s="67"/>
      <c r="CC982" s="67"/>
      <c r="CD982" s="67"/>
      <c r="CE982" s="67"/>
      <c r="CF982" s="67"/>
      <c r="CG982" s="67"/>
      <c r="CH982" s="67"/>
      <c r="CI982" s="67"/>
      <c r="CJ982" s="67"/>
      <c r="CK982" s="67"/>
      <c r="CL982" s="67"/>
      <c r="CM982" s="67"/>
      <c r="CN982" s="67"/>
      <c r="CO982" s="67"/>
      <c r="CP982" s="67"/>
      <c r="CQ982" s="67"/>
      <c r="CR982" s="67"/>
      <c r="CS982" s="67"/>
      <c r="CT982" s="67"/>
      <c r="CU982" s="67"/>
      <c r="CV982" s="67"/>
      <c r="CW982" s="67"/>
      <c r="CX982" s="67"/>
      <c r="CY982" s="67"/>
      <c r="CZ982" s="67"/>
      <c r="DA982" s="67"/>
      <c r="DB982" s="67"/>
      <c r="DC982" s="67"/>
      <c r="DD982" s="67"/>
      <c r="DE982" s="67"/>
      <c r="DF982" s="67"/>
      <c r="DG982" s="67"/>
      <c r="DH982" s="67"/>
      <c r="DI982" s="67"/>
      <c r="DJ982" s="67"/>
      <c r="DK982" s="67"/>
      <c r="DL982" s="67"/>
      <c r="DM982" s="67"/>
      <c r="DN982" s="67"/>
      <c r="DO982" s="67"/>
      <c r="DP982" s="67"/>
      <c r="DQ982" s="67"/>
      <c r="DR982" s="67"/>
      <c r="DS982" s="67"/>
      <c r="DT982" s="67"/>
      <c r="DU982" s="67"/>
      <c r="DV982" s="67"/>
      <c r="DW982" s="67"/>
      <c r="DX982" s="67"/>
      <c r="DY982" s="67"/>
      <c r="DZ982" s="67"/>
      <c r="EA982" s="67"/>
      <c r="EB982" s="67"/>
      <c r="EC982" s="67"/>
      <c r="ED982" s="67"/>
      <c r="EE982" s="67"/>
      <c r="EF982" s="67"/>
      <c r="EG982" s="67"/>
      <c r="EH982" s="67"/>
      <c r="EI982" s="67"/>
      <c r="EJ982" s="67"/>
      <c r="EK982" s="67"/>
      <c r="EL982" s="67"/>
      <c r="EM982" s="67"/>
      <c r="EN982" s="67"/>
      <c r="EO982" s="67"/>
      <c r="EP982" s="67"/>
      <c r="EQ982" s="67"/>
      <c r="ER982" s="67"/>
      <c r="ES982" s="67"/>
      <c r="ET982" s="67"/>
      <c r="EU982" s="67"/>
      <c r="EV982" s="67"/>
      <c r="EW982" s="67"/>
      <c r="EX982" s="67"/>
      <c r="EY982" s="67"/>
      <c r="EZ982" s="67"/>
      <c r="FA982" s="67"/>
      <c r="FB982" s="67"/>
      <c r="FC982" s="67"/>
      <c r="FD982" s="67"/>
      <c r="FE982" s="67"/>
      <c r="FF982" s="67"/>
      <c r="FG982" s="67"/>
      <c r="FH982" s="67"/>
      <c r="FI982" s="67"/>
      <c r="FJ982" s="67"/>
      <c r="FK982" s="67"/>
      <c r="FL982" s="67"/>
      <c r="FM982" s="67"/>
      <c r="FN982" s="67"/>
      <c r="FO982" s="67"/>
      <c r="FP982" s="67"/>
      <c r="FQ982" s="67"/>
      <c r="FR982" s="67"/>
      <c r="FS982" s="67"/>
      <c r="FT982" s="67"/>
      <c r="FU982" s="67"/>
      <c r="FV982" s="67"/>
      <c r="FW982" s="67"/>
      <c r="FX982" s="67"/>
      <c r="FY982" s="67"/>
      <c r="FZ982" s="67"/>
      <c r="GA982" s="67"/>
      <c r="GB982" s="67"/>
      <c r="GC982" s="67"/>
      <c r="GD982" s="67"/>
      <c r="GE982" s="67"/>
      <c r="GF982" s="67"/>
      <c r="GG982" s="67"/>
      <c r="GH982" s="67"/>
      <c r="GI982" s="67"/>
      <c r="GJ982" s="67"/>
      <c r="GK982" s="67"/>
      <c r="GL982" s="67"/>
      <c r="GM982" s="67"/>
      <c r="GN982" s="67"/>
      <c r="GO982" s="67"/>
      <c r="GP982" s="67"/>
      <c r="GQ982" s="67"/>
      <c r="GR982" s="67"/>
      <c r="GS982" s="67"/>
      <c r="GT982" s="67"/>
      <c r="GU982" s="67"/>
      <c r="GV982" s="67"/>
      <c r="GW982" s="67"/>
      <c r="GX982" s="67"/>
      <c r="GY982" s="67"/>
      <c r="GZ982" s="67"/>
      <c r="HA982" s="67"/>
      <c r="HB982" s="67"/>
      <c r="HC982" s="67"/>
      <c r="HD982" s="67"/>
      <c r="HE982" s="67"/>
      <c r="HF982" s="67"/>
      <c r="HG982" s="67"/>
      <c r="HH982" s="67"/>
      <c r="HI982" s="67"/>
      <c r="HJ982" s="67"/>
      <c r="HK982" s="67"/>
      <c r="HL982" s="67"/>
      <c r="HM982" s="67"/>
      <c r="HN982" s="67"/>
      <c r="HO982" s="67"/>
      <c r="HP982" s="67"/>
      <c r="HQ982" s="67"/>
    </row>
    <row r="983" spans="1:242" s="64" customFormat="1" ht="11.25" customHeight="1">
      <c r="A983" s="22" t="s">
        <v>326</v>
      </c>
      <c r="B983" s="36" t="s">
        <v>22</v>
      </c>
      <c r="C983" s="48" t="s">
        <v>15</v>
      </c>
      <c r="D983" s="17"/>
      <c r="E983" s="17"/>
      <c r="F983" s="17">
        <v>-10566.16</v>
      </c>
      <c r="G983" s="90"/>
      <c r="H983" s="17"/>
      <c r="I983" s="90"/>
      <c r="J983" s="17"/>
      <c r="K983" s="90"/>
      <c r="L983" s="90"/>
      <c r="M983" s="90"/>
      <c r="N983" s="90"/>
      <c r="O983" s="90"/>
      <c r="P983" s="16">
        <f t="shared" si="694"/>
        <v>-10566.16</v>
      </c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  <c r="BZ983" s="67"/>
      <c r="CA983" s="67"/>
      <c r="CB983" s="67"/>
      <c r="CC983" s="67"/>
      <c r="CD983" s="67"/>
      <c r="CE983" s="67"/>
      <c r="CF983" s="67"/>
      <c r="CG983" s="67"/>
      <c r="CH983" s="67"/>
      <c r="CI983" s="67"/>
      <c r="CJ983" s="67"/>
      <c r="CK983" s="67"/>
      <c r="CL983" s="67"/>
      <c r="CM983" s="67"/>
      <c r="CN983" s="67"/>
      <c r="CO983" s="67"/>
      <c r="CP983" s="67"/>
      <c r="CQ983" s="67"/>
      <c r="CR983" s="67"/>
      <c r="CS983" s="67"/>
      <c r="CT983" s="67"/>
      <c r="CU983" s="67"/>
      <c r="CV983" s="67"/>
      <c r="CW983" s="67"/>
      <c r="CX983" s="67"/>
      <c r="CY983" s="67"/>
      <c r="CZ983" s="67"/>
      <c r="DA983" s="67"/>
      <c r="DB983" s="67"/>
      <c r="DC983" s="67"/>
      <c r="DD983" s="67"/>
      <c r="DE983" s="67"/>
      <c r="DF983" s="67"/>
      <c r="DG983" s="67"/>
      <c r="DH983" s="67"/>
      <c r="DI983" s="67"/>
      <c r="DJ983" s="67"/>
      <c r="DK983" s="67"/>
      <c r="DL983" s="67"/>
      <c r="DM983" s="67"/>
      <c r="DN983" s="67"/>
      <c r="DO983" s="67"/>
      <c r="DP983" s="67"/>
      <c r="DQ983" s="67"/>
      <c r="DR983" s="67"/>
      <c r="DS983" s="67"/>
      <c r="DT983" s="67"/>
      <c r="DU983" s="67"/>
      <c r="DV983" s="67"/>
      <c r="DW983" s="67"/>
      <c r="DX983" s="67"/>
      <c r="DY983" s="67"/>
      <c r="DZ983" s="67"/>
      <c r="EA983" s="67"/>
      <c r="EB983" s="67"/>
      <c r="EC983" s="67"/>
      <c r="ED983" s="67"/>
      <c r="EE983" s="67"/>
      <c r="EF983" s="67"/>
      <c r="EG983" s="67"/>
      <c r="EH983" s="67"/>
      <c r="EI983" s="67"/>
      <c r="EJ983" s="67"/>
      <c r="EK983" s="67"/>
      <c r="EL983" s="67"/>
      <c r="EM983" s="67"/>
      <c r="EN983" s="67"/>
      <c r="EO983" s="67"/>
      <c r="EP983" s="67"/>
      <c r="EQ983" s="67"/>
      <c r="ER983" s="67"/>
      <c r="ES983" s="67"/>
      <c r="ET983" s="67"/>
      <c r="EU983" s="67"/>
      <c r="EV983" s="67"/>
      <c r="EW983" s="67"/>
      <c r="EX983" s="67"/>
      <c r="EY983" s="67"/>
      <c r="EZ983" s="67"/>
      <c r="FA983" s="67"/>
      <c r="FB983" s="67"/>
      <c r="FC983" s="67"/>
      <c r="FD983" s="67"/>
      <c r="FE983" s="67"/>
      <c r="FF983" s="67"/>
      <c r="FG983" s="67"/>
      <c r="FH983" s="67"/>
      <c r="FI983" s="67"/>
      <c r="FJ983" s="67"/>
      <c r="FK983" s="67"/>
      <c r="FL983" s="67"/>
      <c r="FM983" s="67"/>
      <c r="FN983" s="67"/>
      <c r="FO983" s="67"/>
      <c r="FP983" s="67"/>
      <c r="FQ983" s="67"/>
      <c r="FR983" s="67"/>
      <c r="FS983" s="67"/>
      <c r="FT983" s="67"/>
      <c r="FU983" s="67"/>
      <c r="FV983" s="67"/>
      <c r="FW983" s="67"/>
      <c r="FX983" s="67"/>
      <c r="FY983" s="67"/>
      <c r="FZ983" s="67"/>
      <c r="GA983" s="67"/>
      <c r="GB983" s="67"/>
      <c r="GC983" s="67"/>
      <c r="GD983" s="67"/>
      <c r="GE983" s="67"/>
      <c r="GF983" s="67"/>
      <c r="GG983" s="67"/>
      <c r="GH983" s="67"/>
      <c r="GI983" s="67"/>
      <c r="GJ983" s="67"/>
      <c r="GK983" s="67"/>
      <c r="GL983" s="67"/>
      <c r="GM983" s="67"/>
      <c r="GN983" s="67"/>
      <c r="GO983" s="67"/>
      <c r="GP983" s="67"/>
      <c r="GQ983" s="67"/>
      <c r="GR983" s="67"/>
      <c r="GS983" s="67"/>
      <c r="GT983" s="67"/>
      <c r="GU983" s="67"/>
      <c r="GV983" s="67"/>
      <c r="GW983" s="67"/>
      <c r="GX983" s="67"/>
      <c r="GY983" s="67"/>
      <c r="GZ983" s="67"/>
      <c r="HA983" s="67"/>
      <c r="HB983" s="67"/>
      <c r="HC983" s="67"/>
      <c r="HD983" s="67"/>
      <c r="HE983" s="67"/>
      <c r="HF983" s="67"/>
      <c r="HG983" s="67"/>
      <c r="HH983" s="67"/>
      <c r="HI983" s="67"/>
      <c r="HJ983" s="67"/>
      <c r="HK983" s="67"/>
      <c r="HL983" s="67"/>
      <c r="HM983" s="67"/>
      <c r="HN983" s="67"/>
      <c r="HO983" s="67"/>
      <c r="HP983" s="67"/>
      <c r="HQ983" s="67"/>
    </row>
    <row r="984" spans="1:242" s="64" customFormat="1" ht="11.25" customHeight="1">
      <c r="A984" s="22" t="s">
        <v>327</v>
      </c>
      <c r="B984" s="36" t="s">
        <v>23</v>
      </c>
      <c r="C984" s="48" t="s">
        <v>16</v>
      </c>
      <c r="D984" s="17"/>
      <c r="E984" s="17"/>
      <c r="F984" s="17">
        <v>-6339.69</v>
      </c>
      <c r="G984" s="90"/>
      <c r="H984" s="17"/>
      <c r="I984" s="90"/>
      <c r="J984" s="17"/>
      <c r="K984" s="90"/>
      <c r="L984" s="90"/>
      <c r="M984" s="90"/>
      <c r="N984" s="90"/>
      <c r="O984" s="90"/>
      <c r="P984" s="16">
        <f t="shared" si="694"/>
        <v>-6339.69</v>
      </c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  <c r="BZ984" s="67"/>
      <c r="CA984" s="67"/>
      <c r="CB984" s="67"/>
      <c r="CC984" s="67"/>
      <c r="CD984" s="67"/>
      <c r="CE984" s="67"/>
      <c r="CF984" s="67"/>
      <c r="CG984" s="67"/>
      <c r="CH984" s="67"/>
      <c r="CI984" s="67"/>
      <c r="CJ984" s="67"/>
      <c r="CK984" s="67"/>
      <c r="CL984" s="67"/>
      <c r="CM984" s="67"/>
      <c r="CN984" s="67"/>
      <c r="CO984" s="67"/>
      <c r="CP984" s="67"/>
      <c r="CQ984" s="67"/>
      <c r="CR984" s="67"/>
      <c r="CS984" s="67"/>
      <c r="CT984" s="67"/>
      <c r="CU984" s="67"/>
      <c r="CV984" s="67"/>
      <c r="CW984" s="67"/>
      <c r="CX984" s="67"/>
      <c r="CY984" s="67"/>
      <c r="CZ984" s="67"/>
      <c r="DA984" s="67"/>
      <c r="DB984" s="67"/>
      <c r="DC984" s="67"/>
      <c r="DD984" s="67"/>
      <c r="DE984" s="67"/>
      <c r="DF984" s="67"/>
      <c r="DG984" s="67"/>
      <c r="DH984" s="67"/>
      <c r="DI984" s="67"/>
      <c r="DJ984" s="67"/>
      <c r="DK984" s="67"/>
      <c r="DL984" s="67"/>
      <c r="DM984" s="67"/>
      <c r="DN984" s="67"/>
      <c r="DO984" s="67"/>
      <c r="DP984" s="67"/>
      <c r="DQ984" s="67"/>
      <c r="DR984" s="67"/>
      <c r="DS984" s="67"/>
      <c r="DT984" s="67"/>
      <c r="DU984" s="67"/>
      <c r="DV984" s="67"/>
      <c r="DW984" s="67"/>
      <c r="DX984" s="67"/>
      <c r="DY984" s="67"/>
      <c r="DZ984" s="67"/>
      <c r="EA984" s="67"/>
      <c r="EB984" s="67"/>
      <c r="EC984" s="67"/>
      <c r="ED984" s="67"/>
      <c r="EE984" s="67"/>
      <c r="EF984" s="67"/>
      <c r="EG984" s="67"/>
      <c r="EH984" s="67"/>
      <c r="EI984" s="67"/>
      <c r="EJ984" s="67"/>
      <c r="EK984" s="67"/>
      <c r="EL984" s="67"/>
      <c r="EM984" s="67"/>
      <c r="EN984" s="67"/>
      <c r="EO984" s="67"/>
      <c r="EP984" s="67"/>
      <c r="EQ984" s="67"/>
      <c r="ER984" s="67"/>
      <c r="ES984" s="67"/>
      <c r="ET984" s="67"/>
      <c r="EU984" s="67"/>
      <c r="EV984" s="67"/>
      <c r="EW984" s="67"/>
      <c r="EX984" s="67"/>
      <c r="EY984" s="67"/>
      <c r="EZ984" s="67"/>
      <c r="FA984" s="67"/>
      <c r="FB984" s="67"/>
      <c r="FC984" s="67"/>
      <c r="FD984" s="67"/>
      <c r="FE984" s="67"/>
      <c r="FF984" s="67"/>
      <c r="FG984" s="67"/>
      <c r="FH984" s="67"/>
      <c r="FI984" s="67"/>
      <c r="FJ984" s="67"/>
      <c r="FK984" s="67"/>
      <c r="FL984" s="67"/>
      <c r="FM984" s="67"/>
      <c r="FN984" s="67"/>
      <c r="FO984" s="67"/>
      <c r="FP984" s="67"/>
      <c r="FQ984" s="67"/>
      <c r="FR984" s="67"/>
      <c r="FS984" s="67"/>
      <c r="FT984" s="67"/>
      <c r="FU984" s="67"/>
      <c r="FV984" s="67"/>
      <c r="FW984" s="67"/>
      <c r="FX984" s="67"/>
      <c r="FY984" s="67"/>
      <c r="FZ984" s="67"/>
      <c r="GA984" s="67"/>
      <c r="GB984" s="67"/>
      <c r="GC984" s="67"/>
      <c r="GD984" s="67"/>
      <c r="GE984" s="67"/>
      <c r="GF984" s="67"/>
      <c r="GG984" s="67"/>
      <c r="GH984" s="67"/>
      <c r="GI984" s="67"/>
      <c r="GJ984" s="67"/>
      <c r="GK984" s="67"/>
      <c r="GL984" s="67"/>
      <c r="GM984" s="67"/>
      <c r="GN984" s="67"/>
      <c r="GO984" s="67"/>
      <c r="GP984" s="67"/>
      <c r="GQ984" s="67"/>
      <c r="GR984" s="67"/>
      <c r="GS984" s="67"/>
      <c r="GT984" s="67"/>
      <c r="GU984" s="67"/>
      <c r="GV984" s="67"/>
      <c r="GW984" s="67"/>
      <c r="GX984" s="67"/>
      <c r="GY984" s="67"/>
      <c r="GZ984" s="67"/>
      <c r="HA984" s="67"/>
      <c r="HB984" s="67"/>
      <c r="HC984" s="67"/>
      <c r="HD984" s="67"/>
      <c r="HE984" s="67"/>
      <c r="HF984" s="67"/>
      <c r="HG984" s="67"/>
      <c r="HH984" s="67"/>
      <c r="HI984" s="67"/>
      <c r="HJ984" s="67"/>
      <c r="HK984" s="67"/>
      <c r="HL984" s="67"/>
      <c r="HM984" s="67"/>
      <c r="HN984" s="67"/>
      <c r="HO984" s="67"/>
      <c r="HP984" s="67"/>
      <c r="HQ984" s="67"/>
    </row>
    <row r="985" spans="1:242" s="64" customFormat="1" ht="11.25" customHeight="1">
      <c r="A985" s="22" t="s">
        <v>339</v>
      </c>
      <c r="B985" s="36" t="s">
        <v>340</v>
      </c>
      <c r="C985" s="48" t="s">
        <v>14</v>
      </c>
      <c r="D985" s="17"/>
      <c r="E985" s="17"/>
      <c r="F985" s="17"/>
      <c r="G985" s="90"/>
      <c r="H985" s="17"/>
      <c r="I985" s="90"/>
      <c r="J985" s="17"/>
      <c r="K985" s="17">
        <v>-476.94</v>
      </c>
      <c r="L985" s="90"/>
      <c r="M985" s="90"/>
      <c r="N985" s="90"/>
      <c r="O985" s="90"/>
      <c r="P985" s="16">
        <f t="shared" si="694"/>
        <v>-476.94</v>
      </c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  <c r="BZ985" s="67"/>
      <c r="CA985" s="67"/>
      <c r="CB985" s="67"/>
      <c r="CC985" s="67"/>
      <c r="CD985" s="67"/>
      <c r="CE985" s="67"/>
      <c r="CF985" s="67"/>
      <c r="CG985" s="67"/>
      <c r="CH985" s="67"/>
      <c r="CI985" s="67"/>
      <c r="CJ985" s="67"/>
      <c r="CK985" s="67"/>
      <c r="CL985" s="67"/>
      <c r="CM985" s="67"/>
      <c r="CN985" s="67"/>
      <c r="CO985" s="67"/>
      <c r="CP985" s="67"/>
      <c r="CQ985" s="67"/>
      <c r="CR985" s="67"/>
      <c r="CS985" s="67"/>
      <c r="CT985" s="67"/>
      <c r="CU985" s="67"/>
      <c r="CV985" s="67"/>
      <c r="CW985" s="67"/>
      <c r="CX985" s="67"/>
      <c r="CY985" s="67"/>
      <c r="CZ985" s="67"/>
      <c r="DA985" s="67"/>
      <c r="DB985" s="67"/>
      <c r="DC985" s="67"/>
      <c r="DD985" s="67"/>
      <c r="DE985" s="67"/>
      <c r="DF985" s="67"/>
      <c r="DG985" s="67"/>
      <c r="DH985" s="67"/>
      <c r="DI985" s="67"/>
      <c r="DJ985" s="67"/>
      <c r="DK985" s="67"/>
      <c r="DL985" s="67"/>
      <c r="DM985" s="67"/>
      <c r="DN985" s="67"/>
      <c r="DO985" s="67"/>
      <c r="DP985" s="67"/>
      <c r="DQ985" s="67"/>
      <c r="DR985" s="67"/>
      <c r="DS985" s="67"/>
      <c r="DT985" s="67"/>
      <c r="DU985" s="67"/>
      <c r="DV985" s="67"/>
      <c r="DW985" s="67"/>
      <c r="DX985" s="67"/>
      <c r="DY985" s="67"/>
      <c r="DZ985" s="67"/>
      <c r="EA985" s="67"/>
      <c r="EB985" s="67"/>
      <c r="EC985" s="67"/>
      <c r="ED985" s="67"/>
      <c r="EE985" s="67"/>
      <c r="EF985" s="67"/>
      <c r="EG985" s="67"/>
      <c r="EH985" s="67"/>
      <c r="EI985" s="67"/>
      <c r="EJ985" s="67"/>
      <c r="EK985" s="67"/>
      <c r="EL985" s="67"/>
      <c r="EM985" s="67"/>
      <c r="EN985" s="67"/>
      <c r="EO985" s="67"/>
      <c r="EP985" s="67"/>
      <c r="EQ985" s="67"/>
      <c r="ER985" s="67"/>
      <c r="ES985" s="67"/>
      <c r="ET985" s="67"/>
      <c r="EU985" s="67"/>
      <c r="EV985" s="67"/>
      <c r="EW985" s="67"/>
      <c r="EX985" s="67"/>
      <c r="EY985" s="67"/>
      <c r="EZ985" s="67"/>
      <c r="FA985" s="67"/>
      <c r="FB985" s="67"/>
      <c r="FC985" s="67"/>
      <c r="FD985" s="67"/>
      <c r="FE985" s="67"/>
      <c r="FF985" s="67"/>
      <c r="FG985" s="67"/>
      <c r="FH985" s="67"/>
      <c r="FI985" s="67"/>
      <c r="FJ985" s="67"/>
      <c r="FK985" s="67"/>
      <c r="FL985" s="67"/>
      <c r="FM985" s="67"/>
      <c r="FN985" s="67"/>
      <c r="FO985" s="67"/>
      <c r="FP985" s="67"/>
      <c r="FQ985" s="67"/>
      <c r="FR985" s="67"/>
      <c r="FS985" s="67"/>
      <c r="FT985" s="67"/>
      <c r="FU985" s="67"/>
      <c r="FV985" s="67"/>
      <c r="FW985" s="67"/>
      <c r="FX985" s="67"/>
      <c r="FY985" s="67"/>
      <c r="FZ985" s="67"/>
      <c r="GA985" s="67"/>
      <c r="GB985" s="67"/>
      <c r="GC985" s="67"/>
      <c r="GD985" s="67"/>
      <c r="GE985" s="67"/>
      <c r="GF985" s="67"/>
      <c r="GG985" s="67"/>
      <c r="GH985" s="67"/>
      <c r="GI985" s="67"/>
      <c r="GJ985" s="67"/>
      <c r="GK985" s="67"/>
      <c r="GL985" s="67"/>
      <c r="GM985" s="67"/>
      <c r="GN985" s="67"/>
      <c r="GO985" s="67"/>
      <c r="GP985" s="67"/>
      <c r="GQ985" s="67"/>
      <c r="GR985" s="67"/>
      <c r="GS985" s="67"/>
      <c r="GT985" s="67"/>
      <c r="GU985" s="67"/>
      <c r="GV985" s="67"/>
      <c r="GW985" s="67"/>
      <c r="GX985" s="67"/>
      <c r="GY985" s="67"/>
      <c r="GZ985" s="67"/>
      <c r="HA985" s="67"/>
      <c r="HB985" s="67"/>
      <c r="HC985" s="67"/>
      <c r="HD985" s="67"/>
      <c r="HE985" s="67"/>
      <c r="HF985" s="67"/>
      <c r="HG985" s="67"/>
      <c r="HH985" s="67"/>
      <c r="HI985" s="67"/>
      <c r="HJ985" s="67"/>
      <c r="HK985" s="67"/>
      <c r="HL985" s="67"/>
      <c r="HM985" s="67"/>
      <c r="HN985" s="67"/>
      <c r="HO985" s="67"/>
      <c r="HP985" s="67"/>
      <c r="HQ985" s="67"/>
    </row>
    <row r="986" spans="1:242" s="64" customFormat="1" ht="11.25" customHeight="1">
      <c r="A986" s="22" t="s">
        <v>341</v>
      </c>
      <c r="B986" s="36" t="s">
        <v>342</v>
      </c>
      <c r="C986" s="48" t="s">
        <v>15</v>
      </c>
      <c r="D986" s="17"/>
      <c r="E986" s="17"/>
      <c r="F986" s="17"/>
      <c r="G986" s="90"/>
      <c r="H986" s="17"/>
      <c r="I986" s="90"/>
      <c r="J986" s="17"/>
      <c r="K986" s="17">
        <v>-198.73</v>
      </c>
      <c r="L986" s="90"/>
      <c r="M986" s="90"/>
      <c r="N986" s="90"/>
      <c r="O986" s="90"/>
      <c r="P986" s="16">
        <f t="shared" si="694"/>
        <v>-198.73</v>
      </c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  <c r="BZ986" s="67"/>
      <c r="CA986" s="67"/>
      <c r="CB986" s="67"/>
      <c r="CC986" s="67"/>
      <c r="CD986" s="67"/>
      <c r="CE986" s="67"/>
      <c r="CF986" s="67"/>
      <c r="CG986" s="67"/>
      <c r="CH986" s="67"/>
      <c r="CI986" s="67"/>
      <c r="CJ986" s="67"/>
      <c r="CK986" s="67"/>
      <c r="CL986" s="67"/>
      <c r="CM986" s="67"/>
      <c r="CN986" s="67"/>
      <c r="CO986" s="67"/>
      <c r="CP986" s="67"/>
      <c r="CQ986" s="67"/>
      <c r="CR986" s="67"/>
      <c r="CS986" s="67"/>
      <c r="CT986" s="67"/>
      <c r="CU986" s="67"/>
      <c r="CV986" s="67"/>
      <c r="CW986" s="67"/>
      <c r="CX986" s="67"/>
      <c r="CY986" s="67"/>
      <c r="CZ986" s="67"/>
      <c r="DA986" s="67"/>
      <c r="DB986" s="67"/>
      <c r="DC986" s="67"/>
      <c r="DD986" s="67"/>
      <c r="DE986" s="67"/>
      <c r="DF986" s="67"/>
      <c r="DG986" s="67"/>
      <c r="DH986" s="67"/>
      <c r="DI986" s="67"/>
      <c r="DJ986" s="67"/>
      <c r="DK986" s="67"/>
      <c r="DL986" s="67"/>
      <c r="DM986" s="67"/>
      <c r="DN986" s="67"/>
      <c r="DO986" s="67"/>
      <c r="DP986" s="67"/>
      <c r="DQ986" s="67"/>
      <c r="DR986" s="67"/>
      <c r="DS986" s="67"/>
      <c r="DT986" s="67"/>
      <c r="DU986" s="67"/>
      <c r="DV986" s="67"/>
      <c r="DW986" s="67"/>
      <c r="DX986" s="67"/>
      <c r="DY986" s="67"/>
      <c r="DZ986" s="67"/>
      <c r="EA986" s="67"/>
      <c r="EB986" s="67"/>
      <c r="EC986" s="67"/>
      <c r="ED986" s="67"/>
      <c r="EE986" s="67"/>
      <c r="EF986" s="67"/>
      <c r="EG986" s="67"/>
      <c r="EH986" s="67"/>
      <c r="EI986" s="67"/>
      <c r="EJ986" s="67"/>
      <c r="EK986" s="67"/>
      <c r="EL986" s="67"/>
      <c r="EM986" s="67"/>
      <c r="EN986" s="67"/>
      <c r="EO986" s="67"/>
      <c r="EP986" s="67"/>
      <c r="EQ986" s="67"/>
      <c r="ER986" s="67"/>
      <c r="ES986" s="67"/>
      <c r="ET986" s="67"/>
      <c r="EU986" s="67"/>
      <c r="EV986" s="67"/>
      <c r="EW986" s="67"/>
      <c r="EX986" s="67"/>
      <c r="EY986" s="67"/>
      <c r="EZ986" s="67"/>
      <c r="FA986" s="67"/>
      <c r="FB986" s="67"/>
      <c r="FC986" s="67"/>
      <c r="FD986" s="67"/>
      <c r="FE986" s="67"/>
      <c r="FF986" s="67"/>
      <c r="FG986" s="67"/>
      <c r="FH986" s="67"/>
      <c r="FI986" s="67"/>
      <c r="FJ986" s="67"/>
      <c r="FK986" s="67"/>
      <c r="FL986" s="67"/>
      <c r="FM986" s="67"/>
      <c r="FN986" s="67"/>
      <c r="FO986" s="67"/>
      <c r="FP986" s="67"/>
      <c r="FQ986" s="67"/>
      <c r="FR986" s="67"/>
      <c r="FS986" s="67"/>
      <c r="FT986" s="67"/>
      <c r="FU986" s="67"/>
      <c r="FV986" s="67"/>
      <c r="FW986" s="67"/>
      <c r="FX986" s="67"/>
      <c r="FY986" s="67"/>
      <c r="FZ986" s="67"/>
      <c r="GA986" s="67"/>
      <c r="GB986" s="67"/>
      <c r="GC986" s="67"/>
      <c r="GD986" s="67"/>
      <c r="GE986" s="67"/>
      <c r="GF986" s="67"/>
      <c r="GG986" s="67"/>
      <c r="GH986" s="67"/>
      <c r="GI986" s="67"/>
      <c r="GJ986" s="67"/>
      <c r="GK986" s="67"/>
      <c r="GL986" s="67"/>
      <c r="GM986" s="67"/>
      <c r="GN986" s="67"/>
      <c r="GO986" s="67"/>
      <c r="GP986" s="67"/>
      <c r="GQ986" s="67"/>
      <c r="GR986" s="67"/>
      <c r="GS986" s="67"/>
      <c r="GT986" s="67"/>
      <c r="GU986" s="67"/>
      <c r="GV986" s="67"/>
      <c r="GW986" s="67"/>
      <c r="GX986" s="67"/>
      <c r="GY986" s="67"/>
      <c r="GZ986" s="67"/>
      <c r="HA986" s="67"/>
      <c r="HB986" s="67"/>
      <c r="HC986" s="67"/>
      <c r="HD986" s="67"/>
      <c r="HE986" s="67"/>
      <c r="HF986" s="67"/>
      <c r="HG986" s="67"/>
      <c r="HH986" s="67"/>
      <c r="HI986" s="67"/>
      <c r="HJ986" s="67"/>
      <c r="HK986" s="67"/>
      <c r="HL986" s="67"/>
      <c r="HM986" s="67"/>
      <c r="HN986" s="67"/>
      <c r="HO986" s="67"/>
      <c r="HP986" s="67"/>
      <c r="HQ986" s="67"/>
    </row>
    <row r="987" spans="1:242" s="64" customFormat="1" ht="11.25" customHeight="1">
      <c r="A987" s="22" t="s">
        <v>343</v>
      </c>
      <c r="B987" s="36" t="s">
        <v>344</v>
      </c>
      <c r="C987" s="48" t="s">
        <v>16</v>
      </c>
      <c r="D987" s="17"/>
      <c r="E987" s="17"/>
      <c r="F987" s="17"/>
      <c r="G987" s="90"/>
      <c r="H987" s="17"/>
      <c r="I987" s="90"/>
      <c r="J987" s="17"/>
      <c r="K987" s="17">
        <v>-119.23</v>
      </c>
      <c r="L987" s="90"/>
      <c r="M987" s="90"/>
      <c r="N987" s="90"/>
      <c r="O987" s="90"/>
      <c r="P987" s="16">
        <f t="shared" si="694"/>
        <v>-119.23</v>
      </c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  <c r="BZ987" s="67"/>
      <c r="CA987" s="67"/>
      <c r="CB987" s="67"/>
      <c r="CC987" s="67"/>
      <c r="CD987" s="67"/>
      <c r="CE987" s="67"/>
      <c r="CF987" s="67"/>
      <c r="CG987" s="67"/>
      <c r="CH987" s="67"/>
      <c r="CI987" s="67"/>
      <c r="CJ987" s="67"/>
      <c r="CK987" s="67"/>
      <c r="CL987" s="67"/>
      <c r="CM987" s="67"/>
      <c r="CN987" s="67"/>
      <c r="CO987" s="67"/>
      <c r="CP987" s="67"/>
      <c r="CQ987" s="67"/>
      <c r="CR987" s="67"/>
      <c r="CS987" s="67"/>
      <c r="CT987" s="67"/>
      <c r="CU987" s="67"/>
      <c r="CV987" s="67"/>
      <c r="CW987" s="67"/>
      <c r="CX987" s="67"/>
      <c r="CY987" s="67"/>
      <c r="CZ987" s="67"/>
      <c r="DA987" s="67"/>
      <c r="DB987" s="67"/>
      <c r="DC987" s="67"/>
      <c r="DD987" s="67"/>
      <c r="DE987" s="67"/>
      <c r="DF987" s="67"/>
      <c r="DG987" s="67"/>
      <c r="DH987" s="67"/>
      <c r="DI987" s="67"/>
      <c r="DJ987" s="67"/>
      <c r="DK987" s="67"/>
      <c r="DL987" s="67"/>
      <c r="DM987" s="67"/>
      <c r="DN987" s="67"/>
      <c r="DO987" s="67"/>
      <c r="DP987" s="67"/>
      <c r="DQ987" s="67"/>
      <c r="DR987" s="67"/>
      <c r="DS987" s="67"/>
      <c r="DT987" s="67"/>
      <c r="DU987" s="67"/>
      <c r="DV987" s="67"/>
      <c r="DW987" s="67"/>
      <c r="DX987" s="67"/>
      <c r="DY987" s="67"/>
      <c r="DZ987" s="67"/>
      <c r="EA987" s="67"/>
      <c r="EB987" s="67"/>
      <c r="EC987" s="67"/>
      <c r="ED987" s="67"/>
      <c r="EE987" s="67"/>
      <c r="EF987" s="67"/>
      <c r="EG987" s="67"/>
      <c r="EH987" s="67"/>
      <c r="EI987" s="67"/>
      <c r="EJ987" s="67"/>
      <c r="EK987" s="67"/>
      <c r="EL987" s="67"/>
      <c r="EM987" s="67"/>
      <c r="EN987" s="67"/>
      <c r="EO987" s="67"/>
      <c r="EP987" s="67"/>
      <c r="EQ987" s="67"/>
      <c r="ER987" s="67"/>
      <c r="ES987" s="67"/>
      <c r="ET987" s="67"/>
      <c r="EU987" s="67"/>
      <c r="EV987" s="67"/>
      <c r="EW987" s="67"/>
      <c r="EX987" s="67"/>
      <c r="EY987" s="67"/>
      <c r="EZ987" s="67"/>
      <c r="FA987" s="67"/>
      <c r="FB987" s="67"/>
      <c r="FC987" s="67"/>
      <c r="FD987" s="67"/>
      <c r="FE987" s="67"/>
      <c r="FF987" s="67"/>
      <c r="FG987" s="67"/>
      <c r="FH987" s="67"/>
      <c r="FI987" s="67"/>
      <c r="FJ987" s="67"/>
      <c r="FK987" s="67"/>
      <c r="FL987" s="67"/>
      <c r="FM987" s="67"/>
      <c r="FN987" s="67"/>
      <c r="FO987" s="67"/>
      <c r="FP987" s="67"/>
      <c r="FQ987" s="67"/>
      <c r="FR987" s="67"/>
      <c r="FS987" s="67"/>
      <c r="FT987" s="67"/>
      <c r="FU987" s="67"/>
      <c r="FV987" s="67"/>
      <c r="FW987" s="67"/>
      <c r="FX987" s="67"/>
      <c r="FY987" s="67"/>
      <c r="FZ987" s="67"/>
      <c r="GA987" s="67"/>
      <c r="GB987" s="67"/>
      <c r="GC987" s="67"/>
      <c r="GD987" s="67"/>
      <c r="GE987" s="67"/>
      <c r="GF987" s="67"/>
      <c r="GG987" s="67"/>
      <c r="GH987" s="67"/>
      <c r="GI987" s="67"/>
      <c r="GJ987" s="67"/>
      <c r="GK987" s="67"/>
      <c r="GL987" s="67"/>
      <c r="GM987" s="67"/>
      <c r="GN987" s="67"/>
      <c r="GO987" s="67"/>
      <c r="GP987" s="67"/>
      <c r="GQ987" s="67"/>
      <c r="GR987" s="67"/>
      <c r="GS987" s="67"/>
      <c r="GT987" s="67"/>
      <c r="GU987" s="67"/>
      <c r="GV987" s="67"/>
      <c r="GW987" s="67"/>
      <c r="GX987" s="67"/>
      <c r="GY987" s="67"/>
      <c r="GZ987" s="67"/>
      <c r="HA987" s="67"/>
      <c r="HB987" s="67"/>
      <c r="HC987" s="67"/>
      <c r="HD987" s="67"/>
      <c r="HE987" s="67"/>
      <c r="HF987" s="67"/>
      <c r="HG987" s="67"/>
      <c r="HH987" s="67"/>
      <c r="HI987" s="67"/>
      <c r="HJ987" s="67"/>
      <c r="HK987" s="67"/>
      <c r="HL987" s="67"/>
      <c r="HM987" s="67"/>
      <c r="HN987" s="67"/>
      <c r="HO987" s="67"/>
      <c r="HP987" s="67"/>
      <c r="HQ987" s="67"/>
    </row>
    <row r="988" spans="1:242" s="64" customFormat="1" ht="11.25" customHeight="1">
      <c r="A988" s="22" t="s">
        <v>352</v>
      </c>
      <c r="B988" s="22" t="s">
        <v>353</v>
      </c>
      <c r="C988" s="23" t="s">
        <v>14</v>
      </c>
      <c r="D988" s="17"/>
      <c r="E988" s="17">
        <v>-5589.45</v>
      </c>
      <c r="F988" s="17">
        <v>-1555.44</v>
      </c>
      <c r="G988" s="17">
        <v>-4504.04</v>
      </c>
      <c r="H988" s="17"/>
      <c r="I988" s="17">
        <v>-710.69</v>
      </c>
      <c r="J988" s="17">
        <v>-577.02</v>
      </c>
      <c r="K988" s="90"/>
      <c r="L988" s="90"/>
      <c r="M988" s="90"/>
      <c r="N988" s="90"/>
      <c r="O988" s="90"/>
      <c r="P988" s="16">
        <f t="shared" si="694"/>
        <v>-12936.640000000001</v>
      </c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  <c r="BZ988" s="67"/>
      <c r="CA988" s="67"/>
      <c r="CB988" s="67"/>
      <c r="CC988" s="67"/>
      <c r="CD988" s="67"/>
      <c r="CE988" s="67"/>
      <c r="CF988" s="67"/>
      <c r="CG988" s="67"/>
      <c r="CH988" s="67"/>
      <c r="CI988" s="67"/>
      <c r="CJ988" s="67"/>
      <c r="CK988" s="67"/>
      <c r="CL988" s="67"/>
      <c r="CM988" s="67"/>
      <c r="CN988" s="67"/>
      <c r="CO988" s="67"/>
      <c r="CP988" s="67"/>
      <c r="CQ988" s="67"/>
      <c r="CR988" s="67"/>
      <c r="CS988" s="67"/>
      <c r="CT988" s="67"/>
      <c r="CU988" s="67"/>
      <c r="CV988" s="67"/>
      <c r="CW988" s="67"/>
      <c r="CX988" s="67"/>
      <c r="CY988" s="67"/>
      <c r="CZ988" s="67"/>
      <c r="DA988" s="67"/>
      <c r="DB988" s="67"/>
      <c r="DC988" s="67"/>
      <c r="DD988" s="67"/>
      <c r="DE988" s="67"/>
      <c r="DF988" s="67"/>
      <c r="DG988" s="67"/>
      <c r="DH988" s="67"/>
      <c r="DI988" s="67"/>
      <c r="DJ988" s="67"/>
      <c r="DK988" s="67"/>
      <c r="DL988" s="67"/>
      <c r="DM988" s="67"/>
      <c r="DN988" s="67"/>
      <c r="DO988" s="67"/>
      <c r="DP988" s="67"/>
      <c r="DQ988" s="67"/>
      <c r="DR988" s="67"/>
      <c r="DS988" s="67"/>
      <c r="DT988" s="67"/>
      <c r="DU988" s="67"/>
      <c r="DV988" s="67"/>
      <c r="DW988" s="67"/>
      <c r="DX988" s="67"/>
      <c r="DY988" s="67"/>
      <c r="DZ988" s="67"/>
      <c r="EA988" s="67"/>
      <c r="EB988" s="67"/>
      <c r="EC988" s="67"/>
      <c r="ED988" s="67"/>
      <c r="EE988" s="67"/>
      <c r="EF988" s="67"/>
      <c r="EG988" s="67"/>
      <c r="EH988" s="67"/>
      <c r="EI988" s="67"/>
      <c r="EJ988" s="67"/>
      <c r="EK988" s="67"/>
      <c r="EL988" s="67"/>
      <c r="EM988" s="67"/>
      <c r="EN988" s="67"/>
      <c r="EO988" s="67"/>
      <c r="EP988" s="67"/>
      <c r="EQ988" s="67"/>
      <c r="ER988" s="67"/>
      <c r="ES988" s="67"/>
      <c r="ET988" s="67"/>
      <c r="EU988" s="67"/>
      <c r="EV988" s="67"/>
      <c r="EW988" s="67"/>
      <c r="EX988" s="67"/>
      <c r="EY988" s="67"/>
      <c r="EZ988" s="67"/>
      <c r="FA988" s="67"/>
      <c r="FB988" s="67"/>
      <c r="FC988" s="67"/>
      <c r="FD988" s="67"/>
      <c r="FE988" s="67"/>
      <c r="FF988" s="67"/>
      <c r="FG988" s="67"/>
      <c r="FH988" s="67"/>
      <c r="FI988" s="67"/>
      <c r="FJ988" s="67"/>
      <c r="FK988" s="67"/>
      <c r="FL988" s="67"/>
      <c r="FM988" s="67"/>
      <c r="FN988" s="67"/>
      <c r="FO988" s="67"/>
      <c r="FP988" s="67"/>
      <c r="FQ988" s="67"/>
      <c r="FR988" s="67"/>
      <c r="FS988" s="67"/>
      <c r="FT988" s="67"/>
      <c r="FU988" s="67"/>
      <c r="FV988" s="67"/>
      <c r="FW988" s="67"/>
      <c r="FX988" s="67"/>
      <c r="FY988" s="67"/>
      <c r="FZ988" s="67"/>
      <c r="GA988" s="67"/>
      <c r="GB988" s="67"/>
      <c r="GC988" s="67"/>
      <c r="GD988" s="67"/>
      <c r="GE988" s="67"/>
      <c r="GF988" s="67"/>
      <c r="GG988" s="67"/>
      <c r="GH988" s="67"/>
      <c r="GI988" s="67"/>
      <c r="GJ988" s="67"/>
      <c r="GK988" s="67"/>
      <c r="GL988" s="67"/>
      <c r="GM988" s="67"/>
      <c r="GN988" s="67"/>
      <c r="GO988" s="67"/>
      <c r="GP988" s="67"/>
      <c r="GQ988" s="67"/>
      <c r="GR988" s="67"/>
      <c r="GS988" s="67"/>
      <c r="GT988" s="67"/>
      <c r="GU988" s="67"/>
      <c r="GV988" s="67"/>
      <c r="GW988" s="67"/>
      <c r="GX988" s="67"/>
      <c r="GY988" s="67"/>
      <c r="GZ988" s="67"/>
      <c r="HA988" s="67"/>
      <c r="HB988" s="67"/>
      <c r="HC988" s="67"/>
      <c r="HD988" s="67"/>
      <c r="HE988" s="67"/>
      <c r="HF988" s="67"/>
      <c r="HG988" s="67"/>
      <c r="HH988" s="67"/>
      <c r="HI988" s="67"/>
      <c r="HJ988" s="67"/>
      <c r="HK988" s="67"/>
      <c r="HL988" s="67"/>
      <c r="HM988" s="67"/>
      <c r="HN988" s="67"/>
      <c r="HO988" s="67"/>
      <c r="HP988" s="67"/>
      <c r="HQ988" s="67"/>
    </row>
    <row r="989" spans="1:242" s="64" customFormat="1" ht="11.25" customHeight="1">
      <c r="A989" s="22" t="s">
        <v>354</v>
      </c>
      <c r="B989" s="22" t="s">
        <v>1460</v>
      </c>
      <c r="C989" s="23" t="s">
        <v>15</v>
      </c>
      <c r="D989" s="17"/>
      <c r="E989" s="17">
        <v>-2328.9299999999998</v>
      </c>
      <c r="F989" s="17">
        <v>-648.11</v>
      </c>
      <c r="G989" s="17">
        <v>-2343.92</v>
      </c>
      <c r="H989" s="17"/>
      <c r="I989" s="17">
        <v>-296.12</v>
      </c>
      <c r="J989" s="17">
        <v>-240.43</v>
      </c>
      <c r="K989" s="90"/>
      <c r="L989" s="90"/>
      <c r="M989" s="90"/>
      <c r="N989" s="90"/>
      <c r="O989" s="90"/>
      <c r="P989" s="16">
        <f t="shared" si="694"/>
        <v>-5857.51</v>
      </c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  <c r="BZ989" s="67"/>
      <c r="CA989" s="67"/>
      <c r="CB989" s="67"/>
      <c r="CC989" s="67"/>
      <c r="CD989" s="67"/>
      <c r="CE989" s="67"/>
      <c r="CF989" s="67"/>
      <c r="CG989" s="67"/>
      <c r="CH989" s="67"/>
      <c r="CI989" s="67"/>
      <c r="CJ989" s="67"/>
      <c r="CK989" s="67"/>
      <c r="CL989" s="67"/>
      <c r="CM989" s="67"/>
      <c r="CN989" s="67"/>
      <c r="CO989" s="67"/>
      <c r="CP989" s="67"/>
      <c r="CQ989" s="67"/>
      <c r="CR989" s="67"/>
      <c r="CS989" s="67"/>
      <c r="CT989" s="67"/>
      <c r="CU989" s="67"/>
      <c r="CV989" s="67"/>
      <c r="CW989" s="67"/>
      <c r="CX989" s="67"/>
      <c r="CY989" s="67"/>
      <c r="CZ989" s="67"/>
      <c r="DA989" s="67"/>
      <c r="DB989" s="67"/>
      <c r="DC989" s="67"/>
      <c r="DD989" s="67"/>
      <c r="DE989" s="67"/>
      <c r="DF989" s="67"/>
      <c r="DG989" s="67"/>
      <c r="DH989" s="67"/>
      <c r="DI989" s="67"/>
      <c r="DJ989" s="67"/>
      <c r="DK989" s="67"/>
      <c r="DL989" s="67"/>
      <c r="DM989" s="67"/>
      <c r="DN989" s="67"/>
      <c r="DO989" s="67"/>
      <c r="DP989" s="67"/>
      <c r="DQ989" s="67"/>
      <c r="DR989" s="67"/>
      <c r="DS989" s="67"/>
      <c r="DT989" s="67"/>
      <c r="DU989" s="67"/>
      <c r="DV989" s="67"/>
      <c r="DW989" s="67"/>
      <c r="DX989" s="67"/>
      <c r="DY989" s="67"/>
      <c r="DZ989" s="67"/>
      <c r="EA989" s="67"/>
      <c r="EB989" s="67"/>
      <c r="EC989" s="67"/>
      <c r="ED989" s="67"/>
      <c r="EE989" s="67"/>
      <c r="EF989" s="67"/>
      <c r="EG989" s="67"/>
      <c r="EH989" s="67"/>
      <c r="EI989" s="67"/>
      <c r="EJ989" s="67"/>
      <c r="EK989" s="67"/>
      <c r="EL989" s="67"/>
      <c r="EM989" s="67"/>
      <c r="EN989" s="67"/>
      <c r="EO989" s="67"/>
      <c r="EP989" s="67"/>
      <c r="EQ989" s="67"/>
      <c r="ER989" s="67"/>
      <c r="ES989" s="67"/>
      <c r="ET989" s="67"/>
      <c r="EU989" s="67"/>
      <c r="EV989" s="67"/>
      <c r="EW989" s="67"/>
      <c r="EX989" s="67"/>
      <c r="EY989" s="67"/>
      <c r="EZ989" s="67"/>
      <c r="FA989" s="67"/>
      <c r="FB989" s="67"/>
      <c r="FC989" s="67"/>
      <c r="FD989" s="67"/>
      <c r="FE989" s="67"/>
      <c r="FF989" s="67"/>
      <c r="FG989" s="67"/>
      <c r="FH989" s="67"/>
      <c r="FI989" s="67"/>
      <c r="FJ989" s="67"/>
      <c r="FK989" s="67"/>
      <c r="FL989" s="67"/>
      <c r="FM989" s="67"/>
      <c r="FN989" s="67"/>
      <c r="FO989" s="67"/>
      <c r="FP989" s="67"/>
      <c r="FQ989" s="67"/>
      <c r="FR989" s="67"/>
      <c r="FS989" s="67"/>
      <c r="FT989" s="67"/>
      <c r="FU989" s="67"/>
      <c r="FV989" s="67"/>
      <c r="FW989" s="67"/>
      <c r="FX989" s="67"/>
      <c r="FY989" s="67"/>
      <c r="FZ989" s="67"/>
      <c r="GA989" s="67"/>
      <c r="GB989" s="67"/>
      <c r="GC989" s="67"/>
      <c r="GD989" s="67"/>
      <c r="GE989" s="67"/>
      <c r="GF989" s="67"/>
      <c r="GG989" s="67"/>
      <c r="GH989" s="67"/>
      <c r="GI989" s="67"/>
      <c r="GJ989" s="67"/>
      <c r="GK989" s="67"/>
      <c r="GL989" s="67"/>
      <c r="GM989" s="67"/>
      <c r="GN989" s="67"/>
      <c r="GO989" s="67"/>
      <c r="GP989" s="67"/>
      <c r="GQ989" s="67"/>
      <c r="GR989" s="67"/>
      <c r="GS989" s="67"/>
      <c r="GT989" s="67"/>
      <c r="GU989" s="67"/>
      <c r="GV989" s="67"/>
      <c r="GW989" s="67"/>
      <c r="GX989" s="67"/>
      <c r="GY989" s="67"/>
      <c r="GZ989" s="67"/>
      <c r="HA989" s="67"/>
      <c r="HB989" s="67"/>
      <c r="HC989" s="67"/>
      <c r="HD989" s="67"/>
      <c r="HE989" s="67"/>
      <c r="HF989" s="67"/>
      <c r="HG989" s="67"/>
      <c r="HH989" s="67"/>
      <c r="HI989" s="67"/>
      <c r="HJ989" s="67"/>
      <c r="HK989" s="67"/>
      <c r="HL989" s="67"/>
      <c r="HM989" s="67"/>
      <c r="HN989" s="67"/>
      <c r="HO989" s="67"/>
      <c r="HP989" s="67"/>
      <c r="HQ989" s="67"/>
    </row>
    <row r="990" spans="1:242" s="64" customFormat="1" ht="11.25" customHeight="1">
      <c r="A990" s="22" t="s">
        <v>356</v>
      </c>
      <c r="B990" s="22" t="s">
        <v>1461</v>
      </c>
      <c r="C990" s="23" t="s">
        <v>16</v>
      </c>
      <c r="D990" s="17"/>
      <c r="E990" s="17">
        <v>-1397.36</v>
      </c>
      <c r="F990" s="17">
        <v>-388.87</v>
      </c>
      <c r="G990" s="17">
        <v>-658.81</v>
      </c>
      <c r="H990" s="17"/>
      <c r="I990" s="17">
        <v>-177.67</v>
      </c>
      <c r="J990" s="17">
        <v>-144.25</v>
      </c>
      <c r="K990" s="90"/>
      <c r="L990" s="90"/>
      <c r="M990" s="90"/>
      <c r="N990" s="90"/>
      <c r="O990" s="90"/>
      <c r="P990" s="16">
        <f t="shared" si="694"/>
        <v>-2766.96</v>
      </c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  <c r="BZ990" s="67"/>
      <c r="CA990" s="67"/>
      <c r="CB990" s="67"/>
      <c r="CC990" s="67"/>
      <c r="CD990" s="67"/>
      <c r="CE990" s="67"/>
      <c r="CF990" s="67"/>
      <c r="CG990" s="67"/>
      <c r="CH990" s="67"/>
      <c r="CI990" s="67"/>
      <c r="CJ990" s="67"/>
      <c r="CK990" s="67"/>
      <c r="CL990" s="67"/>
      <c r="CM990" s="67"/>
      <c r="CN990" s="67"/>
      <c r="CO990" s="67"/>
      <c r="CP990" s="67"/>
      <c r="CQ990" s="67"/>
      <c r="CR990" s="67"/>
      <c r="CS990" s="67"/>
      <c r="CT990" s="67"/>
      <c r="CU990" s="67"/>
      <c r="CV990" s="67"/>
      <c r="CW990" s="67"/>
      <c r="CX990" s="67"/>
      <c r="CY990" s="67"/>
      <c r="CZ990" s="67"/>
      <c r="DA990" s="67"/>
      <c r="DB990" s="67"/>
      <c r="DC990" s="67"/>
      <c r="DD990" s="67"/>
      <c r="DE990" s="67"/>
      <c r="DF990" s="67"/>
      <c r="DG990" s="67"/>
      <c r="DH990" s="67"/>
      <c r="DI990" s="67"/>
      <c r="DJ990" s="67"/>
      <c r="DK990" s="67"/>
      <c r="DL990" s="67"/>
      <c r="DM990" s="67"/>
      <c r="DN990" s="67"/>
      <c r="DO990" s="67"/>
      <c r="DP990" s="67"/>
      <c r="DQ990" s="67"/>
      <c r="DR990" s="67"/>
      <c r="DS990" s="67"/>
      <c r="DT990" s="67"/>
      <c r="DU990" s="67"/>
      <c r="DV990" s="67"/>
      <c r="DW990" s="67"/>
      <c r="DX990" s="67"/>
      <c r="DY990" s="67"/>
      <c r="DZ990" s="67"/>
      <c r="EA990" s="67"/>
      <c r="EB990" s="67"/>
      <c r="EC990" s="67"/>
      <c r="ED990" s="67"/>
      <c r="EE990" s="67"/>
      <c r="EF990" s="67"/>
      <c r="EG990" s="67"/>
      <c r="EH990" s="67"/>
      <c r="EI990" s="67"/>
      <c r="EJ990" s="67"/>
      <c r="EK990" s="67"/>
      <c r="EL990" s="67"/>
      <c r="EM990" s="67"/>
      <c r="EN990" s="67"/>
      <c r="EO990" s="67"/>
      <c r="EP990" s="67"/>
      <c r="EQ990" s="67"/>
      <c r="ER990" s="67"/>
      <c r="ES990" s="67"/>
      <c r="ET990" s="67"/>
      <c r="EU990" s="67"/>
      <c r="EV990" s="67"/>
      <c r="EW990" s="67"/>
      <c r="EX990" s="67"/>
      <c r="EY990" s="67"/>
      <c r="EZ990" s="67"/>
      <c r="FA990" s="67"/>
      <c r="FB990" s="67"/>
      <c r="FC990" s="67"/>
      <c r="FD990" s="67"/>
      <c r="FE990" s="67"/>
      <c r="FF990" s="67"/>
      <c r="FG990" s="67"/>
      <c r="FH990" s="67"/>
      <c r="FI990" s="67"/>
      <c r="FJ990" s="67"/>
      <c r="FK990" s="67"/>
      <c r="FL990" s="67"/>
      <c r="FM990" s="67"/>
      <c r="FN990" s="67"/>
      <c r="FO990" s="67"/>
      <c r="FP990" s="67"/>
      <c r="FQ990" s="67"/>
      <c r="FR990" s="67"/>
      <c r="FS990" s="67"/>
      <c r="FT990" s="67"/>
      <c r="FU990" s="67"/>
      <c r="FV990" s="67"/>
      <c r="FW990" s="67"/>
      <c r="FX990" s="67"/>
      <c r="FY990" s="67"/>
      <c r="FZ990" s="67"/>
      <c r="GA990" s="67"/>
      <c r="GB990" s="67"/>
      <c r="GC990" s="67"/>
      <c r="GD990" s="67"/>
      <c r="GE990" s="67"/>
      <c r="GF990" s="67"/>
      <c r="GG990" s="67"/>
      <c r="GH990" s="67"/>
      <c r="GI990" s="67"/>
      <c r="GJ990" s="67"/>
      <c r="GK990" s="67"/>
      <c r="GL990" s="67"/>
      <c r="GM990" s="67"/>
      <c r="GN990" s="67"/>
      <c r="GO990" s="67"/>
      <c r="GP990" s="67"/>
      <c r="GQ990" s="67"/>
      <c r="GR990" s="67"/>
      <c r="GS990" s="67"/>
      <c r="GT990" s="67"/>
      <c r="GU990" s="67"/>
      <c r="GV990" s="67"/>
      <c r="GW990" s="67"/>
      <c r="GX990" s="67"/>
      <c r="GY990" s="67"/>
      <c r="GZ990" s="67"/>
      <c r="HA990" s="67"/>
      <c r="HB990" s="67"/>
      <c r="HC990" s="67"/>
      <c r="HD990" s="67"/>
      <c r="HE990" s="67"/>
      <c r="HF990" s="67"/>
      <c r="HG990" s="67"/>
      <c r="HH990" s="67"/>
      <c r="HI990" s="67"/>
      <c r="HJ990" s="67"/>
      <c r="HK990" s="67"/>
      <c r="HL990" s="67"/>
      <c r="HM990" s="67"/>
      <c r="HN990" s="67"/>
      <c r="HO990" s="67"/>
      <c r="HP990" s="67"/>
      <c r="HQ990" s="67"/>
    </row>
    <row r="991" spans="1:242" s="64" customFormat="1" ht="11.25" customHeight="1">
      <c r="A991" s="22" t="s">
        <v>368</v>
      </c>
      <c r="B991" s="22" t="s">
        <v>353</v>
      </c>
      <c r="C991" s="23" t="s">
        <v>14</v>
      </c>
      <c r="D991" s="17"/>
      <c r="E991" s="17"/>
      <c r="F991" s="17"/>
      <c r="G991" s="17"/>
      <c r="H991" s="17"/>
      <c r="I991" s="17">
        <v>-127.28</v>
      </c>
      <c r="J991" s="17"/>
      <c r="K991" s="90"/>
      <c r="L991" s="90"/>
      <c r="M991" s="90"/>
      <c r="N991" s="90"/>
      <c r="O991" s="90"/>
      <c r="P991" s="16">
        <f t="shared" si="694"/>
        <v>-127.28</v>
      </c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  <c r="BZ991" s="67"/>
      <c r="CA991" s="67"/>
      <c r="CB991" s="67"/>
      <c r="CC991" s="67"/>
      <c r="CD991" s="67"/>
      <c r="CE991" s="67"/>
      <c r="CF991" s="67"/>
      <c r="CG991" s="67"/>
      <c r="CH991" s="67"/>
      <c r="CI991" s="67"/>
      <c r="CJ991" s="67"/>
      <c r="CK991" s="67"/>
      <c r="CL991" s="67"/>
      <c r="CM991" s="67"/>
      <c r="CN991" s="67"/>
      <c r="CO991" s="67"/>
      <c r="CP991" s="67"/>
      <c r="CQ991" s="67"/>
      <c r="CR991" s="67"/>
      <c r="CS991" s="67"/>
      <c r="CT991" s="67"/>
      <c r="CU991" s="67"/>
      <c r="CV991" s="67"/>
      <c r="CW991" s="67"/>
      <c r="CX991" s="67"/>
      <c r="CY991" s="67"/>
      <c r="CZ991" s="67"/>
      <c r="DA991" s="67"/>
      <c r="DB991" s="67"/>
      <c r="DC991" s="67"/>
      <c r="DD991" s="67"/>
      <c r="DE991" s="67"/>
      <c r="DF991" s="67"/>
      <c r="DG991" s="67"/>
      <c r="DH991" s="67"/>
      <c r="DI991" s="67"/>
      <c r="DJ991" s="67"/>
      <c r="DK991" s="67"/>
      <c r="DL991" s="67"/>
      <c r="DM991" s="67"/>
      <c r="DN991" s="67"/>
      <c r="DO991" s="67"/>
      <c r="DP991" s="67"/>
      <c r="DQ991" s="67"/>
      <c r="DR991" s="67"/>
      <c r="DS991" s="67"/>
      <c r="DT991" s="67"/>
      <c r="DU991" s="67"/>
      <c r="DV991" s="67"/>
      <c r="DW991" s="67"/>
      <c r="DX991" s="67"/>
      <c r="DY991" s="67"/>
      <c r="DZ991" s="67"/>
      <c r="EA991" s="67"/>
      <c r="EB991" s="67"/>
      <c r="EC991" s="67"/>
      <c r="ED991" s="67"/>
      <c r="EE991" s="67"/>
      <c r="EF991" s="67"/>
      <c r="EG991" s="67"/>
      <c r="EH991" s="67"/>
      <c r="EI991" s="67"/>
      <c r="EJ991" s="67"/>
      <c r="EK991" s="67"/>
      <c r="EL991" s="67"/>
      <c r="EM991" s="67"/>
      <c r="EN991" s="67"/>
      <c r="EO991" s="67"/>
      <c r="EP991" s="67"/>
      <c r="EQ991" s="67"/>
      <c r="ER991" s="67"/>
      <c r="ES991" s="67"/>
      <c r="ET991" s="67"/>
      <c r="EU991" s="67"/>
      <c r="EV991" s="67"/>
      <c r="EW991" s="67"/>
      <c r="EX991" s="67"/>
      <c r="EY991" s="67"/>
      <c r="EZ991" s="67"/>
      <c r="FA991" s="67"/>
      <c r="FB991" s="67"/>
      <c r="FC991" s="67"/>
      <c r="FD991" s="67"/>
      <c r="FE991" s="67"/>
      <c r="FF991" s="67"/>
      <c r="FG991" s="67"/>
      <c r="FH991" s="67"/>
      <c r="FI991" s="67"/>
      <c r="FJ991" s="67"/>
      <c r="FK991" s="67"/>
      <c r="FL991" s="67"/>
      <c r="FM991" s="67"/>
      <c r="FN991" s="67"/>
      <c r="FO991" s="67"/>
      <c r="FP991" s="67"/>
      <c r="FQ991" s="67"/>
      <c r="FR991" s="67"/>
      <c r="FS991" s="67"/>
      <c r="FT991" s="67"/>
      <c r="FU991" s="67"/>
      <c r="FV991" s="67"/>
      <c r="FW991" s="67"/>
      <c r="FX991" s="67"/>
      <c r="FY991" s="67"/>
      <c r="FZ991" s="67"/>
      <c r="GA991" s="67"/>
      <c r="GB991" s="67"/>
      <c r="GC991" s="67"/>
      <c r="GD991" s="67"/>
      <c r="GE991" s="67"/>
      <c r="GF991" s="67"/>
      <c r="GG991" s="67"/>
      <c r="GH991" s="67"/>
      <c r="GI991" s="67"/>
      <c r="GJ991" s="67"/>
      <c r="GK991" s="67"/>
      <c r="GL991" s="67"/>
      <c r="GM991" s="67"/>
      <c r="GN991" s="67"/>
      <c r="GO991" s="67"/>
      <c r="GP991" s="67"/>
      <c r="GQ991" s="67"/>
      <c r="GR991" s="67"/>
      <c r="GS991" s="67"/>
      <c r="GT991" s="67"/>
      <c r="GU991" s="67"/>
      <c r="GV991" s="67"/>
      <c r="GW991" s="67"/>
      <c r="GX991" s="67"/>
      <c r="GY991" s="67"/>
      <c r="GZ991" s="67"/>
      <c r="HA991" s="67"/>
      <c r="HB991" s="67"/>
      <c r="HC991" s="67"/>
      <c r="HD991" s="67"/>
      <c r="HE991" s="67"/>
      <c r="HF991" s="67"/>
      <c r="HG991" s="67"/>
      <c r="HH991" s="67"/>
      <c r="HI991" s="67"/>
      <c r="HJ991" s="67"/>
      <c r="HK991" s="67"/>
      <c r="HL991" s="67"/>
      <c r="HM991" s="67"/>
      <c r="HN991" s="67"/>
      <c r="HO991" s="67"/>
      <c r="HP991" s="67"/>
      <c r="HQ991" s="67"/>
    </row>
    <row r="992" spans="1:242" s="64" customFormat="1" ht="11.25" customHeight="1">
      <c r="A992" s="22" t="s">
        <v>370</v>
      </c>
      <c r="B992" s="22" t="s">
        <v>1460</v>
      </c>
      <c r="C992" s="23" t="s">
        <v>15</v>
      </c>
      <c r="D992" s="17"/>
      <c r="E992" s="17"/>
      <c r="F992" s="17"/>
      <c r="G992" s="17"/>
      <c r="H992" s="17"/>
      <c r="I992" s="17">
        <v>-53.03</v>
      </c>
      <c r="J992" s="17"/>
      <c r="K992" s="90"/>
      <c r="L992" s="90"/>
      <c r="M992" s="90"/>
      <c r="N992" s="90"/>
      <c r="O992" s="90"/>
      <c r="P992" s="16">
        <f t="shared" si="694"/>
        <v>-53.03</v>
      </c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  <c r="BZ992" s="67"/>
      <c r="CA992" s="67"/>
      <c r="CB992" s="67"/>
      <c r="CC992" s="67"/>
      <c r="CD992" s="67"/>
      <c r="CE992" s="67"/>
      <c r="CF992" s="67"/>
      <c r="CG992" s="67"/>
      <c r="CH992" s="67"/>
      <c r="CI992" s="67"/>
      <c r="CJ992" s="67"/>
      <c r="CK992" s="67"/>
      <c r="CL992" s="67"/>
      <c r="CM992" s="67"/>
      <c r="CN992" s="67"/>
      <c r="CO992" s="67"/>
      <c r="CP992" s="67"/>
      <c r="CQ992" s="67"/>
      <c r="CR992" s="67"/>
      <c r="CS992" s="67"/>
      <c r="CT992" s="67"/>
      <c r="CU992" s="67"/>
      <c r="CV992" s="67"/>
      <c r="CW992" s="67"/>
      <c r="CX992" s="67"/>
      <c r="CY992" s="67"/>
      <c r="CZ992" s="67"/>
      <c r="DA992" s="67"/>
      <c r="DB992" s="67"/>
      <c r="DC992" s="67"/>
      <c r="DD992" s="67"/>
      <c r="DE992" s="67"/>
      <c r="DF992" s="67"/>
      <c r="DG992" s="67"/>
      <c r="DH992" s="67"/>
      <c r="DI992" s="67"/>
      <c r="DJ992" s="67"/>
      <c r="DK992" s="67"/>
      <c r="DL992" s="67"/>
      <c r="DM992" s="67"/>
      <c r="DN992" s="67"/>
      <c r="DO992" s="67"/>
      <c r="DP992" s="67"/>
      <c r="DQ992" s="67"/>
      <c r="DR992" s="67"/>
      <c r="DS992" s="67"/>
      <c r="DT992" s="67"/>
      <c r="DU992" s="67"/>
      <c r="DV992" s="67"/>
      <c r="DW992" s="67"/>
      <c r="DX992" s="67"/>
      <c r="DY992" s="67"/>
      <c r="DZ992" s="67"/>
      <c r="EA992" s="67"/>
      <c r="EB992" s="67"/>
      <c r="EC992" s="67"/>
      <c r="ED992" s="67"/>
      <c r="EE992" s="67"/>
      <c r="EF992" s="67"/>
      <c r="EG992" s="67"/>
      <c r="EH992" s="67"/>
      <c r="EI992" s="67"/>
      <c r="EJ992" s="67"/>
      <c r="EK992" s="67"/>
      <c r="EL992" s="67"/>
      <c r="EM992" s="67"/>
      <c r="EN992" s="67"/>
      <c r="EO992" s="67"/>
      <c r="EP992" s="67"/>
      <c r="EQ992" s="67"/>
      <c r="ER992" s="67"/>
      <c r="ES992" s="67"/>
      <c r="ET992" s="67"/>
      <c r="EU992" s="67"/>
      <c r="EV992" s="67"/>
      <c r="EW992" s="67"/>
      <c r="EX992" s="67"/>
      <c r="EY992" s="67"/>
      <c r="EZ992" s="67"/>
      <c r="FA992" s="67"/>
      <c r="FB992" s="67"/>
      <c r="FC992" s="67"/>
      <c r="FD992" s="67"/>
      <c r="FE992" s="67"/>
      <c r="FF992" s="67"/>
      <c r="FG992" s="67"/>
      <c r="FH992" s="67"/>
      <c r="FI992" s="67"/>
      <c r="FJ992" s="67"/>
      <c r="FK992" s="67"/>
      <c r="FL992" s="67"/>
      <c r="FM992" s="67"/>
      <c r="FN992" s="67"/>
      <c r="FO992" s="67"/>
      <c r="FP992" s="67"/>
      <c r="FQ992" s="67"/>
      <c r="FR992" s="67"/>
      <c r="FS992" s="67"/>
      <c r="FT992" s="67"/>
      <c r="FU992" s="67"/>
      <c r="FV992" s="67"/>
      <c r="FW992" s="67"/>
      <c r="FX992" s="67"/>
      <c r="FY992" s="67"/>
      <c r="FZ992" s="67"/>
      <c r="GA992" s="67"/>
      <c r="GB992" s="67"/>
      <c r="GC992" s="67"/>
      <c r="GD992" s="67"/>
      <c r="GE992" s="67"/>
      <c r="GF992" s="67"/>
      <c r="GG992" s="67"/>
      <c r="GH992" s="67"/>
      <c r="GI992" s="67"/>
      <c r="GJ992" s="67"/>
      <c r="GK992" s="67"/>
      <c r="GL992" s="67"/>
      <c r="GM992" s="67"/>
      <c r="GN992" s="67"/>
      <c r="GO992" s="67"/>
      <c r="GP992" s="67"/>
      <c r="GQ992" s="67"/>
      <c r="GR992" s="67"/>
      <c r="GS992" s="67"/>
      <c r="GT992" s="67"/>
      <c r="GU992" s="67"/>
      <c r="GV992" s="67"/>
      <c r="GW992" s="67"/>
      <c r="GX992" s="67"/>
      <c r="GY992" s="67"/>
      <c r="GZ992" s="67"/>
      <c r="HA992" s="67"/>
      <c r="HB992" s="67"/>
      <c r="HC992" s="67"/>
      <c r="HD992" s="67"/>
      <c r="HE992" s="67"/>
      <c r="HF992" s="67"/>
      <c r="HG992" s="67"/>
      <c r="HH992" s="67"/>
      <c r="HI992" s="67"/>
      <c r="HJ992" s="67"/>
      <c r="HK992" s="67"/>
      <c r="HL992" s="67"/>
      <c r="HM992" s="67"/>
      <c r="HN992" s="67"/>
      <c r="HO992" s="67"/>
      <c r="HP992" s="67"/>
      <c r="HQ992" s="67"/>
    </row>
    <row r="993" spans="1:225" s="64" customFormat="1" ht="11.25" customHeight="1">
      <c r="A993" s="22" t="s">
        <v>372</v>
      </c>
      <c r="B993" s="22" t="s">
        <v>1461</v>
      </c>
      <c r="C993" s="23" t="s">
        <v>16</v>
      </c>
      <c r="D993" s="17"/>
      <c r="E993" s="17"/>
      <c r="F993" s="17"/>
      <c r="G993" s="17"/>
      <c r="H993" s="17"/>
      <c r="I993" s="17">
        <v>-31.82</v>
      </c>
      <c r="J993" s="17"/>
      <c r="K993" s="90"/>
      <c r="L993" s="90"/>
      <c r="M993" s="90"/>
      <c r="N993" s="90"/>
      <c r="O993" s="90"/>
      <c r="P993" s="16">
        <f t="shared" si="694"/>
        <v>-31.82</v>
      </c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  <c r="BZ993" s="67"/>
      <c r="CA993" s="67"/>
      <c r="CB993" s="67"/>
      <c r="CC993" s="67"/>
      <c r="CD993" s="67"/>
      <c r="CE993" s="67"/>
      <c r="CF993" s="67"/>
      <c r="CG993" s="67"/>
      <c r="CH993" s="67"/>
      <c r="CI993" s="67"/>
      <c r="CJ993" s="67"/>
      <c r="CK993" s="67"/>
      <c r="CL993" s="67"/>
      <c r="CM993" s="67"/>
      <c r="CN993" s="67"/>
      <c r="CO993" s="67"/>
      <c r="CP993" s="67"/>
      <c r="CQ993" s="67"/>
      <c r="CR993" s="67"/>
      <c r="CS993" s="67"/>
      <c r="CT993" s="67"/>
      <c r="CU993" s="67"/>
      <c r="CV993" s="67"/>
      <c r="CW993" s="67"/>
      <c r="CX993" s="67"/>
      <c r="CY993" s="67"/>
      <c r="CZ993" s="67"/>
      <c r="DA993" s="67"/>
      <c r="DB993" s="67"/>
      <c r="DC993" s="67"/>
      <c r="DD993" s="67"/>
      <c r="DE993" s="67"/>
      <c r="DF993" s="67"/>
      <c r="DG993" s="67"/>
      <c r="DH993" s="67"/>
      <c r="DI993" s="67"/>
      <c r="DJ993" s="67"/>
      <c r="DK993" s="67"/>
      <c r="DL993" s="67"/>
      <c r="DM993" s="67"/>
      <c r="DN993" s="67"/>
      <c r="DO993" s="67"/>
      <c r="DP993" s="67"/>
      <c r="DQ993" s="67"/>
      <c r="DR993" s="67"/>
      <c r="DS993" s="67"/>
      <c r="DT993" s="67"/>
      <c r="DU993" s="67"/>
      <c r="DV993" s="67"/>
      <c r="DW993" s="67"/>
      <c r="DX993" s="67"/>
      <c r="DY993" s="67"/>
      <c r="DZ993" s="67"/>
      <c r="EA993" s="67"/>
      <c r="EB993" s="67"/>
      <c r="EC993" s="67"/>
      <c r="ED993" s="67"/>
      <c r="EE993" s="67"/>
      <c r="EF993" s="67"/>
      <c r="EG993" s="67"/>
      <c r="EH993" s="67"/>
      <c r="EI993" s="67"/>
      <c r="EJ993" s="67"/>
      <c r="EK993" s="67"/>
      <c r="EL993" s="67"/>
      <c r="EM993" s="67"/>
      <c r="EN993" s="67"/>
      <c r="EO993" s="67"/>
      <c r="EP993" s="67"/>
      <c r="EQ993" s="67"/>
      <c r="ER993" s="67"/>
      <c r="ES993" s="67"/>
      <c r="ET993" s="67"/>
      <c r="EU993" s="67"/>
      <c r="EV993" s="67"/>
      <c r="EW993" s="67"/>
      <c r="EX993" s="67"/>
      <c r="EY993" s="67"/>
      <c r="EZ993" s="67"/>
      <c r="FA993" s="67"/>
      <c r="FB993" s="67"/>
      <c r="FC993" s="67"/>
      <c r="FD993" s="67"/>
      <c r="FE993" s="67"/>
      <c r="FF993" s="67"/>
      <c r="FG993" s="67"/>
      <c r="FH993" s="67"/>
      <c r="FI993" s="67"/>
      <c r="FJ993" s="67"/>
      <c r="FK993" s="67"/>
      <c r="FL993" s="67"/>
      <c r="FM993" s="67"/>
      <c r="FN993" s="67"/>
      <c r="FO993" s="67"/>
      <c r="FP993" s="67"/>
      <c r="FQ993" s="67"/>
      <c r="FR993" s="67"/>
      <c r="FS993" s="67"/>
      <c r="FT993" s="67"/>
      <c r="FU993" s="67"/>
      <c r="FV993" s="67"/>
      <c r="FW993" s="67"/>
      <c r="FX993" s="67"/>
      <c r="FY993" s="67"/>
      <c r="FZ993" s="67"/>
      <c r="GA993" s="67"/>
      <c r="GB993" s="67"/>
      <c r="GC993" s="67"/>
      <c r="GD993" s="67"/>
      <c r="GE993" s="67"/>
      <c r="GF993" s="67"/>
      <c r="GG993" s="67"/>
      <c r="GH993" s="67"/>
      <c r="GI993" s="67"/>
      <c r="GJ993" s="67"/>
      <c r="GK993" s="67"/>
      <c r="GL993" s="67"/>
      <c r="GM993" s="67"/>
      <c r="GN993" s="67"/>
      <c r="GO993" s="67"/>
      <c r="GP993" s="67"/>
      <c r="GQ993" s="67"/>
      <c r="GR993" s="67"/>
      <c r="GS993" s="67"/>
      <c r="GT993" s="67"/>
      <c r="GU993" s="67"/>
      <c r="GV993" s="67"/>
      <c r="GW993" s="67"/>
      <c r="GX993" s="67"/>
      <c r="GY993" s="67"/>
      <c r="GZ993" s="67"/>
      <c r="HA993" s="67"/>
      <c r="HB993" s="67"/>
      <c r="HC993" s="67"/>
      <c r="HD993" s="67"/>
      <c r="HE993" s="67"/>
      <c r="HF993" s="67"/>
      <c r="HG993" s="67"/>
      <c r="HH993" s="67"/>
      <c r="HI993" s="67"/>
      <c r="HJ993" s="67"/>
      <c r="HK993" s="67"/>
      <c r="HL993" s="67"/>
      <c r="HM993" s="67"/>
      <c r="HN993" s="67"/>
      <c r="HO993" s="67"/>
      <c r="HP993" s="67"/>
      <c r="HQ993" s="67"/>
    </row>
    <row r="994" spans="1:225" s="64" customFormat="1" ht="11.25" customHeight="1">
      <c r="A994" s="22" t="s">
        <v>385</v>
      </c>
      <c r="B994" s="22" t="s">
        <v>386</v>
      </c>
      <c r="C994" s="23" t="s">
        <v>14</v>
      </c>
      <c r="D994" s="17">
        <v>-4699.62</v>
      </c>
      <c r="E994" s="17">
        <v>-15714.8</v>
      </c>
      <c r="F994" s="17">
        <v>-4530.43</v>
      </c>
      <c r="G994" s="17">
        <v>-15427.16</v>
      </c>
      <c r="H994" s="17">
        <v>-24270.29</v>
      </c>
      <c r="I994" s="17">
        <v>-12006.98</v>
      </c>
      <c r="J994" s="17">
        <v>-11283.5</v>
      </c>
      <c r="K994" s="17">
        <v>-2979.97</v>
      </c>
      <c r="L994" s="90"/>
      <c r="M994" s="90"/>
      <c r="N994" s="90"/>
      <c r="O994" s="90"/>
      <c r="P994" s="16">
        <f t="shared" si="694"/>
        <v>-90912.75</v>
      </c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  <c r="BZ994" s="67"/>
      <c r="CA994" s="67"/>
      <c r="CB994" s="67"/>
      <c r="CC994" s="67"/>
      <c r="CD994" s="67"/>
      <c r="CE994" s="67"/>
      <c r="CF994" s="67"/>
      <c r="CG994" s="67"/>
      <c r="CH994" s="67"/>
      <c r="CI994" s="67"/>
      <c r="CJ994" s="67"/>
      <c r="CK994" s="67"/>
      <c r="CL994" s="67"/>
      <c r="CM994" s="67"/>
      <c r="CN994" s="67"/>
      <c r="CO994" s="67"/>
      <c r="CP994" s="67"/>
      <c r="CQ994" s="67"/>
      <c r="CR994" s="67"/>
      <c r="CS994" s="67"/>
      <c r="CT994" s="67"/>
      <c r="CU994" s="67"/>
      <c r="CV994" s="67"/>
      <c r="CW994" s="67"/>
      <c r="CX994" s="67"/>
      <c r="CY994" s="67"/>
      <c r="CZ994" s="67"/>
      <c r="DA994" s="67"/>
      <c r="DB994" s="67"/>
      <c r="DC994" s="67"/>
      <c r="DD994" s="67"/>
      <c r="DE994" s="67"/>
      <c r="DF994" s="67"/>
      <c r="DG994" s="67"/>
      <c r="DH994" s="67"/>
      <c r="DI994" s="67"/>
      <c r="DJ994" s="67"/>
      <c r="DK994" s="67"/>
      <c r="DL994" s="67"/>
      <c r="DM994" s="67"/>
      <c r="DN994" s="67"/>
      <c r="DO994" s="67"/>
      <c r="DP994" s="67"/>
      <c r="DQ994" s="67"/>
      <c r="DR994" s="67"/>
      <c r="DS994" s="67"/>
      <c r="DT994" s="67"/>
      <c r="DU994" s="67"/>
      <c r="DV994" s="67"/>
      <c r="DW994" s="67"/>
      <c r="DX994" s="67"/>
      <c r="DY994" s="67"/>
      <c r="DZ994" s="67"/>
      <c r="EA994" s="67"/>
      <c r="EB994" s="67"/>
      <c r="EC994" s="67"/>
      <c r="ED994" s="67"/>
      <c r="EE994" s="67"/>
      <c r="EF994" s="67"/>
      <c r="EG994" s="67"/>
      <c r="EH994" s="67"/>
      <c r="EI994" s="67"/>
      <c r="EJ994" s="67"/>
      <c r="EK994" s="67"/>
      <c r="EL994" s="67"/>
      <c r="EM994" s="67"/>
      <c r="EN994" s="67"/>
      <c r="EO994" s="67"/>
      <c r="EP994" s="67"/>
      <c r="EQ994" s="67"/>
      <c r="ER994" s="67"/>
      <c r="ES994" s="67"/>
      <c r="ET994" s="67"/>
      <c r="EU994" s="67"/>
      <c r="EV994" s="67"/>
      <c r="EW994" s="67"/>
      <c r="EX994" s="67"/>
      <c r="EY994" s="67"/>
      <c r="EZ994" s="67"/>
      <c r="FA994" s="67"/>
      <c r="FB994" s="67"/>
      <c r="FC994" s="67"/>
      <c r="FD994" s="67"/>
      <c r="FE994" s="67"/>
      <c r="FF994" s="67"/>
      <c r="FG994" s="67"/>
      <c r="FH994" s="67"/>
      <c r="FI994" s="67"/>
      <c r="FJ994" s="67"/>
      <c r="FK994" s="67"/>
      <c r="FL994" s="67"/>
      <c r="FM994" s="67"/>
      <c r="FN994" s="67"/>
      <c r="FO994" s="67"/>
      <c r="FP994" s="67"/>
      <c r="FQ994" s="67"/>
      <c r="FR994" s="67"/>
      <c r="FS994" s="67"/>
      <c r="FT994" s="67"/>
      <c r="FU994" s="67"/>
      <c r="FV994" s="67"/>
      <c r="FW994" s="67"/>
      <c r="FX994" s="67"/>
      <c r="FY994" s="67"/>
      <c r="FZ994" s="67"/>
      <c r="GA994" s="67"/>
      <c r="GB994" s="67"/>
      <c r="GC994" s="67"/>
      <c r="GD994" s="67"/>
      <c r="GE994" s="67"/>
      <c r="GF994" s="67"/>
      <c r="GG994" s="67"/>
      <c r="GH994" s="67"/>
      <c r="GI994" s="67"/>
      <c r="GJ994" s="67"/>
      <c r="GK994" s="67"/>
      <c r="GL994" s="67"/>
      <c r="GM994" s="67"/>
      <c r="GN994" s="67"/>
      <c r="GO994" s="67"/>
      <c r="GP994" s="67"/>
      <c r="GQ994" s="67"/>
      <c r="GR994" s="67"/>
      <c r="GS994" s="67"/>
      <c r="GT994" s="67"/>
      <c r="GU994" s="67"/>
      <c r="GV994" s="67"/>
      <c r="GW994" s="67"/>
      <c r="GX994" s="67"/>
      <c r="GY994" s="67"/>
      <c r="GZ994" s="67"/>
      <c r="HA994" s="67"/>
      <c r="HB994" s="67"/>
      <c r="HC994" s="67"/>
      <c r="HD994" s="67"/>
      <c r="HE994" s="67"/>
      <c r="HF994" s="67"/>
      <c r="HG994" s="67"/>
      <c r="HH994" s="67"/>
      <c r="HI994" s="67"/>
      <c r="HJ994" s="67"/>
      <c r="HK994" s="67"/>
      <c r="HL994" s="67"/>
      <c r="HM994" s="67"/>
      <c r="HN994" s="67"/>
      <c r="HO994" s="67"/>
      <c r="HP994" s="67"/>
      <c r="HQ994" s="67"/>
    </row>
    <row r="995" spans="1:225" s="64" customFormat="1" ht="11.25" customHeight="1">
      <c r="A995" s="22" t="s">
        <v>387</v>
      </c>
      <c r="B995" s="22" t="s">
        <v>388</v>
      </c>
      <c r="C995" s="23" t="s">
        <v>15</v>
      </c>
      <c r="D995" s="17">
        <v>-1958.19</v>
      </c>
      <c r="E995" s="17">
        <v>-6547.83</v>
      </c>
      <c r="F995" s="17">
        <v>-1887.68</v>
      </c>
      <c r="G995" s="17">
        <v>-6428.01</v>
      </c>
      <c r="H995" s="17">
        <v>-10112.64</v>
      </c>
      <c r="I995" s="17">
        <v>-5002.93</v>
      </c>
      <c r="J995" s="17">
        <v>-4701.46</v>
      </c>
      <c r="K995" s="17">
        <v>-1241.6500000000001</v>
      </c>
      <c r="L995" s="90"/>
      <c r="M995" s="90"/>
      <c r="N995" s="90"/>
      <c r="O995" s="90"/>
      <c r="P995" s="16">
        <f t="shared" si="694"/>
        <v>-37880.39</v>
      </c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  <c r="BZ995" s="67"/>
      <c r="CA995" s="67"/>
      <c r="CB995" s="67"/>
      <c r="CC995" s="67"/>
      <c r="CD995" s="67"/>
      <c r="CE995" s="67"/>
      <c r="CF995" s="67"/>
      <c r="CG995" s="67"/>
      <c r="CH995" s="67"/>
      <c r="CI995" s="67"/>
      <c r="CJ995" s="67"/>
      <c r="CK995" s="67"/>
      <c r="CL995" s="67"/>
      <c r="CM995" s="67"/>
      <c r="CN995" s="67"/>
      <c r="CO995" s="67"/>
      <c r="CP995" s="67"/>
      <c r="CQ995" s="67"/>
      <c r="CR995" s="67"/>
      <c r="CS995" s="67"/>
      <c r="CT995" s="67"/>
      <c r="CU995" s="67"/>
      <c r="CV995" s="67"/>
      <c r="CW995" s="67"/>
      <c r="CX995" s="67"/>
      <c r="CY995" s="67"/>
      <c r="CZ995" s="67"/>
      <c r="DA995" s="67"/>
      <c r="DB995" s="67"/>
      <c r="DC995" s="67"/>
      <c r="DD995" s="67"/>
      <c r="DE995" s="67"/>
      <c r="DF995" s="67"/>
      <c r="DG995" s="67"/>
      <c r="DH995" s="67"/>
      <c r="DI995" s="67"/>
      <c r="DJ995" s="67"/>
      <c r="DK995" s="67"/>
      <c r="DL995" s="67"/>
      <c r="DM995" s="67"/>
      <c r="DN995" s="67"/>
      <c r="DO995" s="67"/>
      <c r="DP995" s="67"/>
      <c r="DQ995" s="67"/>
      <c r="DR995" s="67"/>
      <c r="DS995" s="67"/>
      <c r="DT995" s="67"/>
      <c r="DU995" s="67"/>
      <c r="DV995" s="67"/>
      <c r="DW995" s="67"/>
      <c r="DX995" s="67"/>
      <c r="DY995" s="67"/>
      <c r="DZ995" s="67"/>
      <c r="EA995" s="67"/>
      <c r="EB995" s="67"/>
      <c r="EC995" s="67"/>
      <c r="ED995" s="67"/>
      <c r="EE995" s="67"/>
      <c r="EF995" s="67"/>
      <c r="EG995" s="67"/>
      <c r="EH995" s="67"/>
      <c r="EI995" s="67"/>
      <c r="EJ995" s="67"/>
      <c r="EK995" s="67"/>
      <c r="EL995" s="67"/>
      <c r="EM995" s="67"/>
      <c r="EN995" s="67"/>
      <c r="EO995" s="67"/>
      <c r="EP995" s="67"/>
      <c r="EQ995" s="67"/>
      <c r="ER995" s="67"/>
      <c r="ES995" s="67"/>
      <c r="ET995" s="67"/>
      <c r="EU995" s="67"/>
      <c r="EV995" s="67"/>
      <c r="EW995" s="67"/>
      <c r="EX995" s="67"/>
      <c r="EY995" s="67"/>
      <c r="EZ995" s="67"/>
      <c r="FA995" s="67"/>
      <c r="FB995" s="67"/>
      <c r="FC995" s="67"/>
      <c r="FD995" s="67"/>
      <c r="FE995" s="67"/>
      <c r="FF995" s="67"/>
      <c r="FG995" s="67"/>
      <c r="FH995" s="67"/>
      <c r="FI995" s="67"/>
      <c r="FJ995" s="67"/>
      <c r="FK995" s="67"/>
      <c r="FL995" s="67"/>
      <c r="FM995" s="67"/>
      <c r="FN995" s="67"/>
      <c r="FO995" s="67"/>
      <c r="FP995" s="67"/>
      <c r="FQ995" s="67"/>
      <c r="FR995" s="67"/>
      <c r="FS995" s="67"/>
      <c r="FT995" s="67"/>
      <c r="FU995" s="67"/>
      <c r="FV995" s="67"/>
      <c r="FW995" s="67"/>
      <c r="FX995" s="67"/>
      <c r="FY995" s="67"/>
      <c r="FZ995" s="67"/>
      <c r="GA995" s="67"/>
      <c r="GB995" s="67"/>
      <c r="GC995" s="67"/>
      <c r="GD995" s="67"/>
      <c r="GE995" s="67"/>
      <c r="GF995" s="67"/>
      <c r="GG995" s="67"/>
      <c r="GH995" s="67"/>
      <c r="GI995" s="67"/>
      <c r="GJ995" s="67"/>
      <c r="GK995" s="67"/>
      <c r="GL995" s="67"/>
      <c r="GM995" s="67"/>
      <c r="GN995" s="67"/>
      <c r="GO995" s="67"/>
      <c r="GP995" s="67"/>
      <c r="GQ995" s="67"/>
      <c r="GR995" s="67"/>
      <c r="GS995" s="67"/>
      <c r="GT995" s="67"/>
      <c r="GU995" s="67"/>
      <c r="GV995" s="67"/>
      <c r="GW995" s="67"/>
      <c r="GX995" s="67"/>
      <c r="GY995" s="67"/>
      <c r="GZ995" s="67"/>
      <c r="HA995" s="67"/>
      <c r="HB995" s="67"/>
      <c r="HC995" s="67"/>
      <c r="HD995" s="67"/>
      <c r="HE995" s="67"/>
      <c r="HF995" s="67"/>
      <c r="HG995" s="67"/>
      <c r="HH995" s="67"/>
      <c r="HI995" s="67"/>
      <c r="HJ995" s="67"/>
      <c r="HK995" s="67"/>
      <c r="HL995" s="67"/>
      <c r="HM995" s="67"/>
      <c r="HN995" s="67"/>
      <c r="HO995" s="67"/>
      <c r="HP995" s="67"/>
      <c r="HQ995" s="67"/>
    </row>
    <row r="996" spans="1:225" s="64" customFormat="1" ht="11.25" customHeight="1">
      <c r="A996" s="22" t="s">
        <v>389</v>
      </c>
      <c r="B996" s="22" t="s">
        <v>390</v>
      </c>
      <c r="C996" s="23" t="s">
        <v>16</v>
      </c>
      <c r="D996" s="17">
        <v>-1174.9100000000001</v>
      </c>
      <c r="E996" s="17">
        <v>-3928.69</v>
      </c>
      <c r="F996" s="17">
        <v>-1132.6099999999999</v>
      </c>
      <c r="G996" s="17">
        <v>-3856.81</v>
      </c>
      <c r="H996" s="17">
        <v>-6067.59</v>
      </c>
      <c r="I996" s="17">
        <v>-3001.76</v>
      </c>
      <c r="J996" s="17">
        <v>-2820.88</v>
      </c>
      <c r="K996" s="17">
        <v>-744.99</v>
      </c>
      <c r="L996" s="90"/>
      <c r="M996" s="90"/>
      <c r="N996" s="90"/>
      <c r="O996" s="90"/>
      <c r="P996" s="16">
        <f t="shared" si="694"/>
        <v>-22728.240000000005</v>
      </c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  <c r="BZ996" s="67"/>
      <c r="CA996" s="67"/>
      <c r="CB996" s="67"/>
      <c r="CC996" s="67"/>
      <c r="CD996" s="67"/>
      <c r="CE996" s="67"/>
      <c r="CF996" s="67"/>
      <c r="CG996" s="67"/>
      <c r="CH996" s="67"/>
      <c r="CI996" s="67"/>
      <c r="CJ996" s="67"/>
      <c r="CK996" s="67"/>
      <c r="CL996" s="67"/>
      <c r="CM996" s="67"/>
      <c r="CN996" s="67"/>
      <c r="CO996" s="67"/>
      <c r="CP996" s="67"/>
      <c r="CQ996" s="67"/>
      <c r="CR996" s="67"/>
      <c r="CS996" s="67"/>
      <c r="CT996" s="67"/>
      <c r="CU996" s="67"/>
      <c r="CV996" s="67"/>
      <c r="CW996" s="67"/>
      <c r="CX996" s="67"/>
      <c r="CY996" s="67"/>
      <c r="CZ996" s="67"/>
      <c r="DA996" s="67"/>
      <c r="DB996" s="67"/>
      <c r="DC996" s="67"/>
      <c r="DD996" s="67"/>
      <c r="DE996" s="67"/>
      <c r="DF996" s="67"/>
      <c r="DG996" s="67"/>
      <c r="DH996" s="67"/>
      <c r="DI996" s="67"/>
      <c r="DJ996" s="67"/>
      <c r="DK996" s="67"/>
      <c r="DL996" s="67"/>
      <c r="DM996" s="67"/>
      <c r="DN996" s="67"/>
      <c r="DO996" s="67"/>
      <c r="DP996" s="67"/>
      <c r="DQ996" s="67"/>
      <c r="DR996" s="67"/>
      <c r="DS996" s="67"/>
      <c r="DT996" s="67"/>
      <c r="DU996" s="67"/>
      <c r="DV996" s="67"/>
      <c r="DW996" s="67"/>
      <c r="DX996" s="67"/>
      <c r="DY996" s="67"/>
      <c r="DZ996" s="67"/>
      <c r="EA996" s="67"/>
      <c r="EB996" s="67"/>
      <c r="EC996" s="67"/>
      <c r="ED996" s="67"/>
      <c r="EE996" s="67"/>
      <c r="EF996" s="67"/>
      <c r="EG996" s="67"/>
      <c r="EH996" s="67"/>
      <c r="EI996" s="67"/>
      <c r="EJ996" s="67"/>
      <c r="EK996" s="67"/>
      <c r="EL996" s="67"/>
      <c r="EM996" s="67"/>
      <c r="EN996" s="67"/>
      <c r="EO996" s="67"/>
      <c r="EP996" s="67"/>
      <c r="EQ996" s="67"/>
      <c r="ER996" s="67"/>
      <c r="ES996" s="67"/>
      <c r="ET996" s="67"/>
      <c r="EU996" s="67"/>
      <c r="EV996" s="67"/>
      <c r="EW996" s="67"/>
      <c r="EX996" s="67"/>
      <c r="EY996" s="67"/>
      <c r="EZ996" s="67"/>
      <c r="FA996" s="67"/>
      <c r="FB996" s="67"/>
      <c r="FC996" s="67"/>
      <c r="FD996" s="67"/>
      <c r="FE996" s="67"/>
      <c r="FF996" s="67"/>
      <c r="FG996" s="67"/>
      <c r="FH996" s="67"/>
      <c r="FI996" s="67"/>
      <c r="FJ996" s="67"/>
      <c r="FK996" s="67"/>
      <c r="FL996" s="67"/>
      <c r="FM996" s="67"/>
      <c r="FN996" s="67"/>
      <c r="FO996" s="67"/>
      <c r="FP996" s="67"/>
      <c r="FQ996" s="67"/>
      <c r="FR996" s="67"/>
      <c r="FS996" s="67"/>
      <c r="FT996" s="67"/>
      <c r="FU996" s="67"/>
      <c r="FV996" s="67"/>
      <c r="FW996" s="67"/>
      <c r="FX996" s="67"/>
      <c r="FY996" s="67"/>
      <c r="FZ996" s="67"/>
      <c r="GA996" s="67"/>
      <c r="GB996" s="67"/>
      <c r="GC996" s="67"/>
      <c r="GD996" s="67"/>
      <c r="GE996" s="67"/>
      <c r="GF996" s="67"/>
      <c r="GG996" s="67"/>
      <c r="GH996" s="67"/>
      <c r="GI996" s="67"/>
      <c r="GJ996" s="67"/>
      <c r="GK996" s="67"/>
      <c r="GL996" s="67"/>
      <c r="GM996" s="67"/>
      <c r="GN996" s="67"/>
      <c r="GO996" s="67"/>
      <c r="GP996" s="67"/>
      <c r="GQ996" s="67"/>
      <c r="GR996" s="67"/>
      <c r="GS996" s="67"/>
      <c r="GT996" s="67"/>
      <c r="GU996" s="67"/>
      <c r="GV996" s="67"/>
      <c r="GW996" s="67"/>
      <c r="GX996" s="67"/>
      <c r="GY996" s="67"/>
      <c r="GZ996" s="67"/>
      <c r="HA996" s="67"/>
      <c r="HB996" s="67"/>
      <c r="HC996" s="67"/>
      <c r="HD996" s="67"/>
      <c r="HE996" s="67"/>
      <c r="HF996" s="67"/>
      <c r="HG996" s="67"/>
      <c r="HH996" s="67"/>
      <c r="HI996" s="67"/>
      <c r="HJ996" s="67"/>
      <c r="HK996" s="67"/>
      <c r="HL996" s="67"/>
      <c r="HM996" s="67"/>
      <c r="HN996" s="67"/>
      <c r="HO996" s="67"/>
      <c r="HP996" s="67"/>
      <c r="HQ996" s="67"/>
    </row>
    <row r="997" spans="1:225" s="64" customFormat="1" ht="11.25" customHeight="1">
      <c r="A997" s="22" t="s">
        <v>404</v>
      </c>
      <c r="B997" s="22" t="s">
        <v>405</v>
      </c>
      <c r="C997" s="23" t="s">
        <v>14</v>
      </c>
      <c r="D997" s="17">
        <v>-99.76</v>
      </c>
      <c r="E997" s="17">
        <v>-1964.1</v>
      </c>
      <c r="F997" s="17">
        <v>-1275.51</v>
      </c>
      <c r="G997" s="17">
        <v>-1668.54</v>
      </c>
      <c r="H997" s="17">
        <v>-4444.2700000000004</v>
      </c>
      <c r="I997" s="17">
        <v>-966.75</v>
      </c>
      <c r="J997" s="17">
        <v>-10716.53</v>
      </c>
      <c r="K997" s="17">
        <v>-5622.55</v>
      </c>
      <c r="L997" s="90"/>
      <c r="M997" s="90"/>
      <c r="N997" s="90"/>
      <c r="O997" s="90"/>
      <c r="P997" s="16">
        <f t="shared" si="694"/>
        <v>-26758.01</v>
      </c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  <c r="BZ997" s="67"/>
      <c r="CA997" s="67"/>
      <c r="CB997" s="67"/>
      <c r="CC997" s="67"/>
      <c r="CD997" s="67"/>
      <c r="CE997" s="67"/>
      <c r="CF997" s="67"/>
      <c r="CG997" s="67"/>
      <c r="CH997" s="67"/>
      <c r="CI997" s="67"/>
      <c r="CJ997" s="67"/>
      <c r="CK997" s="67"/>
      <c r="CL997" s="67"/>
      <c r="CM997" s="67"/>
      <c r="CN997" s="67"/>
      <c r="CO997" s="67"/>
      <c r="CP997" s="67"/>
      <c r="CQ997" s="67"/>
      <c r="CR997" s="67"/>
      <c r="CS997" s="67"/>
      <c r="CT997" s="67"/>
      <c r="CU997" s="67"/>
      <c r="CV997" s="67"/>
      <c r="CW997" s="67"/>
      <c r="CX997" s="67"/>
      <c r="CY997" s="67"/>
      <c r="CZ997" s="67"/>
      <c r="DA997" s="67"/>
      <c r="DB997" s="67"/>
      <c r="DC997" s="67"/>
      <c r="DD997" s="67"/>
      <c r="DE997" s="67"/>
      <c r="DF997" s="67"/>
      <c r="DG997" s="67"/>
      <c r="DH997" s="67"/>
      <c r="DI997" s="67"/>
      <c r="DJ997" s="67"/>
      <c r="DK997" s="67"/>
      <c r="DL997" s="67"/>
      <c r="DM997" s="67"/>
      <c r="DN997" s="67"/>
      <c r="DO997" s="67"/>
      <c r="DP997" s="67"/>
      <c r="DQ997" s="67"/>
      <c r="DR997" s="67"/>
      <c r="DS997" s="67"/>
      <c r="DT997" s="67"/>
      <c r="DU997" s="67"/>
      <c r="DV997" s="67"/>
      <c r="DW997" s="67"/>
      <c r="DX997" s="67"/>
      <c r="DY997" s="67"/>
      <c r="DZ997" s="67"/>
      <c r="EA997" s="67"/>
      <c r="EB997" s="67"/>
      <c r="EC997" s="67"/>
      <c r="ED997" s="67"/>
      <c r="EE997" s="67"/>
      <c r="EF997" s="67"/>
      <c r="EG997" s="67"/>
      <c r="EH997" s="67"/>
      <c r="EI997" s="67"/>
      <c r="EJ997" s="67"/>
      <c r="EK997" s="67"/>
      <c r="EL997" s="67"/>
      <c r="EM997" s="67"/>
      <c r="EN997" s="67"/>
      <c r="EO997" s="67"/>
      <c r="EP997" s="67"/>
      <c r="EQ997" s="67"/>
      <c r="ER997" s="67"/>
      <c r="ES997" s="67"/>
      <c r="ET997" s="67"/>
      <c r="EU997" s="67"/>
      <c r="EV997" s="67"/>
      <c r="EW997" s="67"/>
      <c r="EX997" s="67"/>
      <c r="EY997" s="67"/>
      <c r="EZ997" s="67"/>
      <c r="FA997" s="67"/>
      <c r="FB997" s="67"/>
      <c r="FC997" s="67"/>
      <c r="FD997" s="67"/>
      <c r="FE997" s="67"/>
      <c r="FF997" s="67"/>
      <c r="FG997" s="67"/>
      <c r="FH997" s="67"/>
      <c r="FI997" s="67"/>
      <c r="FJ997" s="67"/>
      <c r="FK997" s="67"/>
      <c r="FL997" s="67"/>
      <c r="FM997" s="67"/>
      <c r="FN997" s="67"/>
      <c r="FO997" s="67"/>
      <c r="FP997" s="67"/>
      <c r="FQ997" s="67"/>
      <c r="FR997" s="67"/>
      <c r="FS997" s="67"/>
      <c r="FT997" s="67"/>
      <c r="FU997" s="67"/>
      <c r="FV997" s="67"/>
      <c r="FW997" s="67"/>
      <c r="FX997" s="67"/>
      <c r="FY997" s="67"/>
      <c r="FZ997" s="67"/>
      <c r="GA997" s="67"/>
      <c r="GB997" s="67"/>
      <c r="GC997" s="67"/>
      <c r="GD997" s="67"/>
      <c r="GE997" s="67"/>
      <c r="GF997" s="67"/>
      <c r="GG997" s="67"/>
      <c r="GH997" s="67"/>
      <c r="GI997" s="67"/>
      <c r="GJ997" s="67"/>
      <c r="GK997" s="67"/>
      <c r="GL997" s="67"/>
      <c r="GM997" s="67"/>
      <c r="GN997" s="67"/>
      <c r="GO997" s="67"/>
      <c r="GP997" s="67"/>
      <c r="GQ997" s="67"/>
      <c r="GR997" s="67"/>
      <c r="GS997" s="67"/>
      <c r="GT997" s="67"/>
      <c r="GU997" s="67"/>
      <c r="GV997" s="67"/>
      <c r="GW997" s="67"/>
      <c r="GX997" s="67"/>
      <c r="GY997" s="67"/>
      <c r="GZ997" s="67"/>
      <c r="HA997" s="67"/>
      <c r="HB997" s="67"/>
      <c r="HC997" s="67"/>
      <c r="HD997" s="67"/>
      <c r="HE997" s="67"/>
      <c r="HF997" s="67"/>
      <c r="HG997" s="67"/>
      <c r="HH997" s="67"/>
      <c r="HI997" s="67"/>
      <c r="HJ997" s="67"/>
      <c r="HK997" s="67"/>
      <c r="HL997" s="67"/>
      <c r="HM997" s="67"/>
      <c r="HN997" s="67"/>
      <c r="HO997" s="67"/>
      <c r="HP997" s="67"/>
      <c r="HQ997" s="67"/>
    </row>
    <row r="998" spans="1:225" s="64" customFormat="1" ht="11.25" customHeight="1">
      <c r="A998" s="22" t="s">
        <v>406</v>
      </c>
      <c r="B998" s="22" t="s">
        <v>407</v>
      </c>
      <c r="C998" s="23" t="s">
        <v>15</v>
      </c>
      <c r="D998" s="17">
        <v>-41.57</v>
      </c>
      <c r="E998" s="17">
        <v>-818.38</v>
      </c>
      <c r="F998" s="17">
        <v>-504.07</v>
      </c>
      <c r="G998" s="17">
        <v>-695.22</v>
      </c>
      <c r="H998" s="17">
        <v>-1851.79</v>
      </c>
      <c r="I998" s="17">
        <v>-402.82</v>
      </c>
      <c r="J998" s="17">
        <v>-4465.25</v>
      </c>
      <c r="K998" s="17">
        <v>-2342.73</v>
      </c>
      <c r="L998" s="90"/>
      <c r="M998" s="90"/>
      <c r="N998" s="90"/>
      <c r="O998" s="90"/>
      <c r="P998" s="16">
        <f t="shared" si="694"/>
        <v>-11121.829999999998</v>
      </c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  <c r="BZ998" s="67"/>
      <c r="CA998" s="67"/>
      <c r="CB998" s="67"/>
      <c r="CC998" s="67"/>
      <c r="CD998" s="67"/>
      <c r="CE998" s="67"/>
      <c r="CF998" s="67"/>
      <c r="CG998" s="67"/>
      <c r="CH998" s="67"/>
      <c r="CI998" s="67"/>
      <c r="CJ998" s="67"/>
      <c r="CK998" s="67"/>
      <c r="CL998" s="67"/>
      <c r="CM998" s="67"/>
      <c r="CN998" s="67"/>
      <c r="CO998" s="67"/>
      <c r="CP998" s="67"/>
      <c r="CQ998" s="67"/>
      <c r="CR998" s="67"/>
      <c r="CS998" s="67"/>
      <c r="CT998" s="67"/>
      <c r="CU998" s="67"/>
      <c r="CV998" s="67"/>
      <c r="CW998" s="67"/>
      <c r="CX998" s="67"/>
      <c r="CY998" s="67"/>
      <c r="CZ998" s="67"/>
      <c r="DA998" s="67"/>
      <c r="DB998" s="67"/>
      <c r="DC998" s="67"/>
      <c r="DD998" s="67"/>
      <c r="DE998" s="67"/>
      <c r="DF998" s="67"/>
      <c r="DG998" s="67"/>
      <c r="DH998" s="67"/>
      <c r="DI998" s="67"/>
      <c r="DJ998" s="67"/>
      <c r="DK998" s="67"/>
      <c r="DL998" s="67"/>
      <c r="DM998" s="67"/>
      <c r="DN998" s="67"/>
      <c r="DO998" s="67"/>
      <c r="DP998" s="67"/>
      <c r="DQ998" s="67"/>
      <c r="DR998" s="67"/>
      <c r="DS998" s="67"/>
      <c r="DT998" s="67"/>
      <c r="DU998" s="67"/>
      <c r="DV998" s="67"/>
      <c r="DW998" s="67"/>
      <c r="DX998" s="67"/>
      <c r="DY998" s="67"/>
      <c r="DZ998" s="67"/>
      <c r="EA998" s="67"/>
      <c r="EB998" s="67"/>
      <c r="EC998" s="67"/>
      <c r="ED998" s="67"/>
      <c r="EE998" s="67"/>
      <c r="EF998" s="67"/>
      <c r="EG998" s="67"/>
      <c r="EH998" s="67"/>
      <c r="EI998" s="67"/>
      <c r="EJ998" s="67"/>
      <c r="EK998" s="67"/>
      <c r="EL998" s="67"/>
      <c r="EM998" s="67"/>
      <c r="EN998" s="67"/>
      <c r="EO998" s="67"/>
      <c r="EP998" s="67"/>
      <c r="EQ998" s="67"/>
      <c r="ER998" s="67"/>
      <c r="ES998" s="67"/>
      <c r="ET998" s="67"/>
      <c r="EU998" s="67"/>
      <c r="EV998" s="67"/>
      <c r="EW998" s="67"/>
      <c r="EX998" s="67"/>
      <c r="EY998" s="67"/>
      <c r="EZ998" s="67"/>
      <c r="FA998" s="67"/>
      <c r="FB998" s="67"/>
      <c r="FC998" s="67"/>
      <c r="FD998" s="67"/>
      <c r="FE998" s="67"/>
      <c r="FF998" s="67"/>
      <c r="FG998" s="67"/>
      <c r="FH998" s="67"/>
      <c r="FI998" s="67"/>
      <c r="FJ998" s="67"/>
      <c r="FK998" s="67"/>
      <c r="FL998" s="67"/>
      <c r="FM998" s="67"/>
      <c r="FN998" s="67"/>
      <c r="FO998" s="67"/>
      <c r="FP998" s="67"/>
      <c r="FQ998" s="67"/>
      <c r="FR998" s="67"/>
      <c r="FS998" s="67"/>
      <c r="FT998" s="67"/>
      <c r="FU998" s="67"/>
      <c r="FV998" s="67"/>
      <c r="FW998" s="67"/>
      <c r="FX998" s="67"/>
      <c r="FY998" s="67"/>
      <c r="FZ998" s="67"/>
      <c r="GA998" s="67"/>
      <c r="GB998" s="67"/>
      <c r="GC998" s="67"/>
      <c r="GD998" s="67"/>
      <c r="GE998" s="67"/>
      <c r="GF998" s="67"/>
      <c r="GG998" s="67"/>
      <c r="GH998" s="67"/>
      <c r="GI998" s="67"/>
      <c r="GJ998" s="67"/>
      <c r="GK998" s="67"/>
      <c r="GL998" s="67"/>
      <c r="GM998" s="67"/>
      <c r="GN998" s="67"/>
      <c r="GO998" s="67"/>
      <c r="GP998" s="67"/>
      <c r="GQ998" s="67"/>
      <c r="GR998" s="67"/>
      <c r="GS998" s="67"/>
      <c r="GT998" s="67"/>
      <c r="GU998" s="67"/>
      <c r="GV998" s="67"/>
      <c r="GW998" s="67"/>
      <c r="GX998" s="67"/>
      <c r="GY998" s="67"/>
      <c r="GZ998" s="67"/>
      <c r="HA998" s="67"/>
      <c r="HB998" s="67"/>
      <c r="HC998" s="67"/>
      <c r="HD998" s="67"/>
      <c r="HE998" s="67"/>
      <c r="HF998" s="67"/>
      <c r="HG998" s="67"/>
      <c r="HH998" s="67"/>
      <c r="HI998" s="67"/>
      <c r="HJ998" s="67"/>
      <c r="HK998" s="67"/>
      <c r="HL998" s="67"/>
      <c r="HM998" s="67"/>
      <c r="HN998" s="67"/>
      <c r="HO998" s="67"/>
      <c r="HP998" s="67"/>
      <c r="HQ998" s="67"/>
    </row>
    <row r="999" spans="1:225" s="64" customFormat="1" ht="11.25" customHeight="1">
      <c r="A999" s="22" t="s">
        <v>408</v>
      </c>
      <c r="B999" s="22" t="s">
        <v>409</v>
      </c>
      <c r="C999" s="23" t="s">
        <v>16</v>
      </c>
      <c r="D999" s="17">
        <v>-24.94</v>
      </c>
      <c r="E999" s="17">
        <v>-491.03</v>
      </c>
      <c r="F999" s="17">
        <v>-314.04000000000002</v>
      </c>
      <c r="G999" s="17">
        <v>-417.13</v>
      </c>
      <c r="H999" s="17">
        <v>-1111.0899999999999</v>
      </c>
      <c r="I999" s="17">
        <v>-241.69</v>
      </c>
      <c r="J999" s="17">
        <v>-2679.13</v>
      </c>
      <c r="K999" s="17">
        <v>-1405.63</v>
      </c>
      <c r="L999" s="90"/>
      <c r="M999" s="90"/>
      <c r="N999" s="90"/>
      <c r="O999" s="90"/>
      <c r="P999" s="16">
        <f t="shared" si="694"/>
        <v>-6684.6799999999994</v>
      </c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  <c r="BZ999" s="67"/>
      <c r="CA999" s="67"/>
      <c r="CB999" s="67"/>
      <c r="CC999" s="67"/>
      <c r="CD999" s="67"/>
      <c r="CE999" s="67"/>
      <c r="CF999" s="67"/>
      <c r="CG999" s="67"/>
      <c r="CH999" s="67"/>
      <c r="CI999" s="67"/>
      <c r="CJ999" s="67"/>
      <c r="CK999" s="67"/>
      <c r="CL999" s="67"/>
      <c r="CM999" s="67"/>
      <c r="CN999" s="67"/>
      <c r="CO999" s="67"/>
      <c r="CP999" s="67"/>
      <c r="CQ999" s="67"/>
      <c r="CR999" s="67"/>
      <c r="CS999" s="67"/>
      <c r="CT999" s="67"/>
      <c r="CU999" s="67"/>
      <c r="CV999" s="67"/>
      <c r="CW999" s="67"/>
      <c r="CX999" s="67"/>
      <c r="CY999" s="67"/>
      <c r="CZ999" s="67"/>
      <c r="DA999" s="67"/>
      <c r="DB999" s="67"/>
      <c r="DC999" s="67"/>
      <c r="DD999" s="67"/>
      <c r="DE999" s="67"/>
      <c r="DF999" s="67"/>
      <c r="DG999" s="67"/>
      <c r="DH999" s="67"/>
      <c r="DI999" s="67"/>
      <c r="DJ999" s="67"/>
      <c r="DK999" s="67"/>
      <c r="DL999" s="67"/>
      <c r="DM999" s="67"/>
      <c r="DN999" s="67"/>
      <c r="DO999" s="67"/>
      <c r="DP999" s="67"/>
      <c r="DQ999" s="67"/>
      <c r="DR999" s="67"/>
      <c r="DS999" s="67"/>
      <c r="DT999" s="67"/>
      <c r="DU999" s="67"/>
      <c r="DV999" s="67"/>
      <c r="DW999" s="67"/>
      <c r="DX999" s="67"/>
      <c r="DY999" s="67"/>
      <c r="DZ999" s="67"/>
      <c r="EA999" s="67"/>
      <c r="EB999" s="67"/>
      <c r="EC999" s="67"/>
      <c r="ED999" s="67"/>
      <c r="EE999" s="67"/>
      <c r="EF999" s="67"/>
      <c r="EG999" s="67"/>
      <c r="EH999" s="67"/>
      <c r="EI999" s="67"/>
      <c r="EJ999" s="67"/>
      <c r="EK999" s="67"/>
      <c r="EL999" s="67"/>
      <c r="EM999" s="67"/>
      <c r="EN999" s="67"/>
      <c r="EO999" s="67"/>
      <c r="EP999" s="67"/>
      <c r="EQ999" s="67"/>
      <c r="ER999" s="67"/>
      <c r="ES999" s="67"/>
      <c r="ET999" s="67"/>
      <c r="EU999" s="67"/>
      <c r="EV999" s="67"/>
      <c r="EW999" s="67"/>
      <c r="EX999" s="67"/>
      <c r="EY999" s="67"/>
      <c r="EZ999" s="67"/>
      <c r="FA999" s="67"/>
      <c r="FB999" s="67"/>
      <c r="FC999" s="67"/>
      <c r="FD999" s="67"/>
      <c r="FE999" s="67"/>
      <c r="FF999" s="67"/>
      <c r="FG999" s="67"/>
      <c r="FH999" s="67"/>
      <c r="FI999" s="67"/>
      <c r="FJ999" s="67"/>
      <c r="FK999" s="67"/>
      <c r="FL999" s="67"/>
      <c r="FM999" s="67"/>
      <c r="FN999" s="67"/>
      <c r="FO999" s="67"/>
      <c r="FP999" s="67"/>
      <c r="FQ999" s="67"/>
      <c r="FR999" s="67"/>
      <c r="FS999" s="67"/>
      <c r="FT999" s="67"/>
      <c r="FU999" s="67"/>
      <c r="FV999" s="67"/>
      <c r="FW999" s="67"/>
      <c r="FX999" s="67"/>
      <c r="FY999" s="67"/>
      <c r="FZ999" s="67"/>
      <c r="GA999" s="67"/>
      <c r="GB999" s="67"/>
      <c r="GC999" s="67"/>
      <c r="GD999" s="67"/>
      <c r="GE999" s="67"/>
      <c r="GF999" s="67"/>
      <c r="GG999" s="67"/>
      <c r="GH999" s="67"/>
      <c r="GI999" s="67"/>
      <c r="GJ999" s="67"/>
      <c r="GK999" s="67"/>
      <c r="GL999" s="67"/>
      <c r="GM999" s="67"/>
      <c r="GN999" s="67"/>
      <c r="GO999" s="67"/>
      <c r="GP999" s="67"/>
      <c r="GQ999" s="67"/>
      <c r="GR999" s="67"/>
      <c r="GS999" s="67"/>
      <c r="GT999" s="67"/>
      <c r="GU999" s="67"/>
      <c r="GV999" s="67"/>
      <c r="GW999" s="67"/>
      <c r="GX999" s="67"/>
      <c r="GY999" s="67"/>
      <c r="GZ999" s="67"/>
      <c r="HA999" s="67"/>
      <c r="HB999" s="67"/>
      <c r="HC999" s="67"/>
      <c r="HD999" s="67"/>
      <c r="HE999" s="67"/>
      <c r="HF999" s="67"/>
      <c r="HG999" s="67"/>
      <c r="HH999" s="67"/>
      <c r="HI999" s="67"/>
      <c r="HJ999" s="67"/>
      <c r="HK999" s="67"/>
      <c r="HL999" s="67"/>
      <c r="HM999" s="67"/>
      <c r="HN999" s="67"/>
      <c r="HO999" s="67"/>
      <c r="HP999" s="67"/>
      <c r="HQ999" s="67"/>
    </row>
    <row r="1000" spans="1:225" s="64" customFormat="1" ht="11.25" customHeight="1">
      <c r="A1000" s="22" t="s">
        <v>412</v>
      </c>
      <c r="B1000" s="22" t="s">
        <v>405</v>
      </c>
      <c r="C1000" s="23" t="s">
        <v>14</v>
      </c>
      <c r="D1000" s="17"/>
      <c r="E1000" s="17"/>
      <c r="F1000" s="17"/>
      <c r="G1000" s="17"/>
      <c r="H1000" s="17"/>
      <c r="I1000" s="90"/>
      <c r="J1000" s="17"/>
      <c r="K1000" s="90"/>
      <c r="L1000" s="90"/>
      <c r="M1000" s="90"/>
      <c r="N1000" s="90"/>
      <c r="O1000" s="90"/>
      <c r="P1000" s="16">
        <f t="shared" si="694"/>
        <v>0</v>
      </c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  <c r="BZ1000" s="67"/>
      <c r="CA1000" s="67"/>
      <c r="CB1000" s="67"/>
      <c r="CC1000" s="67"/>
      <c r="CD1000" s="67"/>
      <c r="CE1000" s="67"/>
      <c r="CF1000" s="67"/>
      <c r="CG1000" s="67"/>
      <c r="CH1000" s="67"/>
      <c r="CI1000" s="67"/>
      <c r="CJ1000" s="67"/>
      <c r="CK1000" s="67"/>
      <c r="CL1000" s="67"/>
      <c r="CM1000" s="67"/>
      <c r="CN1000" s="67"/>
      <c r="CO1000" s="67"/>
      <c r="CP1000" s="67"/>
      <c r="CQ1000" s="67"/>
      <c r="CR1000" s="67"/>
      <c r="CS1000" s="67"/>
      <c r="CT1000" s="67"/>
      <c r="CU1000" s="67"/>
      <c r="CV1000" s="67"/>
      <c r="CW1000" s="67"/>
      <c r="CX1000" s="67"/>
      <c r="CY1000" s="67"/>
      <c r="CZ1000" s="67"/>
      <c r="DA1000" s="67"/>
      <c r="DB1000" s="67"/>
      <c r="DC1000" s="67"/>
      <c r="DD1000" s="67"/>
      <c r="DE1000" s="67"/>
      <c r="DF1000" s="67"/>
      <c r="DG1000" s="67"/>
      <c r="DH1000" s="67"/>
      <c r="DI1000" s="67"/>
      <c r="DJ1000" s="67"/>
      <c r="DK1000" s="67"/>
      <c r="DL1000" s="67"/>
      <c r="DM1000" s="67"/>
      <c r="DN1000" s="67"/>
      <c r="DO1000" s="67"/>
      <c r="DP1000" s="67"/>
      <c r="DQ1000" s="67"/>
      <c r="DR1000" s="67"/>
      <c r="DS1000" s="67"/>
      <c r="DT1000" s="67"/>
      <c r="DU1000" s="67"/>
      <c r="DV1000" s="67"/>
      <c r="DW1000" s="67"/>
      <c r="DX1000" s="67"/>
      <c r="DY1000" s="67"/>
      <c r="DZ1000" s="67"/>
      <c r="EA1000" s="67"/>
      <c r="EB1000" s="67"/>
      <c r="EC1000" s="67"/>
      <c r="ED1000" s="67"/>
      <c r="EE1000" s="67"/>
      <c r="EF1000" s="67"/>
      <c r="EG1000" s="67"/>
      <c r="EH1000" s="67"/>
      <c r="EI1000" s="67"/>
      <c r="EJ1000" s="67"/>
      <c r="EK1000" s="67"/>
      <c r="EL1000" s="67"/>
      <c r="EM1000" s="67"/>
      <c r="EN1000" s="67"/>
      <c r="EO1000" s="67"/>
      <c r="EP1000" s="67"/>
      <c r="EQ1000" s="67"/>
      <c r="ER1000" s="67"/>
      <c r="ES1000" s="67"/>
      <c r="ET1000" s="67"/>
      <c r="EU1000" s="67"/>
      <c r="EV1000" s="67"/>
      <c r="EW1000" s="67"/>
      <c r="EX1000" s="67"/>
      <c r="EY1000" s="67"/>
      <c r="EZ1000" s="67"/>
      <c r="FA1000" s="67"/>
      <c r="FB1000" s="67"/>
      <c r="FC1000" s="67"/>
      <c r="FD1000" s="67"/>
      <c r="FE1000" s="67"/>
      <c r="FF1000" s="67"/>
      <c r="FG1000" s="67"/>
      <c r="FH1000" s="67"/>
      <c r="FI1000" s="67"/>
      <c r="FJ1000" s="67"/>
      <c r="FK1000" s="67"/>
      <c r="FL1000" s="67"/>
      <c r="FM1000" s="67"/>
      <c r="FN1000" s="67"/>
      <c r="FO1000" s="67"/>
      <c r="FP1000" s="67"/>
      <c r="FQ1000" s="67"/>
      <c r="FR1000" s="67"/>
      <c r="FS1000" s="67"/>
      <c r="FT1000" s="67"/>
      <c r="FU1000" s="67"/>
      <c r="FV1000" s="67"/>
      <c r="FW1000" s="67"/>
      <c r="FX1000" s="67"/>
      <c r="FY1000" s="67"/>
      <c r="FZ1000" s="67"/>
      <c r="GA1000" s="67"/>
      <c r="GB1000" s="67"/>
      <c r="GC1000" s="67"/>
      <c r="GD1000" s="67"/>
      <c r="GE1000" s="67"/>
      <c r="GF1000" s="67"/>
      <c r="GG1000" s="67"/>
      <c r="GH1000" s="67"/>
      <c r="GI1000" s="67"/>
      <c r="GJ1000" s="67"/>
      <c r="GK1000" s="67"/>
      <c r="GL1000" s="67"/>
      <c r="GM1000" s="67"/>
      <c r="GN1000" s="67"/>
      <c r="GO1000" s="67"/>
      <c r="GP1000" s="67"/>
      <c r="GQ1000" s="67"/>
      <c r="GR1000" s="67"/>
      <c r="GS1000" s="67"/>
      <c r="GT1000" s="67"/>
      <c r="GU1000" s="67"/>
      <c r="GV1000" s="67"/>
      <c r="GW1000" s="67"/>
      <c r="GX1000" s="67"/>
      <c r="GY1000" s="67"/>
      <c r="GZ1000" s="67"/>
      <c r="HA1000" s="67"/>
      <c r="HB1000" s="67"/>
      <c r="HC1000" s="67"/>
      <c r="HD1000" s="67"/>
      <c r="HE1000" s="67"/>
      <c r="HF1000" s="67"/>
      <c r="HG1000" s="67"/>
      <c r="HH1000" s="67"/>
      <c r="HI1000" s="67"/>
      <c r="HJ1000" s="67"/>
      <c r="HK1000" s="67"/>
      <c r="HL1000" s="67"/>
      <c r="HM1000" s="67"/>
      <c r="HN1000" s="67"/>
      <c r="HO1000" s="67"/>
      <c r="HP1000" s="67"/>
      <c r="HQ1000" s="67"/>
    </row>
    <row r="1001" spans="1:225" s="64" customFormat="1" ht="11.25" customHeight="1">
      <c r="A1001" s="22" t="s">
        <v>490</v>
      </c>
      <c r="B1001" s="22" t="s">
        <v>37</v>
      </c>
      <c r="C1001" s="23" t="s">
        <v>14</v>
      </c>
      <c r="D1001" s="17"/>
      <c r="E1001" s="17"/>
      <c r="F1001" s="17"/>
      <c r="G1001" s="17"/>
      <c r="H1001" s="90"/>
      <c r="I1001" s="90"/>
      <c r="J1001" s="17"/>
      <c r="K1001" s="90"/>
      <c r="L1001" s="90"/>
      <c r="M1001" s="90"/>
      <c r="N1001" s="90"/>
      <c r="O1001" s="90"/>
      <c r="P1001" s="16">
        <f t="shared" si="694"/>
        <v>0</v>
      </c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  <c r="BA1001" s="67"/>
      <c r="BB1001" s="67"/>
      <c r="BC1001" s="67"/>
      <c r="BD1001" s="67"/>
      <c r="BE1001" s="67"/>
      <c r="BF1001" s="67"/>
      <c r="BG1001" s="67"/>
      <c r="BH1001" s="67"/>
      <c r="BI1001" s="67"/>
      <c r="BJ1001" s="67"/>
      <c r="BK1001" s="67"/>
      <c r="BL1001" s="67"/>
      <c r="BM1001" s="67"/>
      <c r="BN1001" s="67"/>
      <c r="BO1001" s="67"/>
      <c r="BP1001" s="67"/>
      <c r="BQ1001" s="67"/>
      <c r="BR1001" s="67"/>
      <c r="BS1001" s="67"/>
      <c r="BT1001" s="67"/>
      <c r="BU1001" s="67"/>
      <c r="BV1001" s="67"/>
      <c r="BW1001" s="67"/>
      <c r="BX1001" s="67"/>
      <c r="BY1001" s="67"/>
      <c r="BZ1001" s="67"/>
      <c r="CA1001" s="67"/>
      <c r="CB1001" s="67"/>
      <c r="CC1001" s="67"/>
      <c r="CD1001" s="67"/>
      <c r="CE1001" s="67"/>
      <c r="CF1001" s="67"/>
      <c r="CG1001" s="67"/>
      <c r="CH1001" s="67"/>
      <c r="CI1001" s="67"/>
      <c r="CJ1001" s="67"/>
      <c r="CK1001" s="67"/>
      <c r="CL1001" s="67"/>
      <c r="CM1001" s="67"/>
      <c r="CN1001" s="67"/>
      <c r="CO1001" s="67"/>
      <c r="CP1001" s="67"/>
      <c r="CQ1001" s="67"/>
      <c r="CR1001" s="67"/>
      <c r="CS1001" s="67"/>
      <c r="CT1001" s="67"/>
      <c r="CU1001" s="67"/>
      <c r="CV1001" s="67"/>
      <c r="CW1001" s="67"/>
      <c r="CX1001" s="67"/>
      <c r="CY1001" s="67"/>
      <c r="CZ1001" s="67"/>
      <c r="DA1001" s="67"/>
      <c r="DB1001" s="67"/>
      <c r="DC1001" s="67"/>
      <c r="DD1001" s="67"/>
      <c r="DE1001" s="67"/>
      <c r="DF1001" s="67"/>
      <c r="DG1001" s="67"/>
      <c r="DH1001" s="67"/>
      <c r="DI1001" s="67"/>
      <c r="DJ1001" s="67"/>
      <c r="DK1001" s="67"/>
      <c r="DL1001" s="67"/>
      <c r="DM1001" s="67"/>
      <c r="DN1001" s="67"/>
      <c r="DO1001" s="67"/>
      <c r="DP1001" s="67"/>
      <c r="DQ1001" s="67"/>
      <c r="DR1001" s="67"/>
      <c r="DS1001" s="67"/>
      <c r="DT1001" s="67"/>
      <c r="DU1001" s="67"/>
      <c r="DV1001" s="67"/>
      <c r="DW1001" s="67"/>
      <c r="DX1001" s="67"/>
      <c r="DY1001" s="67"/>
      <c r="DZ1001" s="67"/>
      <c r="EA1001" s="67"/>
      <c r="EB1001" s="67"/>
      <c r="EC1001" s="67"/>
      <c r="ED1001" s="67"/>
      <c r="EE1001" s="67"/>
      <c r="EF1001" s="67"/>
      <c r="EG1001" s="67"/>
      <c r="EH1001" s="67"/>
      <c r="EI1001" s="67"/>
      <c r="EJ1001" s="67"/>
      <c r="EK1001" s="67"/>
      <c r="EL1001" s="67"/>
      <c r="EM1001" s="67"/>
      <c r="EN1001" s="67"/>
      <c r="EO1001" s="67"/>
      <c r="EP1001" s="67"/>
      <c r="EQ1001" s="67"/>
      <c r="ER1001" s="67"/>
      <c r="ES1001" s="67"/>
      <c r="ET1001" s="67"/>
      <c r="EU1001" s="67"/>
      <c r="EV1001" s="67"/>
      <c r="EW1001" s="67"/>
      <c r="EX1001" s="67"/>
      <c r="EY1001" s="67"/>
      <c r="EZ1001" s="67"/>
      <c r="FA1001" s="67"/>
      <c r="FB1001" s="67"/>
      <c r="FC1001" s="67"/>
      <c r="FD1001" s="67"/>
      <c r="FE1001" s="67"/>
      <c r="FF1001" s="67"/>
      <c r="FG1001" s="67"/>
      <c r="FH1001" s="67"/>
      <c r="FI1001" s="67"/>
      <c r="FJ1001" s="67"/>
      <c r="FK1001" s="67"/>
      <c r="FL1001" s="67"/>
      <c r="FM1001" s="67"/>
      <c r="FN1001" s="67"/>
      <c r="FO1001" s="67"/>
      <c r="FP1001" s="67"/>
      <c r="FQ1001" s="67"/>
      <c r="FR1001" s="67"/>
      <c r="FS1001" s="67"/>
      <c r="FT1001" s="67"/>
      <c r="FU1001" s="67"/>
      <c r="FV1001" s="67"/>
      <c r="FW1001" s="67"/>
      <c r="FX1001" s="67"/>
      <c r="FY1001" s="67"/>
      <c r="FZ1001" s="67"/>
      <c r="GA1001" s="67"/>
      <c r="GB1001" s="67"/>
      <c r="GC1001" s="67"/>
      <c r="GD1001" s="67"/>
      <c r="GE1001" s="67"/>
      <c r="GF1001" s="67"/>
      <c r="GG1001" s="67"/>
      <c r="GH1001" s="67"/>
      <c r="GI1001" s="67"/>
      <c r="GJ1001" s="67"/>
      <c r="GK1001" s="67"/>
      <c r="GL1001" s="67"/>
      <c r="GM1001" s="67"/>
      <c r="GN1001" s="67"/>
      <c r="GO1001" s="67"/>
      <c r="GP1001" s="67"/>
      <c r="GQ1001" s="67"/>
      <c r="GR1001" s="67"/>
      <c r="GS1001" s="67"/>
      <c r="GT1001" s="67"/>
      <c r="GU1001" s="67"/>
      <c r="GV1001" s="67"/>
      <c r="GW1001" s="67"/>
      <c r="GX1001" s="67"/>
      <c r="GY1001" s="67"/>
      <c r="GZ1001" s="67"/>
      <c r="HA1001" s="67"/>
      <c r="HB1001" s="67"/>
      <c r="HC1001" s="67"/>
      <c r="HD1001" s="67"/>
      <c r="HE1001" s="67"/>
      <c r="HF1001" s="67"/>
      <c r="HG1001" s="67"/>
      <c r="HH1001" s="67"/>
      <c r="HI1001" s="67"/>
      <c r="HJ1001" s="67"/>
      <c r="HK1001" s="67"/>
      <c r="HL1001" s="67"/>
      <c r="HM1001" s="67"/>
      <c r="HN1001" s="67"/>
      <c r="HO1001" s="67"/>
      <c r="HP1001" s="67"/>
      <c r="HQ1001" s="67"/>
    </row>
    <row r="1002" spans="1:225" s="64" customFormat="1" ht="11.25" customHeight="1">
      <c r="A1002" s="22" t="s">
        <v>435</v>
      </c>
      <c r="B1002" s="22" t="s">
        <v>40</v>
      </c>
      <c r="C1002" s="23" t="s">
        <v>14</v>
      </c>
      <c r="D1002" s="17"/>
      <c r="E1002" s="17"/>
      <c r="F1002" s="17"/>
      <c r="G1002" s="17"/>
      <c r="H1002" s="90"/>
      <c r="I1002" s="90"/>
      <c r="J1002" s="17"/>
      <c r="K1002" s="90"/>
      <c r="L1002" s="90"/>
      <c r="M1002" s="90"/>
      <c r="N1002" s="90"/>
      <c r="O1002" s="90"/>
      <c r="P1002" s="16">
        <f t="shared" si="694"/>
        <v>0</v>
      </c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  <c r="BA1002" s="67"/>
      <c r="BB1002" s="67"/>
      <c r="BC1002" s="67"/>
      <c r="BD1002" s="67"/>
      <c r="BE1002" s="67"/>
      <c r="BF1002" s="67"/>
      <c r="BG1002" s="67"/>
      <c r="BH1002" s="67"/>
      <c r="BI1002" s="67"/>
      <c r="BJ1002" s="67"/>
      <c r="BK1002" s="67"/>
      <c r="BL1002" s="67"/>
      <c r="BM1002" s="67"/>
      <c r="BN1002" s="67"/>
      <c r="BO1002" s="67"/>
      <c r="BP1002" s="67"/>
      <c r="BQ1002" s="67"/>
      <c r="BR1002" s="67"/>
      <c r="BS1002" s="67"/>
      <c r="BT1002" s="67"/>
      <c r="BU1002" s="67"/>
      <c r="BV1002" s="67"/>
      <c r="BW1002" s="67"/>
      <c r="BX1002" s="67"/>
      <c r="BY1002" s="67"/>
      <c r="BZ1002" s="67"/>
      <c r="CA1002" s="67"/>
      <c r="CB1002" s="67"/>
      <c r="CC1002" s="67"/>
      <c r="CD1002" s="67"/>
      <c r="CE1002" s="67"/>
      <c r="CF1002" s="67"/>
      <c r="CG1002" s="67"/>
      <c r="CH1002" s="67"/>
      <c r="CI1002" s="67"/>
      <c r="CJ1002" s="67"/>
      <c r="CK1002" s="67"/>
      <c r="CL1002" s="67"/>
      <c r="CM1002" s="67"/>
      <c r="CN1002" s="67"/>
      <c r="CO1002" s="67"/>
      <c r="CP1002" s="67"/>
      <c r="CQ1002" s="67"/>
      <c r="CR1002" s="67"/>
      <c r="CS1002" s="67"/>
      <c r="CT1002" s="67"/>
      <c r="CU1002" s="67"/>
      <c r="CV1002" s="67"/>
      <c r="CW1002" s="67"/>
      <c r="CX1002" s="67"/>
      <c r="CY1002" s="67"/>
      <c r="CZ1002" s="67"/>
      <c r="DA1002" s="67"/>
      <c r="DB1002" s="67"/>
      <c r="DC1002" s="67"/>
      <c r="DD1002" s="67"/>
      <c r="DE1002" s="67"/>
      <c r="DF1002" s="67"/>
      <c r="DG1002" s="67"/>
      <c r="DH1002" s="67"/>
      <c r="DI1002" s="67"/>
      <c r="DJ1002" s="67"/>
      <c r="DK1002" s="67"/>
      <c r="DL1002" s="67"/>
      <c r="DM1002" s="67"/>
      <c r="DN1002" s="67"/>
      <c r="DO1002" s="67"/>
      <c r="DP1002" s="67"/>
      <c r="DQ1002" s="67"/>
      <c r="DR1002" s="67"/>
      <c r="DS1002" s="67"/>
      <c r="DT1002" s="67"/>
      <c r="DU1002" s="67"/>
      <c r="DV1002" s="67"/>
      <c r="DW1002" s="67"/>
      <c r="DX1002" s="67"/>
      <c r="DY1002" s="67"/>
      <c r="DZ1002" s="67"/>
      <c r="EA1002" s="67"/>
      <c r="EB1002" s="67"/>
      <c r="EC1002" s="67"/>
      <c r="ED1002" s="67"/>
      <c r="EE1002" s="67"/>
      <c r="EF1002" s="67"/>
      <c r="EG1002" s="67"/>
      <c r="EH1002" s="67"/>
      <c r="EI1002" s="67"/>
      <c r="EJ1002" s="67"/>
      <c r="EK1002" s="67"/>
      <c r="EL1002" s="67"/>
      <c r="EM1002" s="67"/>
      <c r="EN1002" s="67"/>
      <c r="EO1002" s="67"/>
      <c r="EP1002" s="67"/>
      <c r="EQ1002" s="67"/>
      <c r="ER1002" s="67"/>
      <c r="ES1002" s="67"/>
      <c r="ET1002" s="67"/>
      <c r="EU1002" s="67"/>
      <c r="EV1002" s="67"/>
      <c r="EW1002" s="67"/>
      <c r="EX1002" s="67"/>
      <c r="EY1002" s="67"/>
      <c r="EZ1002" s="67"/>
      <c r="FA1002" s="67"/>
      <c r="FB1002" s="67"/>
      <c r="FC1002" s="67"/>
      <c r="FD1002" s="67"/>
      <c r="FE1002" s="67"/>
      <c r="FF1002" s="67"/>
      <c r="FG1002" s="67"/>
      <c r="FH1002" s="67"/>
      <c r="FI1002" s="67"/>
      <c r="FJ1002" s="67"/>
      <c r="FK1002" s="67"/>
      <c r="FL1002" s="67"/>
      <c r="FM1002" s="67"/>
      <c r="FN1002" s="67"/>
      <c r="FO1002" s="67"/>
      <c r="FP1002" s="67"/>
      <c r="FQ1002" s="67"/>
      <c r="FR1002" s="67"/>
      <c r="FS1002" s="67"/>
      <c r="FT1002" s="67"/>
      <c r="FU1002" s="67"/>
      <c r="FV1002" s="67"/>
      <c r="FW1002" s="67"/>
      <c r="FX1002" s="67"/>
      <c r="FY1002" s="67"/>
      <c r="FZ1002" s="67"/>
      <c r="GA1002" s="67"/>
      <c r="GB1002" s="67"/>
      <c r="GC1002" s="67"/>
      <c r="GD1002" s="67"/>
      <c r="GE1002" s="67"/>
      <c r="GF1002" s="67"/>
      <c r="GG1002" s="67"/>
      <c r="GH1002" s="67"/>
      <c r="GI1002" s="67"/>
      <c r="GJ1002" s="67"/>
      <c r="GK1002" s="67"/>
      <c r="GL1002" s="67"/>
      <c r="GM1002" s="67"/>
      <c r="GN1002" s="67"/>
      <c r="GO1002" s="67"/>
      <c r="GP1002" s="67"/>
      <c r="GQ1002" s="67"/>
      <c r="GR1002" s="67"/>
      <c r="GS1002" s="67"/>
      <c r="GT1002" s="67"/>
      <c r="GU1002" s="67"/>
      <c r="GV1002" s="67"/>
      <c r="GW1002" s="67"/>
      <c r="GX1002" s="67"/>
      <c r="GY1002" s="67"/>
      <c r="GZ1002" s="67"/>
      <c r="HA1002" s="67"/>
      <c r="HB1002" s="67"/>
      <c r="HC1002" s="67"/>
      <c r="HD1002" s="67"/>
      <c r="HE1002" s="67"/>
      <c r="HF1002" s="67"/>
      <c r="HG1002" s="67"/>
      <c r="HH1002" s="67"/>
      <c r="HI1002" s="67"/>
      <c r="HJ1002" s="67"/>
      <c r="HK1002" s="67"/>
      <c r="HL1002" s="67"/>
      <c r="HM1002" s="67"/>
      <c r="HN1002" s="67"/>
      <c r="HO1002" s="67"/>
      <c r="HP1002" s="67"/>
      <c r="HQ1002" s="67"/>
    </row>
    <row r="1003" spans="1:225" s="64" customFormat="1" ht="11.25" customHeight="1">
      <c r="A1003" s="22" t="s">
        <v>472</v>
      </c>
      <c r="B1003" s="22" t="s">
        <v>30</v>
      </c>
      <c r="C1003" s="23" t="s">
        <v>29</v>
      </c>
      <c r="D1003" s="17"/>
      <c r="E1003" s="17"/>
      <c r="F1003" s="17">
        <v>-951.12</v>
      </c>
      <c r="G1003" s="17">
        <v>-176</v>
      </c>
      <c r="H1003" s="90"/>
      <c r="I1003" s="90"/>
      <c r="J1003" s="17"/>
      <c r="K1003" s="90"/>
      <c r="L1003" s="90"/>
      <c r="M1003" s="90"/>
      <c r="N1003" s="90"/>
      <c r="O1003" s="90"/>
      <c r="P1003" s="16">
        <f t="shared" si="694"/>
        <v>-1127.1199999999999</v>
      </c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  <c r="BA1003" s="67"/>
      <c r="BB1003" s="67"/>
      <c r="BC1003" s="67"/>
      <c r="BD1003" s="67"/>
      <c r="BE1003" s="67"/>
      <c r="BF1003" s="67"/>
      <c r="BG1003" s="67"/>
      <c r="BH1003" s="67"/>
      <c r="BI1003" s="67"/>
      <c r="BJ1003" s="67"/>
      <c r="BK1003" s="67"/>
      <c r="BL1003" s="67"/>
      <c r="BM1003" s="67"/>
      <c r="BN1003" s="67"/>
      <c r="BO1003" s="67"/>
      <c r="BP1003" s="67"/>
      <c r="BQ1003" s="67"/>
      <c r="BR1003" s="67"/>
      <c r="BS1003" s="67"/>
      <c r="BT1003" s="67"/>
      <c r="BU1003" s="67"/>
      <c r="BV1003" s="67"/>
      <c r="BW1003" s="67"/>
      <c r="BX1003" s="67"/>
      <c r="BY1003" s="67"/>
      <c r="BZ1003" s="67"/>
      <c r="CA1003" s="67"/>
      <c r="CB1003" s="67"/>
      <c r="CC1003" s="67"/>
      <c r="CD1003" s="67"/>
      <c r="CE1003" s="67"/>
      <c r="CF1003" s="67"/>
      <c r="CG1003" s="67"/>
      <c r="CH1003" s="67"/>
      <c r="CI1003" s="67"/>
      <c r="CJ1003" s="67"/>
      <c r="CK1003" s="67"/>
      <c r="CL1003" s="67"/>
      <c r="CM1003" s="67"/>
      <c r="CN1003" s="67"/>
      <c r="CO1003" s="67"/>
      <c r="CP1003" s="67"/>
      <c r="CQ1003" s="67"/>
      <c r="CR1003" s="67"/>
      <c r="CS1003" s="67"/>
      <c r="CT1003" s="67"/>
      <c r="CU1003" s="67"/>
      <c r="CV1003" s="67"/>
      <c r="CW1003" s="67"/>
      <c r="CX1003" s="67"/>
      <c r="CY1003" s="67"/>
      <c r="CZ1003" s="67"/>
      <c r="DA1003" s="67"/>
      <c r="DB1003" s="67"/>
      <c r="DC1003" s="67"/>
      <c r="DD1003" s="67"/>
      <c r="DE1003" s="67"/>
      <c r="DF1003" s="67"/>
      <c r="DG1003" s="67"/>
      <c r="DH1003" s="67"/>
      <c r="DI1003" s="67"/>
      <c r="DJ1003" s="67"/>
      <c r="DK1003" s="67"/>
      <c r="DL1003" s="67"/>
      <c r="DM1003" s="67"/>
      <c r="DN1003" s="67"/>
      <c r="DO1003" s="67"/>
      <c r="DP1003" s="67"/>
      <c r="DQ1003" s="67"/>
      <c r="DR1003" s="67"/>
      <c r="DS1003" s="67"/>
      <c r="DT1003" s="67"/>
      <c r="DU1003" s="67"/>
      <c r="DV1003" s="67"/>
      <c r="DW1003" s="67"/>
      <c r="DX1003" s="67"/>
      <c r="DY1003" s="67"/>
      <c r="DZ1003" s="67"/>
      <c r="EA1003" s="67"/>
      <c r="EB1003" s="67"/>
      <c r="EC1003" s="67"/>
      <c r="ED1003" s="67"/>
      <c r="EE1003" s="67"/>
      <c r="EF1003" s="67"/>
      <c r="EG1003" s="67"/>
      <c r="EH1003" s="67"/>
      <c r="EI1003" s="67"/>
      <c r="EJ1003" s="67"/>
      <c r="EK1003" s="67"/>
      <c r="EL1003" s="67"/>
      <c r="EM1003" s="67"/>
      <c r="EN1003" s="67"/>
      <c r="EO1003" s="67"/>
      <c r="EP1003" s="67"/>
      <c r="EQ1003" s="67"/>
      <c r="ER1003" s="67"/>
      <c r="ES1003" s="67"/>
      <c r="ET1003" s="67"/>
      <c r="EU1003" s="67"/>
      <c r="EV1003" s="67"/>
      <c r="EW1003" s="67"/>
      <c r="EX1003" s="67"/>
      <c r="EY1003" s="67"/>
      <c r="EZ1003" s="67"/>
      <c r="FA1003" s="67"/>
      <c r="FB1003" s="67"/>
      <c r="FC1003" s="67"/>
      <c r="FD1003" s="67"/>
      <c r="FE1003" s="67"/>
      <c r="FF1003" s="67"/>
      <c r="FG1003" s="67"/>
      <c r="FH1003" s="67"/>
      <c r="FI1003" s="67"/>
      <c r="FJ1003" s="67"/>
      <c r="FK1003" s="67"/>
      <c r="FL1003" s="67"/>
      <c r="FM1003" s="67"/>
      <c r="FN1003" s="67"/>
      <c r="FO1003" s="67"/>
      <c r="FP1003" s="67"/>
      <c r="FQ1003" s="67"/>
      <c r="FR1003" s="67"/>
      <c r="FS1003" s="67"/>
      <c r="FT1003" s="67"/>
      <c r="FU1003" s="67"/>
      <c r="FV1003" s="67"/>
      <c r="FW1003" s="67"/>
      <c r="FX1003" s="67"/>
      <c r="FY1003" s="67"/>
      <c r="FZ1003" s="67"/>
      <c r="GA1003" s="67"/>
      <c r="GB1003" s="67"/>
      <c r="GC1003" s="67"/>
      <c r="GD1003" s="67"/>
      <c r="GE1003" s="67"/>
      <c r="GF1003" s="67"/>
      <c r="GG1003" s="67"/>
      <c r="GH1003" s="67"/>
      <c r="GI1003" s="67"/>
      <c r="GJ1003" s="67"/>
      <c r="GK1003" s="67"/>
      <c r="GL1003" s="67"/>
      <c r="GM1003" s="67"/>
      <c r="GN1003" s="67"/>
      <c r="GO1003" s="67"/>
      <c r="GP1003" s="67"/>
      <c r="GQ1003" s="67"/>
      <c r="GR1003" s="67"/>
      <c r="GS1003" s="67"/>
      <c r="GT1003" s="67"/>
      <c r="GU1003" s="67"/>
      <c r="GV1003" s="67"/>
      <c r="GW1003" s="67"/>
      <c r="GX1003" s="67"/>
      <c r="GY1003" s="67"/>
      <c r="GZ1003" s="67"/>
      <c r="HA1003" s="67"/>
      <c r="HB1003" s="67"/>
      <c r="HC1003" s="67"/>
      <c r="HD1003" s="67"/>
      <c r="HE1003" s="67"/>
      <c r="HF1003" s="67"/>
      <c r="HG1003" s="67"/>
      <c r="HH1003" s="67"/>
      <c r="HI1003" s="67"/>
      <c r="HJ1003" s="67"/>
      <c r="HK1003" s="67"/>
      <c r="HL1003" s="67"/>
      <c r="HM1003" s="67"/>
      <c r="HN1003" s="67"/>
      <c r="HO1003" s="67"/>
      <c r="HP1003" s="67"/>
      <c r="HQ1003" s="67"/>
    </row>
    <row r="1004" spans="1:225" s="64" customFormat="1" ht="11.25" customHeight="1">
      <c r="A1004" s="22" t="s">
        <v>484</v>
      </c>
      <c r="B1004" s="22" t="s">
        <v>32</v>
      </c>
      <c r="C1004" s="23" t="s">
        <v>31</v>
      </c>
      <c r="D1004" s="17"/>
      <c r="E1004" s="17"/>
      <c r="F1004" s="17"/>
      <c r="G1004" s="17"/>
      <c r="H1004" s="90"/>
      <c r="I1004" s="90"/>
      <c r="J1004" s="17"/>
      <c r="K1004" s="90"/>
      <c r="L1004" s="90"/>
      <c r="M1004" s="90"/>
      <c r="N1004" s="90"/>
      <c r="O1004" s="90"/>
      <c r="P1004" s="16">
        <f t="shared" si="694"/>
        <v>0</v>
      </c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67"/>
      <c r="BB1004" s="67"/>
      <c r="BC1004" s="67"/>
      <c r="BD1004" s="67"/>
      <c r="BE1004" s="67"/>
      <c r="BF1004" s="67"/>
      <c r="BG1004" s="67"/>
      <c r="BH1004" s="67"/>
      <c r="BI1004" s="67"/>
      <c r="BJ1004" s="67"/>
      <c r="BK1004" s="67"/>
      <c r="BL1004" s="67"/>
      <c r="BM1004" s="67"/>
      <c r="BN1004" s="67"/>
      <c r="BO1004" s="67"/>
      <c r="BP1004" s="67"/>
      <c r="BQ1004" s="67"/>
      <c r="BR1004" s="67"/>
      <c r="BS1004" s="67"/>
      <c r="BT1004" s="67"/>
      <c r="BU1004" s="67"/>
      <c r="BV1004" s="67"/>
      <c r="BW1004" s="67"/>
      <c r="BX1004" s="67"/>
      <c r="BY1004" s="67"/>
      <c r="BZ1004" s="67"/>
      <c r="CA1004" s="67"/>
      <c r="CB1004" s="67"/>
      <c r="CC1004" s="67"/>
      <c r="CD1004" s="67"/>
      <c r="CE1004" s="67"/>
      <c r="CF1004" s="67"/>
      <c r="CG1004" s="67"/>
      <c r="CH1004" s="67"/>
      <c r="CI1004" s="67"/>
      <c r="CJ1004" s="67"/>
      <c r="CK1004" s="67"/>
      <c r="CL1004" s="67"/>
      <c r="CM1004" s="67"/>
      <c r="CN1004" s="67"/>
      <c r="CO1004" s="67"/>
      <c r="CP1004" s="67"/>
      <c r="CQ1004" s="67"/>
      <c r="CR1004" s="67"/>
      <c r="CS1004" s="67"/>
      <c r="CT1004" s="67"/>
      <c r="CU1004" s="67"/>
      <c r="CV1004" s="67"/>
      <c r="CW1004" s="67"/>
      <c r="CX1004" s="67"/>
      <c r="CY1004" s="67"/>
      <c r="CZ1004" s="67"/>
      <c r="DA1004" s="67"/>
      <c r="DB1004" s="67"/>
      <c r="DC1004" s="67"/>
      <c r="DD1004" s="67"/>
      <c r="DE1004" s="67"/>
      <c r="DF1004" s="67"/>
      <c r="DG1004" s="67"/>
      <c r="DH1004" s="67"/>
      <c r="DI1004" s="67"/>
      <c r="DJ1004" s="67"/>
      <c r="DK1004" s="67"/>
      <c r="DL1004" s="67"/>
      <c r="DM1004" s="67"/>
      <c r="DN1004" s="67"/>
      <c r="DO1004" s="67"/>
      <c r="DP1004" s="67"/>
      <c r="DQ1004" s="67"/>
      <c r="DR1004" s="67"/>
      <c r="DS1004" s="67"/>
      <c r="DT1004" s="67"/>
      <c r="DU1004" s="67"/>
      <c r="DV1004" s="67"/>
      <c r="DW1004" s="67"/>
      <c r="DX1004" s="67"/>
      <c r="DY1004" s="67"/>
      <c r="DZ1004" s="67"/>
      <c r="EA1004" s="67"/>
      <c r="EB1004" s="67"/>
      <c r="EC1004" s="67"/>
      <c r="ED1004" s="67"/>
      <c r="EE1004" s="67"/>
      <c r="EF1004" s="67"/>
      <c r="EG1004" s="67"/>
      <c r="EH1004" s="67"/>
      <c r="EI1004" s="67"/>
      <c r="EJ1004" s="67"/>
      <c r="EK1004" s="67"/>
      <c r="EL1004" s="67"/>
      <c r="EM1004" s="67"/>
      <c r="EN1004" s="67"/>
      <c r="EO1004" s="67"/>
      <c r="EP1004" s="67"/>
      <c r="EQ1004" s="67"/>
      <c r="ER1004" s="67"/>
      <c r="ES1004" s="67"/>
      <c r="ET1004" s="67"/>
      <c r="EU1004" s="67"/>
      <c r="EV1004" s="67"/>
      <c r="EW1004" s="67"/>
      <c r="EX1004" s="67"/>
      <c r="EY1004" s="67"/>
      <c r="EZ1004" s="67"/>
      <c r="FA1004" s="67"/>
      <c r="FB1004" s="67"/>
      <c r="FC1004" s="67"/>
      <c r="FD1004" s="67"/>
      <c r="FE1004" s="67"/>
      <c r="FF1004" s="67"/>
      <c r="FG1004" s="67"/>
      <c r="FH1004" s="67"/>
      <c r="FI1004" s="67"/>
      <c r="FJ1004" s="67"/>
      <c r="FK1004" s="67"/>
      <c r="FL1004" s="67"/>
      <c r="FM1004" s="67"/>
      <c r="FN1004" s="67"/>
      <c r="FO1004" s="67"/>
      <c r="FP1004" s="67"/>
      <c r="FQ1004" s="67"/>
      <c r="FR1004" s="67"/>
      <c r="FS1004" s="67"/>
      <c r="FT1004" s="67"/>
      <c r="FU1004" s="67"/>
      <c r="FV1004" s="67"/>
      <c r="FW1004" s="67"/>
      <c r="FX1004" s="67"/>
      <c r="FY1004" s="67"/>
      <c r="FZ1004" s="67"/>
      <c r="GA1004" s="67"/>
      <c r="GB1004" s="67"/>
      <c r="GC1004" s="67"/>
      <c r="GD1004" s="67"/>
      <c r="GE1004" s="67"/>
      <c r="GF1004" s="67"/>
      <c r="GG1004" s="67"/>
      <c r="GH1004" s="67"/>
      <c r="GI1004" s="67"/>
      <c r="GJ1004" s="67"/>
      <c r="GK1004" s="67"/>
      <c r="GL1004" s="67"/>
      <c r="GM1004" s="67"/>
      <c r="GN1004" s="67"/>
      <c r="GO1004" s="67"/>
      <c r="GP1004" s="67"/>
      <c r="GQ1004" s="67"/>
      <c r="GR1004" s="67"/>
      <c r="GS1004" s="67"/>
      <c r="GT1004" s="67"/>
      <c r="GU1004" s="67"/>
      <c r="GV1004" s="67"/>
      <c r="GW1004" s="67"/>
      <c r="GX1004" s="67"/>
      <c r="GY1004" s="67"/>
      <c r="GZ1004" s="67"/>
      <c r="HA1004" s="67"/>
      <c r="HB1004" s="67"/>
      <c r="HC1004" s="67"/>
      <c r="HD1004" s="67"/>
      <c r="HE1004" s="67"/>
      <c r="HF1004" s="67"/>
      <c r="HG1004" s="67"/>
      <c r="HH1004" s="67"/>
      <c r="HI1004" s="67"/>
      <c r="HJ1004" s="67"/>
      <c r="HK1004" s="67"/>
      <c r="HL1004" s="67"/>
      <c r="HM1004" s="67"/>
      <c r="HN1004" s="67"/>
      <c r="HO1004" s="67"/>
      <c r="HP1004" s="67"/>
      <c r="HQ1004" s="67"/>
    </row>
    <row r="1005" spans="1:225" s="64" customFormat="1" ht="11.25" customHeight="1">
      <c r="A1005" s="22" t="s">
        <v>485</v>
      </c>
      <c r="B1005" s="22" t="s">
        <v>231</v>
      </c>
      <c r="C1005" s="23" t="s">
        <v>14</v>
      </c>
      <c r="D1005" s="17"/>
      <c r="E1005" s="17"/>
      <c r="F1005" s="17">
        <v>-1104.5</v>
      </c>
      <c r="G1005" s="17"/>
      <c r="H1005" s="17">
        <v>-1530.45</v>
      </c>
      <c r="I1005" s="90"/>
      <c r="J1005" s="17">
        <v>-480.22</v>
      </c>
      <c r="K1005" s="90"/>
      <c r="L1005" s="90"/>
      <c r="M1005" s="90"/>
      <c r="N1005" s="90"/>
      <c r="O1005" s="90"/>
      <c r="P1005" s="16">
        <f t="shared" si="694"/>
        <v>-3115.17</v>
      </c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  <c r="AY1005" s="67"/>
      <c r="AZ1005" s="67"/>
      <c r="BA1005" s="67"/>
      <c r="BB1005" s="67"/>
      <c r="BC1005" s="67"/>
      <c r="BD1005" s="67"/>
      <c r="BE1005" s="67"/>
      <c r="BF1005" s="67"/>
      <c r="BG1005" s="67"/>
      <c r="BH1005" s="67"/>
      <c r="BI1005" s="67"/>
      <c r="BJ1005" s="67"/>
      <c r="BK1005" s="67"/>
      <c r="BL1005" s="67"/>
      <c r="BM1005" s="67"/>
      <c r="BN1005" s="67"/>
      <c r="BO1005" s="67"/>
      <c r="BP1005" s="67"/>
      <c r="BQ1005" s="67"/>
      <c r="BR1005" s="67"/>
      <c r="BS1005" s="67"/>
      <c r="BT1005" s="67"/>
      <c r="BU1005" s="67"/>
      <c r="BV1005" s="67"/>
      <c r="BW1005" s="67"/>
      <c r="BX1005" s="67"/>
      <c r="BY1005" s="67"/>
      <c r="BZ1005" s="67"/>
      <c r="CA1005" s="67"/>
      <c r="CB1005" s="67"/>
      <c r="CC1005" s="67"/>
      <c r="CD1005" s="67"/>
      <c r="CE1005" s="67"/>
      <c r="CF1005" s="67"/>
      <c r="CG1005" s="67"/>
      <c r="CH1005" s="67"/>
      <c r="CI1005" s="67"/>
      <c r="CJ1005" s="67"/>
      <c r="CK1005" s="67"/>
      <c r="CL1005" s="67"/>
      <c r="CM1005" s="67"/>
      <c r="CN1005" s="67"/>
      <c r="CO1005" s="67"/>
      <c r="CP1005" s="67"/>
      <c r="CQ1005" s="67"/>
      <c r="CR1005" s="67"/>
      <c r="CS1005" s="67"/>
      <c r="CT1005" s="67"/>
      <c r="CU1005" s="67"/>
      <c r="CV1005" s="67"/>
      <c r="CW1005" s="67"/>
      <c r="CX1005" s="67"/>
      <c r="CY1005" s="67"/>
      <c r="CZ1005" s="67"/>
      <c r="DA1005" s="67"/>
      <c r="DB1005" s="67"/>
      <c r="DC1005" s="67"/>
      <c r="DD1005" s="67"/>
      <c r="DE1005" s="67"/>
      <c r="DF1005" s="67"/>
      <c r="DG1005" s="67"/>
      <c r="DH1005" s="67"/>
      <c r="DI1005" s="67"/>
      <c r="DJ1005" s="67"/>
      <c r="DK1005" s="67"/>
      <c r="DL1005" s="67"/>
      <c r="DM1005" s="67"/>
      <c r="DN1005" s="67"/>
      <c r="DO1005" s="67"/>
      <c r="DP1005" s="67"/>
      <c r="DQ1005" s="67"/>
      <c r="DR1005" s="67"/>
      <c r="DS1005" s="67"/>
      <c r="DT1005" s="67"/>
      <c r="DU1005" s="67"/>
      <c r="DV1005" s="67"/>
      <c r="DW1005" s="67"/>
      <c r="DX1005" s="67"/>
      <c r="DY1005" s="67"/>
      <c r="DZ1005" s="67"/>
      <c r="EA1005" s="67"/>
      <c r="EB1005" s="67"/>
      <c r="EC1005" s="67"/>
      <c r="ED1005" s="67"/>
      <c r="EE1005" s="67"/>
      <c r="EF1005" s="67"/>
      <c r="EG1005" s="67"/>
      <c r="EH1005" s="67"/>
      <c r="EI1005" s="67"/>
      <c r="EJ1005" s="67"/>
      <c r="EK1005" s="67"/>
      <c r="EL1005" s="67"/>
      <c r="EM1005" s="67"/>
      <c r="EN1005" s="67"/>
      <c r="EO1005" s="67"/>
      <c r="EP1005" s="67"/>
      <c r="EQ1005" s="67"/>
      <c r="ER1005" s="67"/>
      <c r="ES1005" s="67"/>
      <c r="ET1005" s="67"/>
      <c r="EU1005" s="67"/>
      <c r="EV1005" s="67"/>
      <c r="EW1005" s="67"/>
      <c r="EX1005" s="67"/>
      <c r="EY1005" s="67"/>
      <c r="EZ1005" s="67"/>
      <c r="FA1005" s="67"/>
      <c r="FB1005" s="67"/>
      <c r="FC1005" s="67"/>
      <c r="FD1005" s="67"/>
      <c r="FE1005" s="67"/>
      <c r="FF1005" s="67"/>
      <c r="FG1005" s="67"/>
      <c r="FH1005" s="67"/>
      <c r="FI1005" s="67"/>
      <c r="FJ1005" s="67"/>
      <c r="FK1005" s="67"/>
      <c r="FL1005" s="67"/>
      <c r="FM1005" s="67"/>
      <c r="FN1005" s="67"/>
      <c r="FO1005" s="67"/>
      <c r="FP1005" s="67"/>
      <c r="FQ1005" s="67"/>
      <c r="FR1005" s="67"/>
      <c r="FS1005" s="67"/>
      <c r="FT1005" s="67"/>
      <c r="FU1005" s="67"/>
      <c r="FV1005" s="67"/>
      <c r="FW1005" s="67"/>
      <c r="FX1005" s="67"/>
      <c r="FY1005" s="67"/>
      <c r="FZ1005" s="67"/>
      <c r="GA1005" s="67"/>
      <c r="GB1005" s="67"/>
      <c r="GC1005" s="67"/>
      <c r="GD1005" s="67"/>
      <c r="GE1005" s="67"/>
      <c r="GF1005" s="67"/>
      <c r="GG1005" s="67"/>
      <c r="GH1005" s="67"/>
      <c r="GI1005" s="67"/>
      <c r="GJ1005" s="67"/>
      <c r="GK1005" s="67"/>
      <c r="GL1005" s="67"/>
      <c r="GM1005" s="67"/>
      <c r="GN1005" s="67"/>
      <c r="GO1005" s="67"/>
      <c r="GP1005" s="67"/>
      <c r="GQ1005" s="67"/>
      <c r="GR1005" s="67"/>
      <c r="GS1005" s="67"/>
      <c r="GT1005" s="67"/>
      <c r="GU1005" s="67"/>
      <c r="GV1005" s="67"/>
      <c r="GW1005" s="67"/>
      <c r="GX1005" s="67"/>
      <c r="GY1005" s="67"/>
      <c r="GZ1005" s="67"/>
      <c r="HA1005" s="67"/>
      <c r="HB1005" s="67"/>
      <c r="HC1005" s="67"/>
      <c r="HD1005" s="67"/>
      <c r="HE1005" s="67"/>
      <c r="HF1005" s="67"/>
      <c r="HG1005" s="67"/>
      <c r="HH1005" s="67"/>
      <c r="HI1005" s="67"/>
      <c r="HJ1005" s="67"/>
      <c r="HK1005" s="67"/>
      <c r="HL1005" s="67"/>
      <c r="HM1005" s="67"/>
      <c r="HN1005" s="67"/>
      <c r="HO1005" s="67"/>
      <c r="HP1005" s="67"/>
      <c r="HQ1005" s="67"/>
    </row>
    <row r="1006" spans="1:225" s="64" customFormat="1" ht="11.25" customHeight="1">
      <c r="A1006" s="22" t="s">
        <v>486</v>
      </c>
      <c r="B1006" s="22" t="s">
        <v>33</v>
      </c>
      <c r="C1006" s="23" t="s">
        <v>14</v>
      </c>
      <c r="D1006" s="17"/>
      <c r="E1006" s="17"/>
      <c r="F1006" s="17"/>
      <c r="G1006" s="90"/>
      <c r="H1006" s="90"/>
      <c r="I1006" s="90"/>
      <c r="J1006" s="17"/>
      <c r="K1006" s="90"/>
      <c r="L1006" s="90"/>
      <c r="M1006" s="90"/>
      <c r="N1006" s="90"/>
      <c r="O1006" s="90"/>
      <c r="P1006" s="16">
        <f t="shared" si="694"/>
        <v>0</v>
      </c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  <c r="AX1006" s="67"/>
      <c r="AY1006" s="67"/>
      <c r="AZ1006" s="67"/>
      <c r="BA1006" s="67"/>
      <c r="BB1006" s="67"/>
      <c r="BC1006" s="67"/>
      <c r="BD1006" s="67"/>
      <c r="BE1006" s="67"/>
      <c r="BF1006" s="67"/>
      <c r="BG1006" s="67"/>
      <c r="BH1006" s="67"/>
      <c r="BI1006" s="67"/>
      <c r="BJ1006" s="67"/>
      <c r="BK1006" s="67"/>
      <c r="BL1006" s="67"/>
      <c r="BM1006" s="67"/>
      <c r="BN1006" s="67"/>
      <c r="BO1006" s="67"/>
      <c r="BP1006" s="67"/>
      <c r="BQ1006" s="67"/>
      <c r="BR1006" s="67"/>
      <c r="BS1006" s="67"/>
      <c r="BT1006" s="67"/>
      <c r="BU1006" s="67"/>
      <c r="BV1006" s="67"/>
      <c r="BW1006" s="67"/>
      <c r="BX1006" s="67"/>
      <c r="BY1006" s="67"/>
      <c r="BZ1006" s="67"/>
      <c r="CA1006" s="67"/>
      <c r="CB1006" s="67"/>
      <c r="CC1006" s="67"/>
      <c r="CD1006" s="67"/>
      <c r="CE1006" s="67"/>
      <c r="CF1006" s="67"/>
      <c r="CG1006" s="67"/>
      <c r="CH1006" s="67"/>
      <c r="CI1006" s="67"/>
      <c r="CJ1006" s="67"/>
      <c r="CK1006" s="67"/>
      <c r="CL1006" s="67"/>
      <c r="CM1006" s="67"/>
      <c r="CN1006" s="67"/>
      <c r="CO1006" s="67"/>
      <c r="CP1006" s="67"/>
      <c r="CQ1006" s="67"/>
      <c r="CR1006" s="67"/>
      <c r="CS1006" s="67"/>
      <c r="CT1006" s="67"/>
      <c r="CU1006" s="67"/>
      <c r="CV1006" s="67"/>
      <c r="CW1006" s="67"/>
      <c r="CX1006" s="67"/>
      <c r="CY1006" s="67"/>
      <c r="CZ1006" s="67"/>
      <c r="DA1006" s="67"/>
      <c r="DB1006" s="67"/>
      <c r="DC1006" s="67"/>
      <c r="DD1006" s="67"/>
      <c r="DE1006" s="67"/>
      <c r="DF1006" s="67"/>
      <c r="DG1006" s="67"/>
      <c r="DH1006" s="67"/>
      <c r="DI1006" s="67"/>
      <c r="DJ1006" s="67"/>
      <c r="DK1006" s="67"/>
      <c r="DL1006" s="67"/>
      <c r="DM1006" s="67"/>
      <c r="DN1006" s="67"/>
      <c r="DO1006" s="67"/>
      <c r="DP1006" s="67"/>
      <c r="DQ1006" s="67"/>
      <c r="DR1006" s="67"/>
      <c r="DS1006" s="67"/>
      <c r="DT1006" s="67"/>
      <c r="DU1006" s="67"/>
      <c r="DV1006" s="67"/>
      <c r="DW1006" s="67"/>
      <c r="DX1006" s="67"/>
      <c r="DY1006" s="67"/>
      <c r="DZ1006" s="67"/>
      <c r="EA1006" s="67"/>
      <c r="EB1006" s="67"/>
      <c r="EC1006" s="67"/>
      <c r="ED1006" s="67"/>
      <c r="EE1006" s="67"/>
      <c r="EF1006" s="67"/>
      <c r="EG1006" s="67"/>
      <c r="EH1006" s="67"/>
      <c r="EI1006" s="67"/>
      <c r="EJ1006" s="67"/>
      <c r="EK1006" s="67"/>
      <c r="EL1006" s="67"/>
      <c r="EM1006" s="67"/>
      <c r="EN1006" s="67"/>
      <c r="EO1006" s="67"/>
      <c r="EP1006" s="67"/>
      <c r="EQ1006" s="67"/>
      <c r="ER1006" s="67"/>
      <c r="ES1006" s="67"/>
      <c r="ET1006" s="67"/>
      <c r="EU1006" s="67"/>
      <c r="EV1006" s="67"/>
      <c r="EW1006" s="67"/>
      <c r="EX1006" s="67"/>
      <c r="EY1006" s="67"/>
      <c r="EZ1006" s="67"/>
      <c r="FA1006" s="67"/>
      <c r="FB1006" s="67"/>
      <c r="FC1006" s="67"/>
      <c r="FD1006" s="67"/>
      <c r="FE1006" s="67"/>
      <c r="FF1006" s="67"/>
      <c r="FG1006" s="67"/>
      <c r="FH1006" s="67"/>
      <c r="FI1006" s="67"/>
      <c r="FJ1006" s="67"/>
      <c r="FK1006" s="67"/>
      <c r="FL1006" s="67"/>
      <c r="FM1006" s="67"/>
      <c r="FN1006" s="67"/>
      <c r="FO1006" s="67"/>
      <c r="FP1006" s="67"/>
      <c r="FQ1006" s="67"/>
      <c r="FR1006" s="67"/>
      <c r="FS1006" s="67"/>
      <c r="FT1006" s="67"/>
      <c r="FU1006" s="67"/>
      <c r="FV1006" s="67"/>
      <c r="FW1006" s="67"/>
      <c r="FX1006" s="67"/>
      <c r="FY1006" s="67"/>
      <c r="FZ1006" s="67"/>
      <c r="GA1006" s="67"/>
      <c r="GB1006" s="67"/>
      <c r="GC1006" s="67"/>
      <c r="GD1006" s="67"/>
      <c r="GE1006" s="67"/>
      <c r="GF1006" s="67"/>
      <c r="GG1006" s="67"/>
      <c r="GH1006" s="67"/>
      <c r="GI1006" s="67"/>
      <c r="GJ1006" s="67"/>
      <c r="GK1006" s="67"/>
      <c r="GL1006" s="67"/>
      <c r="GM1006" s="67"/>
      <c r="GN1006" s="67"/>
      <c r="GO1006" s="67"/>
      <c r="GP1006" s="67"/>
      <c r="GQ1006" s="67"/>
      <c r="GR1006" s="67"/>
      <c r="GS1006" s="67"/>
      <c r="GT1006" s="67"/>
      <c r="GU1006" s="67"/>
      <c r="GV1006" s="67"/>
      <c r="GW1006" s="67"/>
      <c r="GX1006" s="67"/>
      <c r="GY1006" s="67"/>
      <c r="GZ1006" s="67"/>
      <c r="HA1006" s="67"/>
      <c r="HB1006" s="67"/>
      <c r="HC1006" s="67"/>
      <c r="HD1006" s="67"/>
      <c r="HE1006" s="67"/>
      <c r="HF1006" s="67"/>
      <c r="HG1006" s="67"/>
      <c r="HH1006" s="67"/>
      <c r="HI1006" s="67"/>
      <c r="HJ1006" s="67"/>
      <c r="HK1006" s="67"/>
      <c r="HL1006" s="67"/>
      <c r="HM1006" s="67"/>
      <c r="HN1006" s="67"/>
      <c r="HO1006" s="67"/>
      <c r="HP1006" s="67"/>
      <c r="HQ1006" s="67"/>
    </row>
    <row r="1007" spans="1:225" s="64" customFormat="1" ht="11.25" customHeight="1">
      <c r="A1007" s="22" t="s">
        <v>489</v>
      </c>
      <c r="B1007" s="36" t="s">
        <v>232</v>
      </c>
      <c r="C1007" s="48" t="s">
        <v>36</v>
      </c>
      <c r="D1007" s="17"/>
      <c r="E1007" s="17"/>
      <c r="F1007" s="17">
        <v>-146.52000000000001</v>
      </c>
      <c r="G1007" s="90"/>
      <c r="H1007" s="90"/>
      <c r="I1007" s="90"/>
      <c r="J1007" s="17"/>
      <c r="K1007" s="90"/>
      <c r="L1007" s="90"/>
      <c r="M1007" s="90"/>
      <c r="N1007" s="90"/>
      <c r="O1007" s="90"/>
      <c r="P1007" s="16">
        <f t="shared" si="694"/>
        <v>-146.52000000000001</v>
      </c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  <c r="BA1007" s="67"/>
      <c r="BB1007" s="67"/>
      <c r="BC1007" s="67"/>
      <c r="BD1007" s="67"/>
      <c r="BE1007" s="67"/>
      <c r="BF1007" s="67"/>
      <c r="BG1007" s="67"/>
      <c r="BH1007" s="67"/>
      <c r="BI1007" s="67"/>
      <c r="BJ1007" s="67"/>
      <c r="BK1007" s="67"/>
      <c r="BL1007" s="67"/>
      <c r="BM1007" s="67"/>
      <c r="BN1007" s="67"/>
      <c r="BO1007" s="67"/>
      <c r="BP1007" s="67"/>
      <c r="BQ1007" s="67"/>
      <c r="BR1007" s="67"/>
      <c r="BS1007" s="67"/>
      <c r="BT1007" s="67"/>
      <c r="BU1007" s="67"/>
      <c r="BV1007" s="67"/>
      <c r="BW1007" s="67"/>
      <c r="BX1007" s="67"/>
      <c r="BY1007" s="67"/>
      <c r="BZ1007" s="67"/>
      <c r="CA1007" s="67"/>
      <c r="CB1007" s="67"/>
      <c r="CC1007" s="67"/>
      <c r="CD1007" s="67"/>
      <c r="CE1007" s="67"/>
      <c r="CF1007" s="67"/>
      <c r="CG1007" s="67"/>
      <c r="CH1007" s="67"/>
      <c r="CI1007" s="67"/>
      <c r="CJ1007" s="67"/>
      <c r="CK1007" s="67"/>
      <c r="CL1007" s="67"/>
      <c r="CM1007" s="67"/>
      <c r="CN1007" s="67"/>
      <c r="CO1007" s="67"/>
      <c r="CP1007" s="67"/>
      <c r="CQ1007" s="67"/>
      <c r="CR1007" s="67"/>
      <c r="CS1007" s="67"/>
      <c r="CT1007" s="67"/>
      <c r="CU1007" s="67"/>
      <c r="CV1007" s="67"/>
      <c r="CW1007" s="67"/>
      <c r="CX1007" s="67"/>
      <c r="CY1007" s="67"/>
      <c r="CZ1007" s="67"/>
      <c r="DA1007" s="67"/>
      <c r="DB1007" s="67"/>
      <c r="DC1007" s="67"/>
      <c r="DD1007" s="67"/>
      <c r="DE1007" s="67"/>
      <c r="DF1007" s="67"/>
      <c r="DG1007" s="67"/>
      <c r="DH1007" s="67"/>
      <c r="DI1007" s="67"/>
      <c r="DJ1007" s="67"/>
      <c r="DK1007" s="67"/>
      <c r="DL1007" s="67"/>
      <c r="DM1007" s="67"/>
      <c r="DN1007" s="67"/>
      <c r="DO1007" s="67"/>
      <c r="DP1007" s="67"/>
      <c r="DQ1007" s="67"/>
      <c r="DR1007" s="67"/>
      <c r="DS1007" s="67"/>
      <c r="DT1007" s="67"/>
      <c r="DU1007" s="67"/>
      <c r="DV1007" s="67"/>
      <c r="DW1007" s="67"/>
      <c r="DX1007" s="67"/>
      <c r="DY1007" s="67"/>
      <c r="DZ1007" s="67"/>
      <c r="EA1007" s="67"/>
      <c r="EB1007" s="67"/>
      <c r="EC1007" s="67"/>
      <c r="ED1007" s="67"/>
      <c r="EE1007" s="67"/>
      <c r="EF1007" s="67"/>
      <c r="EG1007" s="67"/>
      <c r="EH1007" s="67"/>
      <c r="EI1007" s="67"/>
      <c r="EJ1007" s="67"/>
      <c r="EK1007" s="67"/>
      <c r="EL1007" s="67"/>
      <c r="EM1007" s="67"/>
      <c r="EN1007" s="67"/>
      <c r="EO1007" s="67"/>
      <c r="EP1007" s="67"/>
      <c r="EQ1007" s="67"/>
      <c r="ER1007" s="67"/>
      <c r="ES1007" s="67"/>
      <c r="ET1007" s="67"/>
      <c r="EU1007" s="67"/>
      <c r="EV1007" s="67"/>
      <c r="EW1007" s="67"/>
      <c r="EX1007" s="67"/>
      <c r="EY1007" s="67"/>
      <c r="EZ1007" s="67"/>
      <c r="FA1007" s="67"/>
      <c r="FB1007" s="67"/>
      <c r="FC1007" s="67"/>
      <c r="FD1007" s="67"/>
      <c r="FE1007" s="67"/>
      <c r="FF1007" s="67"/>
      <c r="FG1007" s="67"/>
      <c r="FH1007" s="67"/>
      <c r="FI1007" s="67"/>
      <c r="FJ1007" s="67"/>
      <c r="FK1007" s="67"/>
      <c r="FL1007" s="67"/>
      <c r="FM1007" s="67"/>
      <c r="FN1007" s="67"/>
      <c r="FO1007" s="67"/>
      <c r="FP1007" s="67"/>
      <c r="FQ1007" s="67"/>
      <c r="FR1007" s="67"/>
      <c r="FS1007" s="67"/>
      <c r="FT1007" s="67"/>
      <c r="FU1007" s="67"/>
      <c r="FV1007" s="67"/>
      <c r="FW1007" s="67"/>
      <c r="FX1007" s="67"/>
      <c r="FY1007" s="67"/>
      <c r="FZ1007" s="67"/>
      <c r="GA1007" s="67"/>
      <c r="GB1007" s="67"/>
      <c r="GC1007" s="67"/>
      <c r="GD1007" s="67"/>
      <c r="GE1007" s="67"/>
      <c r="GF1007" s="67"/>
      <c r="GG1007" s="67"/>
      <c r="GH1007" s="67"/>
      <c r="GI1007" s="67"/>
      <c r="GJ1007" s="67"/>
      <c r="GK1007" s="67"/>
      <c r="GL1007" s="67"/>
      <c r="GM1007" s="67"/>
      <c r="GN1007" s="67"/>
      <c r="GO1007" s="67"/>
      <c r="GP1007" s="67"/>
      <c r="GQ1007" s="67"/>
      <c r="GR1007" s="67"/>
      <c r="GS1007" s="67"/>
      <c r="GT1007" s="67"/>
      <c r="GU1007" s="67"/>
      <c r="GV1007" s="67"/>
      <c r="GW1007" s="67"/>
      <c r="GX1007" s="67"/>
      <c r="GY1007" s="67"/>
      <c r="GZ1007" s="67"/>
      <c r="HA1007" s="67"/>
      <c r="HB1007" s="67"/>
      <c r="HC1007" s="67"/>
      <c r="HD1007" s="67"/>
      <c r="HE1007" s="67"/>
      <c r="HF1007" s="67"/>
      <c r="HG1007" s="67"/>
      <c r="HH1007" s="67"/>
      <c r="HI1007" s="67"/>
      <c r="HJ1007" s="67"/>
      <c r="HK1007" s="67"/>
      <c r="HL1007" s="67"/>
      <c r="HM1007" s="67"/>
      <c r="HN1007" s="67"/>
      <c r="HO1007" s="67"/>
      <c r="HP1007" s="67"/>
      <c r="HQ1007" s="67"/>
    </row>
    <row r="1008" spans="1:225" s="64" customFormat="1" ht="11.25" customHeight="1">
      <c r="A1008" s="22" t="s">
        <v>1763</v>
      </c>
      <c r="B1008" s="22" t="s">
        <v>40</v>
      </c>
      <c r="C1008" s="23" t="s">
        <v>14</v>
      </c>
      <c r="D1008" s="17"/>
      <c r="E1008" s="17"/>
      <c r="F1008" s="17"/>
      <c r="G1008" s="90"/>
      <c r="H1008" s="90"/>
      <c r="I1008" s="90"/>
      <c r="J1008" s="17"/>
      <c r="K1008" s="90"/>
      <c r="L1008" s="90"/>
      <c r="M1008" s="90"/>
      <c r="N1008" s="90"/>
      <c r="O1008" s="90"/>
      <c r="P1008" s="16">
        <f t="shared" si="694"/>
        <v>0</v>
      </c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  <c r="BA1008" s="67"/>
      <c r="BB1008" s="67"/>
      <c r="BC1008" s="67"/>
      <c r="BD1008" s="67"/>
      <c r="BE1008" s="67"/>
      <c r="BF1008" s="67"/>
      <c r="BG1008" s="67"/>
      <c r="BH1008" s="67"/>
      <c r="BI1008" s="67"/>
      <c r="BJ1008" s="67"/>
      <c r="BK1008" s="67"/>
      <c r="BL1008" s="67"/>
      <c r="BM1008" s="67"/>
      <c r="BN1008" s="67"/>
      <c r="BO1008" s="67"/>
      <c r="BP1008" s="67"/>
      <c r="BQ1008" s="67"/>
      <c r="BR1008" s="67"/>
      <c r="BS1008" s="67"/>
      <c r="BT1008" s="67"/>
      <c r="BU1008" s="67"/>
      <c r="BV1008" s="67"/>
      <c r="BW1008" s="67"/>
      <c r="BX1008" s="67"/>
      <c r="BY1008" s="67"/>
      <c r="BZ1008" s="67"/>
      <c r="CA1008" s="67"/>
      <c r="CB1008" s="67"/>
      <c r="CC1008" s="67"/>
      <c r="CD1008" s="67"/>
      <c r="CE1008" s="67"/>
      <c r="CF1008" s="67"/>
      <c r="CG1008" s="67"/>
      <c r="CH1008" s="67"/>
      <c r="CI1008" s="67"/>
      <c r="CJ1008" s="67"/>
      <c r="CK1008" s="67"/>
      <c r="CL1008" s="67"/>
      <c r="CM1008" s="67"/>
      <c r="CN1008" s="67"/>
      <c r="CO1008" s="67"/>
      <c r="CP1008" s="67"/>
      <c r="CQ1008" s="67"/>
      <c r="CR1008" s="67"/>
      <c r="CS1008" s="67"/>
      <c r="CT1008" s="67"/>
      <c r="CU1008" s="67"/>
      <c r="CV1008" s="67"/>
      <c r="CW1008" s="67"/>
      <c r="CX1008" s="67"/>
      <c r="CY1008" s="67"/>
      <c r="CZ1008" s="67"/>
      <c r="DA1008" s="67"/>
      <c r="DB1008" s="67"/>
      <c r="DC1008" s="67"/>
      <c r="DD1008" s="67"/>
      <c r="DE1008" s="67"/>
      <c r="DF1008" s="67"/>
      <c r="DG1008" s="67"/>
      <c r="DH1008" s="67"/>
      <c r="DI1008" s="67"/>
      <c r="DJ1008" s="67"/>
      <c r="DK1008" s="67"/>
      <c r="DL1008" s="67"/>
      <c r="DM1008" s="67"/>
      <c r="DN1008" s="67"/>
      <c r="DO1008" s="67"/>
      <c r="DP1008" s="67"/>
      <c r="DQ1008" s="67"/>
      <c r="DR1008" s="67"/>
      <c r="DS1008" s="67"/>
      <c r="DT1008" s="67"/>
      <c r="DU1008" s="67"/>
      <c r="DV1008" s="67"/>
      <c r="DW1008" s="67"/>
      <c r="DX1008" s="67"/>
      <c r="DY1008" s="67"/>
      <c r="DZ1008" s="67"/>
      <c r="EA1008" s="67"/>
      <c r="EB1008" s="67"/>
      <c r="EC1008" s="67"/>
      <c r="ED1008" s="67"/>
      <c r="EE1008" s="67"/>
      <c r="EF1008" s="67"/>
      <c r="EG1008" s="67"/>
      <c r="EH1008" s="67"/>
      <c r="EI1008" s="67"/>
      <c r="EJ1008" s="67"/>
      <c r="EK1008" s="67"/>
      <c r="EL1008" s="67"/>
      <c r="EM1008" s="67"/>
      <c r="EN1008" s="67"/>
      <c r="EO1008" s="67"/>
      <c r="EP1008" s="67"/>
      <c r="EQ1008" s="67"/>
      <c r="ER1008" s="67"/>
      <c r="ES1008" s="67"/>
      <c r="ET1008" s="67"/>
      <c r="EU1008" s="67"/>
      <c r="EV1008" s="67"/>
      <c r="EW1008" s="67"/>
      <c r="EX1008" s="67"/>
      <c r="EY1008" s="67"/>
      <c r="EZ1008" s="67"/>
      <c r="FA1008" s="67"/>
      <c r="FB1008" s="67"/>
      <c r="FC1008" s="67"/>
      <c r="FD1008" s="67"/>
      <c r="FE1008" s="67"/>
      <c r="FF1008" s="67"/>
      <c r="FG1008" s="67"/>
      <c r="FH1008" s="67"/>
      <c r="FI1008" s="67"/>
      <c r="FJ1008" s="67"/>
      <c r="FK1008" s="67"/>
      <c r="FL1008" s="67"/>
      <c r="FM1008" s="67"/>
      <c r="FN1008" s="67"/>
      <c r="FO1008" s="67"/>
      <c r="FP1008" s="67"/>
      <c r="FQ1008" s="67"/>
      <c r="FR1008" s="67"/>
      <c r="FS1008" s="67"/>
      <c r="FT1008" s="67"/>
      <c r="FU1008" s="67"/>
      <c r="FV1008" s="67"/>
      <c r="FW1008" s="67"/>
      <c r="FX1008" s="67"/>
      <c r="FY1008" s="67"/>
      <c r="FZ1008" s="67"/>
      <c r="GA1008" s="67"/>
      <c r="GB1008" s="67"/>
      <c r="GC1008" s="67"/>
      <c r="GD1008" s="67"/>
      <c r="GE1008" s="67"/>
      <c r="GF1008" s="67"/>
      <c r="GG1008" s="67"/>
      <c r="GH1008" s="67"/>
      <c r="GI1008" s="67"/>
      <c r="GJ1008" s="67"/>
      <c r="GK1008" s="67"/>
      <c r="GL1008" s="67"/>
      <c r="GM1008" s="67"/>
      <c r="GN1008" s="67"/>
      <c r="GO1008" s="67"/>
      <c r="GP1008" s="67"/>
      <c r="GQ1008" s="67"/>
      <c r="GR1008" s="67"/>
      <c r="GS1008" s="67"/>
      <c r="GT1008" s="67"/>
      <c r="GU1008" s="67"/>
      <c r="GV1008" s="67"/>
      <c r="GW1008" s="67"/>
      <c r="GX1008" s="67"/>
      <c r="GY1008" s="67"/>
      <c r="GZ1008" s="67"/>
      <c r="HA1008" s="67"/>
      <c r="HB1008" s="67"/>
      <c r="HC1008" s="67"/>
      <c r="HD1008" s="67"/>
      <c r="HE1008" s="67"/>
      <c r="HF1008" s="67"/>
      <c r="HG1008" s="67"/>
      <c r="HH1008" s="67"/>
      <c r="HI1008" s="67"/>
      <c r="HJ1008" s="67"/>
      <c r="HK1008" s="67"/>
      <c r="HL1008" s="67"/>
      <c r="HM1008" s="67"/>
      <c r="HN1008" s="67"/>
      <c r="HO1008" s="67"/>
      <c r="HP1008" s="67"/>
      <c r="HQ1008" s="67"/>
    </row>
    <row r="1009" spans="1:242" s="64" customFormat="1" ht="11.25" customHeight="1">
      <c r="A1009" s="22" t="s">
        <v>436</v>
      </c>
      <c r="B1009" s="22" t="s">
        <v>41</v>
      </c>
      <c r="C1009" s="23" t="s">
        <v>14</v>
      </c>
      <c r="D1009" s="17">
        <v>-369.4</v>
      </c>
      <c r="E1009" s="17"/>
      <c r="F1009" s="17"/>
      <c r="G1009" s="90"/>
      <c r="H1009" s="90"/>
      <c r="I1009" s="90"/>
      <c r="J1009" s="17"/>
      <c r="K1009" s="90"/>
      <c r="L1009" s="90"/>
      <c r="M1009" s="90"/>
      <c r="N1009" s="90"/>
      <c r="O1009" s="90"/>
      <c r="P1009" s="16">
        <f t="shared" si="694"/>
        <v>-369.4</v>
      </c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67"/>
      <c r="BB1009" s="67"/>
      <c r="BC1009" s="67"/>
      <c r="BD1009" s="67"/>
      <c r="BE1009" s="67"/>
      <c r="BF1009" s="67"/>
      <c r="BG1009" s="67"/>
      <c r="BH1009" s="67"/>
      <c r="BI1009" s="67"/>
      <c r="BJ1009" s="67"/>
      <c r="BK1009" s="67"/>
      <c r="BL1009" s="67"/>
      <c r="BM1009" s="67"/>
      <c r="BN1009" s="67"/>
      <c r="BO1009" s="67"/>
      <c r="BP1009" s="67"/>
      <c r="BQ1009" s="67"/>
      <c r="BR1009" s="67"/>
      <c r="BS1009" s="67"/>
      <c r="BT1009" s="67"/>
      <c r="BU1009" s="67"/>
      <c r="BV1009" s="67"/>
      <c r="BW1009" s="67"/>
      <c r="BX1009" s="67"/>
      <c r="BY1009" s="67"/>
      <c r="BZ1009" s="67"/>
      <c r="CA1009" s="67"/>
      <c r="CB1009" s="67"/>
      <c r="CC1009" s="67"/>
      <c r="CD1009" s="67"/>
      <c r="CE1009" s="67"/>
      <c r="CF1009" s="67"/>
      <c r="CG1009" s="67"/>
      <c r="CH1009" s="67"/>
      <c r="CI1009" s="67"/>
      <c r="CJ1009" s="67"/>
      <c r="CK1009" s="67"/>
      <c r="CL1009" s="67"/>
      <c r="CM1009" s="67"/>
      <c r="CN1009" s="67"/>
      <c r="CO1009" s="67"/>
      <c r="CP1009" s="67"/>
      <c r="CQ1009" s="67"/>
      <c r="CR1009" s="67"/>
      <c r="CS1009" s="67"/>
      <c r="CT1009" s="67"/>
      <c r="CU1009" s="67"/>
      <c r="CV1009" s="67"/>
      <c r="CW1009" s="67"/>
      <c r="CX1009" s="67"/>
      <c r="CY1009" s="67"/>
      <c r="CZ1009" s="67"/>
      <c r="DA1009" s="67"/>
      <c r="DB1009" s="67"/>
      <c r="DC1009" s="67"/>
      <c r="DD1009" s="67"/>
      <c r="DE1009" s="67"/>
      <c r="DF1009" s="67"/>
      <c r="DG1009" s="67"/>
      <c r="DH1009" s="67"/>
      <c r="DI1009" s="67"/>
      <c r="DJ1009" s="67"/>
      <c r="DK1009" s="67"/>
      <c r="DL1009" s="67"/>
      <c r="DM1009" s="67"/>
      <c r="DN1009" s="67"/>
      <c r="DO1009" s="67"/>
      <c r="DP1009" s="67"/>
      <c r="DQ1009" s="67"/>
      <c r="DR1009" s="67"/>
      <c r="DS1009" s="67"/>
      <c r="DT1009" s="67"/>
      <c r="DU1009" s="67"/>
      <c r="DV1009" s="67"/>
      <c r="DW1009" s="67"/>
      <c r="DX1009" s="67"/>
      <c r="DY1009" s="67"/>
      <c r="DZ1009" s="67"/>
      <c r="EA1009" s="67"/>
      <c r="EB1009" s="67"/>
      <c r="EC1009" s="67"/>
      <c r="ED1009" s="67"/>
      <c r="EE1009" s="67"/>
      <c r="EF1009" s="67"/>
      <c r="EG1009" s="67"/>
      <c r="EH1009" s="67"/>
      <c r="EI1009" s="67"/>
      <c r="EJ1009" s="67"/>
      <c r="EK1009" s="67"/>
      <c r="EL1009" s="67"/>
      <c r="EM1009" s="67"/>
      <c r="EN1009" s="67"/>
      <c r="EO1009" s="67"/>
      <c r="EP1009" s="67"/>
      <c r="EQ1009" s="67"/>
      <c r="ER1009" s="67"/>
      <c r="ES1009" s="67"/>
      <c r="ET1009" s="67"/>
      <c r="EU1009" s="67"/>
      <c r="EV1009" s="67"/>
      <c r="EW1009" s="67"/>
      <c r="EX1009" s="67"/>
      <c r="EY1009" s="67"/>
      <c r="EZ1009" s="67"/>
      <c r="FA1009" s="67"/>
      <c r="FB1009" s="67"/>
      <c r="FC1009" s="67"/>
      <c r="FD1009" s="67"/>
      <c r="FE1009" s="67"/>
      <c r="FF1009" s="67"/>
      <c r="FG1009" s="67"/>
      <c r="FH1009" s="67"/>
      <c r="FI1009" s="67"/>
      <c r="FJ1009" s="67"/>
      <c r="FK1009" s="67"/>
      <c r="FL1009" s="67"/>
      <c r="FM1009" s="67"/>
      <c r="FN1009" s="67"/>
      <c r="FO1009" s="67"/>
      <c r="FP1009" s="67"/>
      <c r="FQ1009" s="67"/>
      <c r="FR1009" s="67"/>
      <c r="FS1009" s="67"/>
      <c r="FT1009" s="67"/>
      <c r="FU1009" s="67"/>
      <c r="FV1009" s="67"/>
      <c r="FW1009" s="67"/>
      <c r="FX1009" s="67"/>
      <c r="FY1009" s="67"/>
      <c r="FZ1009" s="67"/>
      <c r="GA1009" s="67"/>
      <c r="GB1009" s="67"/>
      <c r="GC1009" s="67"/>
      <c r="GD1009" s="67"/>
      <c r="GE1009" s="67"/>
      <c r="GF1009" s="67"/>
      <c r="GG1009" s="67"/>
      <c r="GH1009" s="67"/>
      <c r="GI1009" s="67"/>
      <c r="GJ1009" s="67"/>
      <c r="GK1009" s="67"/>
      <c r="GL1009" s="67"/>
      <c r="GM1009" s="67"/>
      <c r="GN1009" s="67"/>
      <c r="GO1009" s="67"/>
      <c r="GP1009" s="67"/>
      <c r="GQ1009" s="67"/>
      <c r="GR1009" s="67"/>
      <c r="GS1009" s="67"/>
      <c r="GT1009" s="67"/>
      <c r="GU1009" s="67"/>
      <c r="GV1009" s="67"/>
      <c r="GW1009" s="67"/>
      <c r="GX1009" s="67"/>
      <c r="GY1009" s="67"/>
      <c r="GZ1009" s="67"/>
      <c r="HA1009" s="67"/>
      <c r="HB1009" s="67"/>
      <c r="HC1009" s="67"/>
      <c r="HD1009" s="67"/>
      <c r="HE1009" s="67"/>
      <c r="HF1009" s="67"/>
      <c r="HG1009" s="67"/>
      <c r="HH1009" s="67"/>
      <c r="HI1009" s="67"/>
      <c r="HJ1009" s="67"/>
      <c r="HK1009" s="67"/>
      <c r="HL1009" s="67"/>
      <c r="HM1009" s="67"/>
      <c r="HN1009" s="67"/>
      <c r="HO1009" s="67"/>
      <c r="HP1009" s="67"/>
      <c r="HQ1009" s="67"/>
    </row>
    <row r="1010" spans="1:242" s="64" customFormat="1" ht="11.25" customHeight="1">
      <c r="A1010" s="22" t="s">
        <v>617</v>
      </c>
      <c r="B1010" s="36" t="s">
        <v>618</v>
      </c>
      <c r="C1010" s="48" t="s">
        <v>619</v>
      </c>
      <c r="D1010" s="17"/>
      <c r="E1010" s="17">
        <v>-32.950000000000003</v>
      </c>
      <c r="F1010" s="17"/>
      <c r="G1010" s="90"/>
      <c r="H1010" s="90"/>
      <c r="I1010" s="90"/>
      <c r="J1010" s="17"/>
      <c r="K1010" s="90"/>
      <c r="L1010" s="90"/>
      <c r="M1010" s="90"/>
      <c r="N1010" s="90"/>
      <c r="O1010" s="90"/>
      <c r="P1010" s="16">
        <f t="shared" si="694"/>
        <v>-32.950000000000003</v>
      </c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67"/>
      <c r="BB1010" s="67"/>
      <c r="BC1010" s="67"/>
      <c r="BD1010" s="67"/>
      <c r="BE1010" s="67"/>
      <c r="BF1010" s="67"/>
      <c r="BG1010" s="67"/>
      <c r="BH1010" s="67"/>
      <c r="BI1010" s="67"/>
      <c r="BJ1010" s="67"/>
      <c r="BK1010" s="67"/>
      <c r="BL1010" s="67"/>
      <c r="BM1010" s="67"/>
      <c r="BN1010" s="67"/>
      <c r="BO1010" s="67"/>
      <c r="BP1010" s="67"/>
      <c r="BQ1010" s="67"/>
      <c r="BR1010" s="67"/>
      <c r="BS1010" s="67"/>
      <c r="BT1010" s="67"/>
      <c r="BU1010" s="67"/>
      <c r="BV1010" s="67"/>
      <c r="BW1010" s="67"/>
      <c r="BX1010" s="67"/>
      <c r="BY1010" s="67"/>
      <c r="BZ1010" s="67"/>
      <c r="CA1010" s="67"/>
      <c r="CB1010" s="67"/>
      <c r="CC1010" s="67"/>
      <c r="CD1010" s="67"/>
      <c r="CE1010" s="67"/>
      <c r="CF1010" s="67"/>
      <c r="CG1010" s="67"/>
      <c r="CH1010" s="67"/>
      <c r="CI1010" s="67"/>
      <c r="CJ1010" s="67"/>
      <c r="CK1010" s="67"/>
      <c r="CL1010" s="67"/>
      <c r="CM1010" s="67"/>
      <c r="CN1010" s="67"/>
      <c r="CO1010" s="67"/>
      <c r="CP1010" s="67"/>
      <c r="CQ1010" s="67"/>
      <c r="CR1010" s="67"/>
      <c r="CS1010" s="67"/>
      <c r="CT1010" s="67"/>
      <c r="CU1010" s="67"/>
      <c r="CV1010" s="67"/>
      <c r="CW1010" s="67"/>
      <c r="CX1010" s="67"/>
      <c r="CY1010" s="67"/>
      <c r="CZ1010" s="67"/>
      <c r="DA1010" s="67"/>
      <c r="DB1010" s="67"/>
      <c r="DC1010" s="67"/>
      <c r="DD1010" s="67"/>
      <c r="DE1010" s="67"/>
      <c r="DF1010" s="67"/>
      <c r="DG1010" s="67"/>
      <c r="DH1010" s="67"/>
      <c r="DI1010" s="67"/>
      <c r="DJ1010" s="67"/>
      <c r="DK1010" s="67"/>
      <c r="DL1010" s="67"/>
      <c r="DM1010" s="67"/>
      <c r="DN1010" s="67"/>
      <c r="DO1010" s="67"/>
      <c r="DP1010" s="67"/>
      <c r="DQ1010" s="67"/>
      <c r="DR1010" s="67"/>
      <c r="DS1010" s="67"/>
      <c r="DT1010" s="67"/>
      <c r="DU1010" s="67"/>
      <c r="DV1010" s="67"/>
      <c r="DW1010" s="67"/>
      <c r="DX1010" s="67"/>
      <c r="DY1010" s="67"/>
      <c r="DZ1010" s="67"/>
      <c r="EA1010" s="67"/>
      <c r="EB1010" s="67"/>
      <c r="EC1010" s="67"/>
      <c r="ED1010" s="67"/>
      <c r="EE1010" s="67"/>
      <c r="EF1010" s="67"/>
      <c r="EG1010" s="67"/>
      <c r="EH1010" s="67"/>
      <c r="EI1010" s="67"/>
      <c r="EJ1010" s="67"/>
      <c r="EK1010" s="67"/>
      <c r="EL1010" s="67"/>
      <c r="EM1010" s="67"/>
      <c r="EN1010" s="67"/>
      <c r="EO1010" s="67"/>
      <c r="EP1010" s="67"/>
      <c r="EQ1010" s="67"/>
      <c r="ER1010" s="67"/>
      <c r="ES1010" s="67"/>
      <c r="ET1010" s="67"/>
      <c r="EU1010" s="67"/>
      <c r="EV1010" s="67"/>
      <c r="EW1010" s="67"/>
      <c r="EX1010" s="67"/>
      <c r="EY1010" s="67"/>
      <c r="EZ1010" s="67"/>
      <c r="FA1010" s="67"/>
      <c r="FB1010" s="67"/>
      <c r="FC1010" s="67"/>
      <c r="FD1010" s="67"/>
      <c r="FE1010" s="67"/>
      <c r="FF1010" s="67"/>
      <c r="FG1010" s="67"/>
      <c r="FH1010" s="67"/>
      <c r="FI1010" s="67"/>
      <c r="FJ1010" s="67"/>
      <c r="FK1010" s="67"/>
      <c r="FL1010" s="67"/>
      <c r="FM1010" s="67"/>
      <c r="FN1010" s="67"/>
      <c r="FO1010" s="67"/>
      <c r="FP1010" s="67"/>
      <c r="FQ1010" s="67"/>
      <c r="FR1010" s="67"/>
      <c r="FS1010" s="67"/>
      <c r="FT1010" s="67"/>
      <c r="FU1010" s="67"/>
      <c r="FV1010" s="67"/>
      <c r="FW1010" s="67"/>
      <c r="FX1010" s="67"/>
      <c r="FY1010" s="67"/>
      <c r="FZ1010" s="67"/>
      <c r="GA1010" s="67"/>
      <c r="GB1010" s="67"/>
      <c r="GC1010" s="67"/>
      <c r="GD1010" s="67"/>
      <c r="GE1010" s="67"/>
      <c r="GF1010" s="67"/>
      <c r="GG1010" s="67"/>
      <c r="GH1010" s="67"/>
      <c r="GI1010" s="67"/>
      <c r="GJ1010" s="67"/>
      <c r="GK1010" s="67"/>
      <c r="GL1010" s="67"/>
      <c r="GM1010" s="67"/>
      <c r="GN1010" s="67"/>
      <c r="GO1010" s="67"/>
      <c r="GP1010" s="67"/>
      <c r="GQ1010" s="67"/>
      <c r="GR1010" s="67"/>
      <c r="GS1010" s="67"/>
      <c r="GT1010" s="67"/>
      <c r="GU1010" s="67"/>
      <c r="GV1010" s="67"/>
      <c r="GW1010" s="67"/>
      <c r="GX1010" s="67"/>
      <c r="GY1010" s="67"/>
      <c r="GZ1010" s="67"/>
      <c r="HA1010" s="67"/>
      <c r="HB1010" s="67"/>
      <c r="HC1010" s="67"/>
      <c r="HD1010" s="67"/>
      <c r="HE1010" s="67"/>
      <c r="HF1010" s="67"/>
      <c r="HG1010" s="67"/>
      <c r="HH1010" s="67"/>
      <c r="HI1010" s="67"/>
      <c r="HJ1010" s="67"/>
      <c r="HK1010" s="67"/>
      <c r="HL1010" s="67"/>
      <c r="HM1010" s="67"/>
      <c r="HN1010" s="67"/>
      <c r="HO1010" s="67"/>
      <c r="HP1010" s="67"/>
      <c r="HQ1010" s="67"/>
    </row>
    <row r="1011" spans="1:242" s="64" customFormat="1" ht="11.25" customHeight="1">
      <c r="A1011" s="22" t="s">
        <v>649</v>
      </c>
      <c r="B1011" s="22" t="s">
        <v>650</v>
      </c>
      <c r="C1011" s="23" t="s">
        <v>15</v>
      </c>
      <c r="D1011" s="17"/>
      <c r="E1011" s="90"/>
      <c r="F1011" s="17">
        <v>-340.28</v>
      </c>
      <c r="G1011" s="90"/>
      <c r="H1011" s="90"/>
      <c r="I1011" s="90"/>
      <c r="J1011" s="17"/>
      <c r="K1011" s="90"/>
      <c r="L1011" s="90"/>
      <c r="M1011" s="90"/>
      <c r="N1011" s="90"/>
      <c r="O1011" s="90"/>
      <c r="P1011" s="16">
        <f t="shared" ref="P1011:P1033" si="696">SUM(D1011:O1011)</f>
        <v>-340.28</v>
      </c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  <c r="BB1011" s="67"/>
      <c r="BC1011" s="67"/>
      <c r="BD1011" s="67"/>
      <c r="BE1011" s="67"/>
      <c r="BF1011" s="67"/>
      <c r="BG1011" s="67"/>
      <c r="BH1011" s="67"/>
      <c r="BI1011" s="67"/>
      <c r="BJ1011" s="67"/>
      <c r="BK1011" s="67"/>
      <c r="BL1011" s="67"/>
      <c r="BM1011" s="67"/>
      <c r="BN1011" s="67"/>
      <c r="BO1011" s="67"/>
      <c r="BP1011" s="67"/>
      <c r="BQ1011" s="67"/>
      <c r="BR1011" s="67"/>
      <c r="BS1011" s="67"/>
      <c r="BT1011" s="67"/>
      <c r="BU1011" s="67"/>
      <c r="BV1011" s="67"/>
      <c r="BW1011" s="67"/>
      <c r="BX1011" s="67"/>
      <c r="BY1011" s="67"/>
      <c r="BZ1011" s="67"/>
      <c r="CA1011" s="67"/>
      <c r="CB1011" s="67"/>
      <c r="CC1011" s="67"/>
      <c r="CD1011" s="67"/>
      <c r="CE1011" s="67"/>
      <c r="CF1011" s="67"/>
      <c r="CG1011" s="67"/>
      <c r="CH1011" s="67"/>
      <c r="CI1011" s="67"/>
      <c r="CJ1011" s="67"/>
      <c r="CK1011" s="67"/>
      <c r="CL1011" s="67"/>
      <c r="CM1011" s="67"/>
      <c r="CN1011" s="67"/>
      <c r="CO1011" s="67"/>
      <c r="CP1011" s="67"/>
      <c r="CQ1011" s="67"/>
      <c r="CR1011" s="67"/>
      <c r="CS1011" s="67"/>
      <c r="CT1011" s="67"/>
      <c r="CU1011" s="67"/>
      <c r="CV1011" s="67"/>
      <c r="CW1011" s="67"/>
      <c r="CX1011" s="67"/>
      <c r="CY1011" s="67"/>
      <c r="CZ1011" s="67"/>
      <c r="DA1011" s="67"/>
      <c r="DB1011" s="67"/>
      <c r="DC1011" s="67"/>
      <c r="DD1011" s="67"/>
      <c r="DE1011" s="67"/>
      <c r="DF1011" s="67"/>
      <c r="DG1011" s="67"/>
      <c r="DH1011" s="67"/>
      <c r="DI1011" s="67"/>
      <c r="DJ1011" s="67"/>
      <c r="DK1011" s="67"/>
      <c r="DL1011" s="67"/>
      <c r="DM1011" s="67"/>
      <c r="DN1011" s="67"/>
      <c r="DO1011" s="67"/>
      <c r="DP1011" s="67"/>
      <c r="DQ1011" s="67"/>
      <c r="DR1011" s="67"/>
      <c r="DS1011" s="67"/>
      <c r="DT1011" s="67"/>
      <c r="DU1011" s="67"/>
      <c r="DV1011" s="67"/>
      <c r="DW1011" s="67"/>
      <c r="DX1011" s="67"/>
      <c r="DY1011" s="67"/>
      <c r="DZ1011" s="67"/>
      <c r="EA1011" s="67"/>
      <c r="EB1011" s="67"/>
      <c r="EC1011" s="67"/>
      <c r="ED1011" s="67"/>
      <c r="EE1011" s="67"/>
      <c r="EF1011" s="67"/>
      <c r="EG1011" s="67"/>
      <c r="EH1011" s="67"/>
      <c r="EI1011" s="67"/>
      <c r="EJ1011" s="67"/>
      <c r="EK1011" s="67"/>
      <c r="EL1011" s="67"/>
      <c r="EM1011" s="67"/>
      <c r="EN1011" s="67"/>
      <c r="EO1011" s="67"/>
      <c r="EP1011" s="67"/>
      <c r="EQ1011" s="67"/>
      <c r="ER1011" s="67"/>
      <c r="ES1011" s="67"/>
      <c r="ET1011" s="67"/>
      <c r="EU1011" s="67"/>
      <c r="EV1011" s="67"/>
      <c r="EW1011" s="67"/>
      <c r="EX1011" s="67"/>
      <c r="EY1011" s="67"/>
      <c r="EZ1011" s="67"/>
      <c r="FA1011" s="67"/>
      <c r="FB1011" s="67"/>
      <c r="FC1011" s="67"/>
      <c r="FD1011" s="67"/>
      <c r="FE1011" s="67"/>
      <c r="FF1011" s="67"/>
      <c r="FG1011" s="67"/>
      <c r="FH1011" s="67"/>
      <c r="FI1011" s="67"/>
      <c r="FJ1011" s="67"/>
      <c r="FK1011" s="67"/>
      <c r="FL1011" s="67"/>
      <c r="FM1011" s="67"/>
      <c r="FN1011" s="67"/>
      <c r="FO1011" s="67"/>
      <c r="FP1011" s="67"/>
      <c r="FQ1011" s="67"/>
      <c r="FR1011" s="67"/>
      <c r="FS1011" s="67"/>
      <c r="FT1011" s="67"/>
      <c r="FU1011" s="67"/>
      <c r="FV1011" s="67"/>
      <c r="FW1011" s="67"/>
      <c r="FX1011" s="67"/>
      <c r="FY1011" s="67"/>
      <c r="FZ1011" s="67"/>
      <c r="GA1011" s="67"/>
      <c r="GB1011" s="67"/>
      <c r="GC1011" s="67"/>
      <c r="GD1011" s="67"/>
      <c r="GE1011" s="67"/>
      <c r="GF1011" s="67"/>
      <c r="GG1011" s="67"/>
      <c r="GH1011" s="67"/>
      <c r="GI1011" s="67"/>
      <c r="GJ1011" s="67"/>
      <c r="GK1011" s="67"/>
      <c r="GL1011" s="67"/>
      <c r="GM1011" s="67"/>
      <c r="GN1011" s="67"/>
      <c r="GO1011" s="67"/>
      <c r="GP1011" s="67"/>
      <c r="GQ1011" s="67"/>
      <c r="GR1011" s="67"/>
      <c r="GS1011" s="67"/>
      <c r="GT1011" s="67"/>
      <c r="GU1011" s="67"/>
      <c r="GV1011" s="67"/>
      <c r="GW1011" s="67"/>
      <c r="GX1011" s="67"/>
      <c r="GY1011" s="67"/>
      <c r="GZ1011" s="67"/>
      <c r="HA1011" s="67"/>
      <c r="HB1011" s="67"/>
      <c r="HC1011" s="67"/>
      <c r="HD1011" s="67"/>
      <c r="HE1011" s="67"/>
      <c r="HF1011" s="67"/>
      <c r="HG1011" s="67"/>
      <c r="HH1011" s="67"/>
      <c r="HI1011" s="67"/>
      <c r="HJ1011" s="67"/>
      <c r="HK1011" s="67"/>
      <c r="HL1011" s="67"/>
      <c r="HM1011" s="67"/>
      <c r="HN1011" s="67"/>
      <c r="HO1011" s="67"/>
      <c r="HP1011" s="67"/>
      <c r="HQ1011" s="67"/>
    </row>
    <row r="1012" spans="1:242" s="64" customFormat="1" ht="11.25" customHeight="1">
      <c r="A1012" s="22" t="s">
        <v>666</v>
      </c>
      <c r="B1012" s="22" t="s">
        <v>667</v>
      </c>
      <c r="C1012" s="23" t="s">
        <v>108</v>
      </c>
      <c r="D1012" s="17"/>
      <c r="E1012" s="90"/>
      <c r="F1012" s="17"/>
      <c r="G1012" s="90"/>
      <c r="H1012" s="90"/>
      <c r="I1012" s="90"/>
      <c r="J1012" s="17"/>
      <c r="K1012" s="90"/>
      <c r="L1012" s="90"/>
      <c r="M1012" s="90"/>
      <c r="N1012" s="90"/>
      <c r="O1012" s="90"/>
      <c r="P1012" s="16">
        <f t="shared" si="696"/>
        <v>0</v>
      </c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67"/>
      <c r="BB1012" s="67"/>
      <c r="BC1012" s="67"/>
      <c r="BD1012" s="67"/>
      <c r="BE1012" s="67"/>
      <c r="BF1012" s="67"/>
      <c r="BG1012" s="67"/>
      <c r="BH1012" s="67"/>
      <c r="BI1012" s="67"/>
      <c r="BJ1012" s="67"/>
      <c r="BK1012" s="67"/>
      <c r="BL1012" s="67"/>
      <c r="BM1012" s="67"/>
      <c r="BN1012" s="67"/>
      <c r="BO1012" s="67"/>
      <c r="BP1012" s="67"/>
      <c r="BQ1012" s="67"/>
      <c r="BR1012" s="67"/>
      <c r="BS1012" s="67"/>
      <c r="BT1012" s="67"/>
      <c r="BU1012" s="67"/>
      <c r="BV1012" s="67"/>
      <c r="BW1012" s="67"/>
      <c r="BX1012" s="67"/>
      <c r="BY1012" s="67"/>
      <c r="BZ1012" s="67"/>
      <c r="CA1012" s="67"/>
      <c r="CB1012" s="67"/>
      <c r="CC1012" s="67"/>
      <c r="CD1012" s="67"/>
      <c r="CE1012" s="67"/>
      <c r="CF1012" s="67"/>
      <c r="CG1012" s="67"/>
      <c r="CH1012" s="67"/>
      <c r="CI1012" s="67"/>
      <c r="CJ1012" s="67"/>
      <c r="CK1012" s="67"/>
      <c r="CL1012" s="67"/>
      <c r="CM1012" s="67"/>
      <c r="CN1012" s="67"/>
      <c r="CO1012" s="67"/>
      <c r="CP1012" s="67"/>
      <c r="CQ1012" s="67"/>
      <c r="CR1012" s="67"/>
      <c r="CS1012" s="67"/>
      <c r="CT1012" s="67"/>
      <c r="CU1012" s="67"/>
      <c r="CV1012" s="67"/>
      <c r="CW1012" s="67"/>
      <c r="CX1012" s="67"/>
      <c r="CY1012" s="67"/>
      <c r="CZ1012" s="67"/>
      <c r="DA1012" s="67"/>
      <c r="DB1012" s="67"/>
      <c r="DC1012" s="67"/>
      <c r="DD1012" s="67"/>
      <c r="DE1012" s="67"/>
      <c r="DF1012" s="67"/>
      <c r="DG1012" s="67"/>
      <c r="DH1012" s="67"/>
      <c r="DI1012" s="67"/>
      <c r="DJ1012" s="67"/>
      <c r="DK1012" s="67"/>
      <c r="DL1012" s="67"/>
      <c r="DM1012" s="67"/>
      <c r="DN1012" s="67"/>
      <c r="DO1012" s="67"/>
      <c r="DP1012" s="67"/>
      <c r="DQ1012" s="67"/>
      <c r="DR1012" s="67"/>
      <c r="DS1012" s="67"/>
      <c r="DT1012" s="67"/>
      <c r="DU1012" s="67"/>
      <c r="DV1012" s="67"/>
      <c r="DW1012" s="67"/>
      <c r="DX1012" s="67"/>
      <c r="DY1012" s="67"/>
      <c r="DZ1012" s="67"/>
      <c r="EA1012" s="67"/>
      <c r="EB1012" s="67"/>
      <c r="EC1012" s="67"/>
      <c r="ED1012" s="67"/>
      <c r="EE1012" s="67"/>
      <c r="EF1012" s="67"/>
      <c r="EG1012" s="67"/>
      <c r="EH1012" s="67"/>
      <c r="EI1012" s="67"/>
      <c r="EJ1012" s="67"/>
      <c r="EK1012" s="67"/>
      <c r="EL1012" s="67"/>
      <c r="EM1012" s="67"/>
      <c r="EN1012" s="67"/>
      <c r="EO1012" s="67"/>
      <c r="EP1012" s="67"/>
      <c r="EQ1012" s="67"/>
      <c r="ER1012" s="67"/>
      <c r="ES1012" s="67"/>
      <c r="ET1012" s="67"/>
      <c r="EU1012" s="67"/>
      <c r="EV1012" s="67"/>
      <c r="EW1012" s="67"/>
      <c r="EX1012" s="67"/>
      <c r="EY1012" s="67"/>
      <c r="EZ1012" s="67"/>
      <c r="FA1012" s="67"/>
      <c r="FB1012" s="67"/>
      <c r="FC1012" s="67"/>
      <c r="FD1012" s="67"/>
      <c r="FE1012" s="67"/>
      <c r="FF1012" s="67"/>
      <c r="FG1012" s="67"/>
      <c r="FH1012" s="67"/>
      <c r="FI1012" s="67"/>
      <c r="FJ1012" s="67"/>
      <c r="FK1012" s="67"/>
      <c r="FL1012" s="67"/>
      <c r="FM1012" s="67"/>
      <c r="FN1012" s="67"/>
      <c r="FO1012" s="67"/>
      <c r="FP1012" s="67"/>
      <c r="FQ1012" s="67"/>
      <c r="FR1012" s="67"/>
      <c r="FS1012" s="67"/>
      <c r="FT1012" s="67"/>
      <c r="FU1012" s="67"/>
      <c r="FV1012" s="67"/>
      <c r="FW1012" s="67"/>
      <c r="FX1012" s="67"/>
      <c r="FY1012" s="67"/>
      <c r="FZ1012" s="67"/>
      <c r="GA1012" s="67"/>
      <c r="GB1012" s="67"/>
      <c r="GC1012" s="67"/>
      <c r="GD1012" s="67"/>
      <c r="GE1012" s="67"/>
      <c r="GF1012" s="67"/>
      <c r="GG1012" s="67"/>
      <c r="GH1012" s="67"/>
      <c r="GI1012" s="67"/>
      <c r="GJ1012" s="67"/>
      <c r="GK1012" s="67"/>
      <c r="GL1012" s="67"/>
      <c r="GM1012" s="67"/>
      <c r="GN1012" s="67"/>
      <c r="GO1012" s="67"/>
      <c r="GP1012" s="67"/>
      <c r="GQ1012" s="67"/>
      <c r="GR1012" s="67"/>
      <c r="GS1012" s="67"/>
      <c r="GT1012" s="67"/>
      <c r="GU1012" s="67"/>
      <c r="GV1012" s="67"/>
      <c r="GW1012" s="67"/>
      <c r="GX1012" s="67"/>
      <c r="GY1012" s="67"/>
      <c r="GZ1012" s="67"/>
      <c r="HA1012" s="67"/>
      <c r="HB1012" s="67"/>
      <c r="HC1012" s="67"/>
      <c r="HD1012" s="67"/>
      <c r="HE1012" s="67"/>
      <c r="HF1012" s="67"/>
      <c r="HG1012" s="67"/>
      <c r="HH1012" s="67"/>
      <c r="HI1012" s="67"/>
      <c r="HJ1012" s="67"/>
      <c r="HK1012" s="67"/>
      <c r="HL1012" s="67"/>
      <c r="HM1012" s="67"/>
      <c r="HN1012" s="67"/>
      <c r="HO1012" s="67"/>
      <c r="HP1012" s="67"/>
      <c r="HQ1012" s="67"/>
    </row>
    <row r="1013" spans="1:242" s="64" customFormat="1" ht="11.25" customHeight="1">
      <c r="A1013" s="22" t="s">
        <v>671</v>
      </c>
      <c r="B1013" s="22" t="s">
        <v>672</v>
      </c>
      <c r="C1013" s="23" t="s">
        <v>240</v>
      </c>
      <c r="D1013" s="17"/>
      <c r="E1013" s="90"/>
      <c r="F1013" s="17"/>
      <c r="G1013" s="90"/>
      <c r="H1013" s="90"/>
      <c r="I1013" s="90"/>
      <c r="J1013" s="17"/>
      <c r="K1013" s="90"/>
      <c r="L1013" s="90"/>
      <c r="M1013" s="90"/>
      <c r="N1013" s="90"/>
      <c r="O1013" s="90"/>
      <c r="P1013" s="16">
        <f t="shared" si="696"/>
        <v>0</v>
      </c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  <c r="AZ1013" s="67"/>
      <c r="BA1013" s="67"/>
      <c r="BB1013" s="67"/>
      <c r="BC1013" s="67"/>
      <c r="BD1013" s="67"/>
      <c r="BE1013" s="67"/>
      <c r="BF1013" s="67"/>
      <c r="BG1013" s="67"/>
      <c r="BH1013" s="67"/>
      <c r="BI1013" s="67"/>
      <c r="BJ1013" s="67"/>
      <c r="BK1013" s="67"/>
      <c r="BL1013" s="67"/>
      <c r="BM1013" s="67"/>
      <c r="BN1013" s="67"/>
      <c r="BO1013" s="67"/>
      <c r="BP1013" s="67"/>
      <c r="BQ1013" s="67"/>
      <c r="BR1013" s="67"/>
      <c r="BS1013" s="67"/>
      <c r="BT1013" s="67"/>
      <c r="BU1013" s="67"/>
      <c r="BV1013" s="67"/>
      <c r="BW1013" s="67"/>
      <c r="BX1013" s="67"/>
      <c r="BY1013" s="67"/>
      <c r="BZ1013" s="67"/>
      <c r="CA1013" s="67"/>
      <c r="CB1013" s="67"/>
      <c r="CC1013" s="67"/>
      <c r="CD1013" s="67"/>
      <c r="CE1013" s="67"/>
      <c r="CF1013" s="67"/>
      <c r="CG1013" s="67"/>
      <c r="CH1013" s="67"/>
      <c r="CI1013" s="67"/>
      <c r="CJ1013" s="67"/>
      <c r="CK1013" s="67"/>
      <c r="CL1013" s="67"/>
      <c r="CM1013" s="67"/>
      <c r="CN1013" s="67"/>
      <c r="CO1013" s="67"/>
      <c r="CP1013" s="67"/>
      <c r="CQ1013" s="67"/>
      <c r="CR1013" s="67"/>
      <c r="CS1013" s="67"/>
      <c r="CT1013" s="67"/>
      <c r="CU1013" s="67"/>
      <c r="CV1013" s="67"/>
      <c r="CW1013" s="67"/>
      <c r="CX1013" s="67"/>
      <c r="CY1013" s="67"/>
      <c r="CZ1013" s="67"/>
      <c r="DA1013" s="67"/>
      <c r="DB1013" s="67"/>
      <c r="DC1013" s="67"/>
      <c r="DD1013" s="67"/>
      <c r="DE1013" s="67"/>
      <c r="DF1013" s="67"/>
      <c r="DG1013" s="67"/>
      <c r="DH1013" s="67"/>
      <c r="DI1013" s="67"/>
      <c r="DJ1013" s="67"/>
      <c r="DK1013" s="67"/>
      <c r="DL1013" s="67"/>
      <c r="DM1013" s="67"/>
      <c r="DN1013" s="67"/>
      <c r="DO1013" s="67"/>
      <c r="DP1013" s="67"/>
      <c r="DQ1013" s="67"/>
      <c r="DR1013" s="67"/>
      <c r="DS1013" s="67"/>
      <c r="DT1013" s="67"/>
      <c r="DU1013" s="67"/>
      <c r="DV1013" s="67"/>
      <c r="DW1013" s="67"/>
      <c r="DX1013" s="67"/>
      <c r="DY1013" s="67"/>
      <c r="DZ1013" s="67"/>
      <c r="EA1013" s="67"/>
      <c r="EB1013" s="67"/>
      <c r="EC1013" s="67"/>
      <c r="ED1013" s="67"/>
      <c r="EE1013" s="67"/>
      <c r="EF1013" s="67"/>
      <c r="EG1013" s="67"/>
      <c r="EH1013" s="67"/>
      <c r="EI1013" s="67"/>
      <c r="EJ1013" s="67"/>
      <c r="EK1013" s="67"/>
      <c r="EL1013" s="67"/>
      <c r="EM1013" s="67"/>
      <c r="EN1013" s="67"/>
      <c r="EO1013" s="67"/>
      <c r="EP1013" s="67"/>
      <c r="EQ1013" s="67"/>
      <c r="ER1013" s="67"/>
      <c r="ES1013" s="67"/>
      <c r="ET1013" s="67"/>
      <c r="EU1013" s="67"/>
      <c r="EV1013" s="67"/>
      <c r="EW1013" s="67"/>
      <c r="EX1013" s="67"/>
      <c r="EY1013" s="67"/>
      <c r="EZ1013" s="67"/>
      <c r="FA1013" s="67"/>
      <c r="FB1013" s="67"/>
      <c r="FC1013" s="67"/>
      <c r="FD1013" s="67"/>
      <c r="FE1013" s="67"/>
      <c r="FF1013" s="67"/>
      <c r="FG1013" s="67"/>
      <c r="FH1013" s="67"/>
      <c r="FI1013" s="67"/>
      <c r="FJ1013" s="67"/>
      <c r="FK1013" s="67"/>
      <c r="FL1013" s="67"/>
      <c r="FM1013" s="67"/>
      <c r="FN1013" s="67"/>
      <c r="FO1013" s="67"/>
      <c r="FP1013" s="67"/>
      <c r="FQ1013" s="67"/>
      <c r="FR1013" s="67"/>
      <c r="FS1013" s="67"/>
      <c r="FT1013" s="67"/>
      <c r="FU1013" s="67"/>
      <c r="FV1013" s="67"/>
      <c r="FW1013" s="67"/>
      <c r="FX1013" s="67"/>
      <c r="FY1013" s="67"/>
      <c r="FZ1013" s="67"/>
      <c r="GA1013" s="67"/>
      <c r="GB1013" s="67"/>
      <c r="GC1013" s="67"/>
      <c r="GD1013" s="67"/>
      <c r="GE1013" s="67"/>
      <c r="GF1013" s="67"/>
      <c r="GG1013" s="67"/>
      <c r="GH1013" s="67"/>
      <c r="GI1013" s="67"/>
      <c r="GJ1013" s="67"/>
      <c r="GK1013" s="67"/>
      <c r="GL1013" s="67"/>
      <c r="GM1013" s="67"/>
      <c r="GN1013" s="67"/>
      <c r="GO1013" s="67"/>
      <c r="GP1013" s="67"/>
      <c r="GQ1013" s="67"/>
      <c r="GR1013" s="67"/>
      <c r="GS1013" s="67"/>
      <c r="GT1013" s="67"/>
      <c r="GU1013" s="67"/>
      <c r="GV1013" s="67"/>
      <c r="GW1013" s="67"/>
      <c r="GX1013" s="67"/>
      <c r="GY1013" s="67"/>
      <c r="GZ1013" s="67"/>
      <c r="HA1013" s="67"/>
      <c r="HB1013" s="67"/>
      <c r="HC1013" s="67"/>
      <c r="HD1013" s="67"/>
      <c r="HE1013" s="67"/>
      <c r="HF1013" s="67"/>
      <c r="HG1013" s="67"/>
      <c r="HH1013" s="67"/>
      <c r="HI1013" s="67"/>
      <c r="HJ1013" s="67"/>
      <c r="HK1013" s="67"/>
      <c r="HL1013" s="67"/>
      <c r="HM1013" s="67"/>
      <c r="HN1013" s="67"/>
      <c r="HO1013" s="67"/>
      <c r="HP1013" s="67"/>
      <c r="HQ1013" s="67"/>
    </row>
    <row r="1014" spans="1:242" s="64" customFormat="1" ht="11.25" customHeight="1">
      <c r="A1014" s="22" t="s">
        <v>680</v>
      </c>
      <c r="B1014" s="36" t="s">
        <v>116</v>
      </c>
      <c r="C1014" s="48" t="s">
        <v>115</v>
      </c>
      <c r="D1014" s="17"/>
      <c r="E1014" s="90"/>
      <c r="F1014" s="17"/>
      <c r="G1014" s="90"/>
      <c r="H1014" s="90"/>
      <c r="I1014" s="90"/>
      <c r="J1014" s="17"/>
      <c r="K1014" s="90"/>
      <c r="L1014" s="90"/>
      <c r="M1014" s="90"/>
      <c r="N1014" s="90"/>
      <c r="O1014" s="90"/>
      <c r="P1014" s="16">
        <f t="shared" si="696"/>
        <v>0</v>
      </c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  <c r="AY1014" s="67"/>
      <c r="AZ1014" s="67"/>
      <c r="BA1014" s="67"/>
      <c r="BB1014" s="67"/>
      <c r="BC1014" s="67"/>
      <c r="BD1014" s="67"/>
      <c r="BE1014" s="67"/>
      <c r="BF1014" s="67"/>
      <c r="BG1014" s="67"/>
      <c r="BH1014" s="67"/>
      <c r="BI1014" s="67"/>
      <c r="BJ1014" s="67"/>
      <c r="BK1014" s="67"/>
      <c r="BL1014" s="67"/>
      <c r="BM1014" s="67"/>
      <c r="BN1014" s="67"/>
      <c r="BO1014" s="67"/>
      <c r="BP1014" s="67"/>
      <c r="BQ1014" s="67"/>
      <c r="BR1014" s="67"/>
      <c r="BS1014" s="67"/>
      <c r="BT1014" s="67"/>
      <c r="BU1014" s="67"/>
      <c r="BV1014" s="67"/>
      <c r="BW1014" s="67"/>
      <c r="BX1014" s="67"/>
      <c r="BY1014" s="67"/>
      <c r="BZ1014" s="67"/>
      <c r="CA1014" s="67"/>
      <c r="CB1014" s="67"/>
      <c r="CC1014" s="67"/>
      <c r="CD1014" s="67"/>
      <c r="CE1014" s="67"/>
      <c r="CF1014" s="67"/>
      <c r="CG1014" s="67"/>
      <c r="CH1014" s="67"/>
      <c r="CI1014" s="67"/>
      <c r="CJ1014" s="67"/>
      <c r="CK1014" s="67"/>
      <c r="CL1014" s="67"/>
      <c r="CM1014" s="67"/>
      <c r="CN1014" s="67"/>
      <c r="CO1014" s="67"/>
      <c r="CP1014" s="67"/>
      <c r="CQ1014" s="67"/>
      <c r="CR1014" s="67"/>
      <c r="CS1014" s="67"/>
      <c r="CT1014" s="67"/>
      <c r="CU1014" s="67"/>
      <c r="CV1014" s="67"/>
      <c r="CW1014" s="67"/>
      <c r="CX1014" s="67"/>
      <c r="CY1014" s="67"/>
      <c r="CZ1014" s="67"/>
      <c r="DA1014" s="67"/>
      <c r="DB1014" s="67"/>
      <c r="DC1014" s="67"/>
      <c r="DD1014" s="67"/>
      <c r="DE1014" s="67"/>
      <c r="DF1014" s="67"/>
      <c r="DG1014" s="67"/>
      <c r="DH1014" s="67"/>
      <c r="DI1014" s="67"/>
      <c r="DJ1014" s="67"/>
      <c r="DK1014" s="67"/>
      <c r="DL1014" s="67"/>
      <c r="DM1014" s="67"/>
      <c r="DN1014" s="67"/>
      <c r="DO1014" s="67"/>
      <c r="DP1014" s="67"/>
      <c r="DQ1014" s="67"/>
      <c r="DR1014" s="67"/>
      <c r="DS1014" s="67"/>
      <c r="DT1014" s="67"/>
      <c r="DU1014" s="67"/>
      <c r="DV1014" s="67"/>
      <c r="DW1014" s="67"/>
      <c r="DX1014" s="67"/>
      <c r="DY1014" s="67"/>
      <c r="DZ1014" s="67"/>
      <c r="EA1014" s="67"/>
      <c r="EB1014" s="67"/>
      <c r="EC1014" s="67"/>
      <c r="ED1014" s="67"/>
      <c r="EE1014" s="67"/>
      <c r="EF1014" s="67"/>
      <c r="EG1014" s="67"/>
      <c r="EH1014" s="67"/>
      <c r="EI1014" s="67"/>
      <c r="EJ1014" s="67"/>
      <c r="EK1014" s="67"/>
      <c r="EL1014" s="67"/>
      <c r="EM1014" s="67"/>
      <c r="EN1014" s="67"/>
      <c r="EO1014" s="67"/>
      <c r="EP1014" s="67"/>
      <c r="EQ1014" s="67"/>
      <c r="ER1014" s="67"/>
      <c r="ES1014" s="67"/>
      <c r="ET1014" s="67"/>
      <c r="EU1014" s="67"/>
      <c r="EV1014" s="67"/>
      <c r="EW1014" s="67"/>
      <c r="EX1014" s="67"/>
      <c r="EY1014" s="67"/>
      <c r="EZ1014" s="67"/>
      <c r="FA1014" s="67"/>
      <c r="FB1014" s="67"/>
      <c r="FC1014" s="67"/>
      <c r="FD1014" s="67"/>
      <c r="FE1014" s="67"/>
      <c r="FF1014" s="67"/>
      <c r="FG1014" s="67"/>
      <c r="FH1014" s="67"/>
      <c r="FI1014" s="67"/>
      <c r="FJ1014" s="67"/>
      <c r="FK1014" s="67"/>
      <c r="FL1014" s="67"/>
      <c r="FM1014" s="67"/>
      <c r="FN1014" s="67"/>
      <c r="FO1014" s="67"/>
      <c r="FP1014" s="67"/>
      <c r="FQ1014" s="67"/>
      <c r="FR1014" s="67"/>
      <c r="FS1014" s="67"/>
      <c r="FT1014" s="67"/>
      <c r="FU1014" s="67"/>
      <c r="FV1014" s="67"/>
      <c r="FW1014" s="67"/>
      <c r="FX1014" s="67"/>
      <c r="FY1014" s="67"/>
      <c r="FZ1014" s="67"/>
      <c r="GA1014" s="67"/>
      <c r="GB1014" s="67"/>
      <c r="GC1014" s="67"/>
      <c r="GD1014" s="67"/>
      <c r="GE1014" s="67"/>
      <c r="GF1014" s="67"/>
      <c r="GG1014" s="67"/>
      <c r="GH1014" s="67"/>
      <c r="GI1014" s="67"/>
      <c r="GJ1014" s="67"/>
      <c r="GK1014" s="67"/>
      <c r="GL1014" s="67"/>
      <c r="GM1014" s="67"/>
      <c r="GN1014" s="67"/>
      <c r="GO1014" s="67"/>
      <c r="GP1014" s="67"/>
      <c r="GQ1014" s="67"/>
      <c r="GR1014" s="67"/>
      <c r="GS1014" s="67"/>
      <c r="GT1014" s="67"/>
      <c r="GU1014" s="67"/>
      <c r="GV1014" s="67"/>
      <c r="GW1014" s="67"/>
      <c r="GX1014" s="67"/>
      <c r="GY1014" s="67"/>
      <c r="GZ1014" s="67"/>
      <c r="HA1014" s="67"/>
      <c r="HB1014" s="67"/>
      <c r="HC1014" s="67"/>
      <c r="HD1014" s="67"/>
      <c r="HE1014" s="67"/>
      <c r="HF1014" s="67"/>
      <c r="HG1014" s="67"/>
      <c r="HH1014" s="67"/>
      <c r="HI1014" s="67"/>
      <c r="HJ1014" s="67"/>
      <c r="HK1014" s="67"/>
      <c r="HL1014" s="67"/>
      <c r="HM1014" s="67"/>
      <c r="HN1014" s="67"/>
      <c r="HO1014" s="67"/>
      <c r="HP1014" s="67"/>
      <c r="HQ1014" s="67"/>
    </row>
    <row r="1015" spans="1:242" s="64" customFormat="1" ht="11.25" customHeight="1">
      <c r="A1015" s="22" t="s">
        <v>716</v>
      </c>
      <c r="B1015" s="36" t="s">
        <v>133</v>
      </c>
      <c r="C1015" s="48" t="s">
        <v>132</v>
      </c>
      <c r="D1015" s="17"/>
      <c r="E1015" s="90">
        <v>-225.88</v>
      </c>
      <c r="F1015" s="17"/>
      <c r="G1015" s="90"/>
      <c r="H1015" s="90"/>
      <c r="I1015" s="90"/>
      <c r="J1015" s="17"/>
      <c r="K1015" s="90"/>
      <c r="L1015" s="90"/>
      <c r="M1015" s="90"/>
      <c r="N1015" s="90"/>
      <c r="O1015" s="90"/>
      <c r="P1015" s="16">
        <f t="shared" si="696"/>
        <v>-225.88</v>
      </c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  <c r="AY1015" s="67"/>
      <c r="AZ1015" s="67"/>
      <c r="BA1015" s="67"/>
      <c r="BB1015" s="67"/>
      <c r="BC1015" s="67"/>
      <c r="BD1015" s="67"/>
      <c r="BE1015" s="67"/>
      <c r="BF1015" s="67"/>
      <c r="BG1015" s="67"/>
      <c r="BH1015" s="67"/>
      <c r="BI1015" s="67"/>
      <c r="BJ1015" s="67"/>
      <c r="BK1015" s="67"/>
      <c r="BL1015" s="67"/>
      <c r="BM1015" s="67"/>
      <c r="BN1015" s="67"/>
      <c r="BO1015" s="67"/>
      <c r="BP1015" s="67"/>
      <c r="BQ1015" s="67"/>
      <c r="BR1015" s="67"/>
      <c r="BS1015" s="67"/>
      <c r="BT1015" s="67"/>
      <c r="BU1015" s="67"/>
      <c r="BV1015" s="67"/>
      <c r="BW1015" s="67"/>
      <c r="BX1015" s="67"/>
      <c r="BY1015" s="67"/>
      <c r="BZ1015" s="67"/>
      <c r="CA1015" s="67"/>
      <c r="CB1015" s="67"/>
      <c r="CC1015" s="67"/>
      <c r="CD1015" s="67"/>
      <c r="CE1015" s="67"/>
      <c r="CF1015" s="67"/>
      <c r="CG1015" s="67"/>
      <c r="CH1015" s="67"/>
      <c r="CI1015" s="67"/>
      <c r="CJ1015" s="67"/>
      <c r="CK1015" s="67"/>
      <c r="CL1015" s="67"/>
      <c r="CM1015" s="67"/>
      <c r="CN1015" s="67"/>
      <c r="CO1015" s="67"/>
      <c r="CP1015" s="67"/>
      <c r="CQ1015" s="67"/>
      <c r="CR1015" s="67"/>
      <c r="CS1015" s="67"/>
      <c r="CT1015" s="67"/>
      <c r="CU1015" s="67"/>
      <c r="CV1015" s="67"/>
      <c r="CW1015" s="67"/>
      <c r="CX1015" s="67"/>
      <c r="CY1015" s="67"/>
      <c r="CZ1015" s="67"/>
      <c r="DA1015" s="67"/>
      <c r="DB1015" s="67"/>
      <c r="DC1015" s="67"/>
      <c r="DD1015" s="67"/>
      <c r="DE1015" s="67"/>
      <c r="DF1015" s="67"/>
      <c r="DG1015" s="67"/>
      <c r="DH1015" s="67"/>
      <c r="DI1015" s="67"/>
      <c r="DJ1015" s="67"/>
      <c r="DK1015" s="67"/>
      <c r="DL1015" s="67"/>
      <c r="DM1015" s="67"/>
      <c r="DN1015" s="67"/>
      <c r="DO1015" s="67"/>
      <c r="DP1015" s="67"/>
      <c r="DQ1015" s="67"/>
      <c r="DR1015" s="67"/>
      <c r="DS1015" s="67"/>
      <c r="DT1015" s="67"/>
      <c r="DU1015" s="67"/>
      <c r="DV1015" s="67"/>
      <c r="DW1015" s="67"/>
      <c r="DX1015" s="67"/>
      <c r="DY1015" s="67"/>
      <c r="DZ1015" s="67"/>
      <c r="EA1015" s="67"/>
      <c r="EB1015" s="67"/>
      <c r="EC1015" s="67"/>
      <c r="ED1015" s="67"/>
      <c r="EE1015" s="67"/>
      <c r="EF1015" s="67"/>
      <c r="EG1015" s="67"/>
      <c r="EH1015" s="67"/>
      <c r="EI1015" s="67"/>
      <c r="EJ1015" s="67"/>
      <c r="EK1015" s="67"/>
      <c r="EL1015" s="67"/>
      <c r="EM1015" s="67"/>
      <c r="EN1015" s="67"/>
      <c r="EO1015" s="67"/>
      <c r="EP1015" s="67"/>
      <c r="EQ1015" s="67"/>
      <c r="ER1015" s="67"/>
      <c r="ES1015" s="67"/>
      <c r="ET1015" s="67"/>
      <c r="EU1015" s="67"/>
      <c r="EV1015" s="67"/>
      <c r="EW1015" s="67"/>
      <c r="EX1015" s="67"/>
      <c r="EY1015" s="67"/>
      <c r="EZ1015" s="67"/>
      <c r="FA1015" s="67"/>
      <c r="FB1015" s="67"/>
      <c r="FC1015" s="67"/>
      <c r="FD1015" s="67"/>
      <c r="FE1015" s="67"/>
      <c r="FF1015" s="67"/>
      <c r="FG1015" s="67"/>
      <c r="FH1015" s="67"/>
      <c r="FI1015" s="67"/>
      <c r="FJ1015" s="67"/>
      <c r="FK1015" s="67"/>
      <c r="FL1015" s="67"/>
      <c r="FM1015" s="67"/>
      <c r="FN1015" s="67"/>
      <c r="FO1015" s="67"/>
      <c r="FP1015" s="67"/>
      <c r="FQ1015" s="67"/>
      <c r="FR1015" s="67"/>
      <c r="FS1015" s="67"/>
      <c r="FT1015" s="67"/>
      <c r="FU1015" s="67"/>
      <c r="FV1015" s="67"/>
      <c r="FW1015" s="67"/>
      <c r="FX1015" s="67"/>
      <c r="FY1015" s="67"/>
      <c r="FZ1015" s="67"/>
      <c r="GA1015" s="67"/>
      <c r="GB1015" s="67"/>
      <c r="GC1015" s="67"/>
      <c r="GD1015" s="67"/>
      <c r="GE1015" s="67"/>
      <c r="GF1015" s="67"/>
      <c r="GG1015" s="67"/>
      <c r="GH1015" s="67"/>
      <c r="GI1015" s="67"/>
      <c r="GJ1015" s="67"/>
      <c r="GK1015" s="67"/>
      <c r="GL1015" s="67"/>
      <c r="GM1015" s="67"/>
      <c r="GN1015" s="67"/>
      <c r="GO1015" s="67"/>
      <c r="GP1015" s="67"/>
      <c r="GQ1015" s="67"/>
      <c r="GR1015" s="67"/>
      <c r="GS1015" s="67"/>
      <c r="GT1015" s="67"/>
      <c r="GU1015" s="67"/>
      <c r="GV1015" s="67"/>
      <c r="GW1015" s="67"/>
      <c r="GX1015" s="67"/>
      <c r="GY1015" s="67"/>
      <c r="GZ1015" s="67"/>
      <c r="HA1015" s="67"/>
      <c r="HB1015" s="67"/>
      <c r="HC1015" s="67"/>
      <c r="HD1015" s="67"/>
      <c r="HE1015" s="67"/>
      <c r="HF1015" s="67"/>
      <c r="HG1015" s="67"/>
      <c r="HH1015" s="67"/>
      <c r="HI1015" s="67"/>
      <c r="HJ1015" s="67"/>
      <c r="HK1015" s="67"/>
      <c r="HL1015" s="67"/>
      <c r="HM1015" s="67"/>
      <c r="HN1015" s="67"/>
      <c r="HO1015" s="67"/>
      <c r="HP1015" s="67"/>
      <c r="HQ1015" s="67"/>
    </row>
    <row r="1016" spans="1:242" s="64" customFormat="1" ht="11.25" customHeight="1">
      <c r="A1016" s="22" t="s">
        <v>718</v>
      </c>
      <c r="B1016" s="36" t="s">
        <v>136</v>
      </c>
      <c r="C1016" s="48" t="s">
        <v>135</v>
      </c>
      <c r="D1016" s="17"/>
      <c r="E1016" s="90"/>
      <c r="F1016" s="17"/>
      <c r="G1016" s="90"/>
      <c r="H1016" s="90"/>
      <c r="I1016" s="90"/>
      <c r="J1016" s="90"/>
      <c r="K1016" s="90"/>
      <c r="L1016" s="90"/>
      <c r="M1016" s="90"/>
      <c r="N1016" s="90"/>
      <c r="O1016" s="90"/>
      <c r="P1016" s="16">
        <f t="shared" si="696"/>
        <v>0</v>
      </c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  <c r="AY1016" s="67"/>
      <c r="AZ1016" s="67"/>
      <c r="BA1016" s="67"/>
      <c r="BB1016" s="67"/>
      <c r="BC1016" s="67"/>
      <c r="BD1016" s="67"/>
      <c r="BE1016" s="67"/>
      <c r="BF1016" s="67"/>
      <c r="BG1016" s="67"/>
      <c r="BH1016" s="67"/>
      <c r="BI1016" s="67"/>
      <c r="BJ1016" s="67"/>
      <c r="BK1016" s="67"/>
      <c r="BL1016" s="67"/>
      <c r="BM1016" s="67"/>
      <c r="BN1016" s="67"/>
      <c r="BO1016" s="67"/>
      <c r="BP1016" s="67"/>
      <c r="BQ1016" s="67"/>
      <c r="BR1016" s="67"/>
      <c r="BS1016" s="67"/>
      <c r="BT1016" s="67"/>
      <c r="BU1016" s="67"/>
      <c r="BV1016" s="67"/>
      <c r="BW1016" s="67"/>
      <c r="BX1016" s="67"/>
      <c r="BY1016" s="67"/>
      <c r="BZ1016" s="67"/>
      <c r="CA1016" s="67"/>
      <c r="CB1016" s="67"/>
      <c r="CC1016" s="67"/>
      <c r="CD1016" s="67"/>
      <c r="CE1016" s="67"/>
      <c r="CF1016" s="67"/>
      <c r="CG1016" s="67"/>
      <c r="CH1016" s="67"/>
      <c r="CI1016" s="67"/>
      <c r="CJ1016" s="67"/>
      <c r="CK1016" s="67"/>
      <c r="CL1016" s="67"/>
      <c r="CM1016" s="67"/>
      <c r="CN1016" s="67"/>
      <c r="CO1016" s="67"/>
      <c r="CP1016" s="67"/>
      <c r="CQ1016" s="67"/>
      <c r="CR1016" s="67"/>
      <c r="CS1016" s="67"/>
      <c r="CT1016" s="67"/>
      <c r="CU1016" s="67"/>
      <c r="CV1016" s="67"/>
      <c r="CW1016" s="67"/>
      <c r="CX1016" s="67"/>
      <c r="CY1016" s="67"/>
      <c r="CZ1016" s="67"/>
      <c r="DA1016" s="67"/>
      <c r="DB1016" s="67"/>
      <c r="DC1016" s="67"/>
      <c r="DD1016" s="67"/>
      <c r="DE1016" s="67"/>
      <c r="DF1016" s="67"/>
      <c r="DG1016" s="67"/>
      <c r="DH1016" s="67"/>
      <c r="DI1016" s="67"/>
      <c r="DJ1016" s="67"/>
      <c r="DK1016" s="67"/>
      <c r="DL1016" s="67"/>
      <c r="DM1016" s="67"/>
      <c r="DN1016" s="67"/>
      <c r="DO1016" s="67"/>
      <c r="DP1016" s="67"/>
      <c r="DQ1016" s="67"/>
      <c r="DR1016" s="67"/>
      <c r="DS1016" s="67"/>
      <c r="DT1016" s="67"/>
      <c r="DU1016" s="67"/>
      <c r="DV1016" s="67"/>
      <c r="DW1016" s="67"/>
      <c r="DX1016" s="67"/>
      <c r="DY1016" s="67"/>
      <c r="DZ1016" s="67"/>
      <c r="EA1016" s="67"/>
      <c r="EB1016" s="67"/>
      <c r="EC1016" s="67"/>
      <c r="ED1016" s="67"/>
      <c r="EE1016" s="67"/>
      <c r="EF1016" s="67"/>
      <c r="EG1016" s="67"/>
      <c r="EH1016" s="67"/>
      <c r="EI1016" s="67"/>
      <c r="EJ1016" s="67"/>
      <c r="EK1016" s="67"/>
      <c r="EL1016" s="67"/>
      <c r="EM1016" s="67"/>
      <c r="EN1016" s="67"/>
      <c r="EO1016" s="67"/>
      <c r="EP1016" s="67"/>
      <c r="EQ1016" s="67"/>
      <c r="ER1016" s="67"/>
      <c r="ES1016" s="67"/>
      <c r="ET1016" s="67"/>
      <c r="EU1016" s="67"/>
      <c r="EV1016" s="67"/>
      <c r="EW1016" s="67"/>
      <c r="EX1016" s="67"/>
      <c r="EY1016" s="67"/>
      <c r="EZ1016" s="67"/>
      <c r="FA1016" s="67"/>
      <c r="FB1016" s="67"/>
      <c r="FC1016" s="67"/>
      <c r="FD1016" s="67"/>
      <c r="FE1016" s="67"/>
      <c r="FF1016" s="67"/>
      <c r="FG1016" s="67"/>
      <c r="FH1016" s="67"/>
      <c r="FI1016" s="67"/>
      <c r="FJ1016" s="67"/>
      <c r="FK1016" s="67"/>
      <c r="FL1016" s="67"/>
      <c r="FM1016" s="67"/>
      <c r="FN1016" s="67"/>
      <c r="FO1016" s="67"/>
      <c r="FP1016" s="67"/>
      <c r="FQ1016" s="67"/>
      <c r="FR1016" s="67"/>
      <c r="FS1016" s="67"/>
      <c r="FT1016" s="67"/>
      <c r="FU1016" s="67"/>
      <c r="FV1016" s="67"/>
      <c r="FW1016" s="67"/>
      <c r="FX1016" s="67"/>
      <c r="FY1016" s="67"/>
      <c r="FZ1016" s="67"/>
      <c r="GA1016" s="67"/>
      <c r="GB1016" s="67"/>
      <c r="GC1016" s="67"/>
      <c r="GD1016" s="67"/>
      <c r="GE1016" s="67"/>
      <c r="GF1016" s="67"/>
      <c r="GG1016" s="67"/>
      <c r="GH1016" s="67"/>
      <c r="GI1016" s="67"/>
      <c r="GJ1016" s="67"/>
      <c r="GK1016" s="67"/>
      <c r="GL1016" s="67"/>
      <c r="GM1016" s="67"/>
      <c r="GN1016" s="67"/>
      <c r="GO1016" s="67"/>
      <c r="GP1016" s="67"/>
      <c r="GQ1016" s="67"/>
      <c r="GR1016" s="67"/>
      <c r="GS1016" s="67"/>
      <c r="GT1016" s="67"/>
      <c r="GU1016" s="67"/>
      <c r="GV1016" s="67"/>
      <c r="GW1016" s="67"/>
      <c r="GX1016" s="67"/>
      <c r="GY1016" s="67"/>
      <c r="GZ1016" s="67"/>
      <c r="HA1016" s="67"/>
      <c r="HB1016" s="67"/>
      <c r="HC1016" s="67"/>
      <c r="HD1016" s="67"/>
      <c r="HE1016" s="67"/>
      <c r="HF1016" s="67"/>
      <c r="HG1016" s="67"/>
      <c r="HH1016" s="67"/>
      <c r="HI1016" s="67"/>
      <c r="HJ1016" s="67"/>
      <c r="HK1016" s="67"/>
      <c r="HL1016" s="67"/>
      <c r="HM1016" s="67"/>
      <c r="HN1016" s="67"/>
      <c r="HO1016" s="67"/>
      <c r="HP1016" s="67"/>
      <c r="HQ1016" s="67"/>
    </row>
    <row r="1017" spans="1:242" s="64" customFormat="1" ht="11.25" customHeight="1">
      <c r="A1017" s="22" t="s">
        <v>721</v>
      </c>
      <c r="B1017" s="36" t="s">
        <v>139</v>
      </c>
      <c r="C1017" s="48" t="s">
        <v>36</v>
      </c>
      <c r="D1017" s="17"/>
      <c r="E1017" s="90"/>
      <c r="F1017" s="17"/>
      <c r="G1017" s="90"/>
      <c r="H1017" s="90"/>
      <c r="I1017" s="90"/>
      <c r="J1017" s="90"/>
      <c r="K1017" s="90"/>
      <c r="L1017" s="90"/>
      <c r="M1017" s="90"/>
      <c r="N1017" s="90"/>
      <c r="O1017" s="90"/>
      <c r="P1017" s="16">
        <f t="shared" si="696"/>
        <v>0</v>
      </c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  <c r="AY1017" s="67"/>
      <c r="AZ1017" s="67"/>
      <c r="BA1017" s="67"/>
      <c r="BB1017" s="67"/>
      <c r="BC1017" s="67"/>
      <c r="BD1017" s="67"/>
      <c r="BE1017" s="67"/>
      <c r="BF1017" s="67"/>
      <c r="BG1017" s="67"/>
      <c r="BH1017" s="67"/>
      <c r="BI1017" s="67"/>
      <c r="BJ1017" s="67"/>
      <c r="BK1017" s="67"/>
      <c r="BL1017" s="67"/>
      <c r="BM1017" s="67"/>
      <c r="BN1017" s="67"/>
      <c r="BO1017" s="67"/>
      <c r="BP1017" s="67"/>
      <c r="BQ1017" s="67"/>
      <c r="BR1017" s="67"/>
      <c r="BS1017" s="67"/>
      <c r="BT1017" s="67"/>
      <c r="BU1017" s="67"/>
      <c r="BV1017" s="67"/>
      <c r="BW1017" s="67"/>
      <c r="BX1017" s="67"/>
      <c r="BY1017" s="67"/>
      <c r="BZ1017" s="67"/>
      <c r="CA1017" s="67"/>
      <c r="CB1017" s="67"/>
      <c r="CC1017" s="67"/>
      <c r="CD1017" s="67"/>
      <c r="CE1017" s="67"/>
      <c r="CF1017" s="67"/>
      <c r="CG1017" s="67"/>
      <c r="CH1017" s="67"/>
      <c r="CI1017" s="67"/>
      <c r="CJ1017" s="67"/>
      <c r="CK1017" s="67"/>
      <c r="CL1017" s="67"/>
      <c r="CM1017" s="67"/>
      <c r="CN1017" s="67"/>
      <c r="CO1017" s="67"/>
      <c r="CP1017" s="67"/>
      <c r="CQ1017" s="67"/>
      <c r="CR1017" s="67"/>
      <c r="CS1017" s="67"/>
      <c r="CT1017" s="67"/>
      <c r="CU1017" s="67"/>
      <c r="CV1017" s="67"/>
      <c r="CW1017" s="67"/>
      <c r="CX1017" s="67"/>
      <c r="CY1017" s="67"/>
      <c r="CZ1017" s="67"/>
      <c r="DA1017" s="67"/>
      <c r="DB1017" s="67"/>
      <c r="DC1017" s="67"/>
      <c r="DD1017" s="67"/>
      <c r="DE1017" s="67"/>
      <c r="DF1017" s="67"/>
      <c r="DG1017" s="67"/>
      <c r="DH1017" s="67"/>
      <c r="DI1017" s="67"/>
      <c r="DJ1017" s="67"/>
      <c r="DK1017" s="67"/>
      <c r="DL1017" s="67"/>
      <c r="DM1017" s="67"/>
      <c r="DN1017" s="67"/>
      <c r="DO1017" s="67"/>
      <c r="DP1017" s="67"/>
      <c r="DQ1017" s="67"/>
      <c r="DR1017" s="67"/>
      <c r="DS1017" s="67"/>
      <c r="DT1017" s="67"/>
      <c r="DU1017" s="67"/>
      <c r="DV1017" s="67"/>
      <c r="DW1017" s="67"/>
      <c r="DX1017" s="67"/>
      <c r="DY1017" s="67"/>
      <c r="DZ1017" s="67"/>
      <c r="EA1017" s="67"/>
      <c r="EB1017" s="67"/>
      <c r="EC1017" s="67"/>
      <c r="ED1017" s="67"/>
      <c r="EE1017" s="67"/>
      <c r="EF1017" s="67"/>
      <c r="EG1017" s="67"/>
      <c r="EH1017" s="67"/>
      <c r="EI1017" s="67"/>
      <c r="EJ1017" s="67"/>
      <c r="EK1017" s="67"/>
      <c r="EL1017" s="67"/>
      <c r="EM1017" s="67"/>
      <c r="EN1017" s="67"/>
      <c r="EO1017" s="67"/>
      <c r="EP1017" s="67"/>
      <c r="EQ1017" s="67"/>
      <c r="ER1017" s="67"/>
      <c r="ES1017" s="67"/>
      <c r="ET1017" s="67"/>
      <c r="EU1017" s="67"/>
      <c r="EV1017" s="67"/>
      <c r="EW1017" s="67"/>
      <c r="EX1017" s="67"/>
      <c r="EY1017" s="67"/>
      <c r="EZ1017" s="67"/>
      <c r="FA1017" s="67"/>
      <c r="FB1017" s="67"/>
      <c r="FC1017" s="67"/>
      <c r="FD1017" s="67"/>
      <c r="FE1017" s="67"/>
      <c r="FF1017" s="67"/>
      <c r="FG1017" s="67"/>
      <c r="FH1017" s="67"/>
      <c r="FI1017" s="67"/>
      <c r="FJ1017" s="67"/>
      <c r="FK1017" s="67"/>
      <c r="FL1017" s="67"/>
      <c r="FM1017" s="67"/>
      <c r="FN1017" s="67"/>
      <c r="FO1017" s="67"/>
      <c r="FP1017" s="67"/>
      <c r="FQ1017" s="67"/>
      <c r="FR1017" s="67"/>
      <c r="FS1017" s="67"/>
      <c r="FT1017" s="67"/>
      <c r="FU1017" s="67"/>
      <c r="FV1017" s="67"/>
      <c r="FW1017" s="67"/>
      <c r="FX1017" s="67"/>
      <c r="FY1017" s="67"/>
      <c r="FZ1017" s="67"/>
      <c r="GA1017" s="67"/>
      <c r="GB1017" s="67"/>
      <c r="GC1017" s="67"/>
      <c r="GD1017" s="67"/>
      <c r="GE1017" s="67"/>
      <c r="GF1017" s="67"/>
      <c r="GG1017" s="67"/>
      <c r="GH1017" s="67"/>
      <c r="GI1017" s="67"/>
      <c r="GJ1017" s="67"/>
      <c r="GK1017" s="67"/>
      <c r="GL1017" s="67"/>
      <c r="GM1017" s="67"/>
      <c r="GN1017" s="67"/>
      <c r="GO1017" s="67"/>
      <c r="GP1017" s="67"/>
      <c r="GQ1017" s="67"/>
      <c r="GR1017" s="67"/>
      <c r="GS1017" s="67"/>
      <c r="GT1017" s="67"/>
      <c r="GU1017" s="67"/>
      <c r="GV1017" s="67"/>
      <c r="GW1017" s="67"/>
      <c r="GX1017" s="67"/>
      <c r="GY1017" s="67"/>
      <c r="GZ1017" s="67"/>
      <c r="HA1017" s="67"/>
      <c r="HB1017" s="67"/>
      <c r="HC1017" s="67"/>
      <c r="HD1017" s="67"/>
      <c r="HE1017" s="67"/>
      <c r="HF1017" s="67"/>
      <c r="HG1017" s="67"/>
      <c r="HH1017" s="67"/>
      <c r="HI1017" s="67"/>
      <c r="HJ1017" s="67"/>
      <c r="HK1017" s="67"/>
      <c r="HL1017" s="67"/>
      <c r="HM1017" s="67"/>
      <c r="HN1017" s="67"/>
      <c r="HO1017" s="67"/>
      <c r="HP1017" s="67"/>
      <c r="HQ1017" s="67"/>
    </row>
    <row r="1018" spans="1:242" s="64" customFormat="1" ht="10.5" customHeight="1">
      <c r="A1018" s="22" t="s">
        <v>723</v>
      </c>
      <c r="B1018" s="36" t="s">
        <v>144</v>
      </c>
      <c r="C1018" s="48" t="s">
        <v>56</v>
      </c>
      <c r="D1018" s="17"/>
      <c r="E1018" s="90"/>
      <c r="F1018" s="17"/>
      <c r="G1018" s="90"/>
      <c r="H1018" s="90"/>
      <c r="I1018" s="90"/>
      <c r="J1018" s="90"/>
      <c r="K1018" s="90"/>
      <c r="L1018" s="90"/>
      <c r="M1018" s="90"/>
      <c r="N1018" s="90"/>
      <c r="O1018" s="90"/>
      <c r="P1018" s="16">
        <f t="shared" si="696"/>
        <v>0</v>
      </c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  <c r="AY1018" s="67"/>
      <c r="AZ1018" s="67"/>
      <c r="BA1018" s="67"/>
      <c r="BB1018" s="67"/>
      <c r="BC1018" s="67"/>
      <c r="BD1018" s="67"/>
      <c r="BE1018" s="67"/>
      <c r="BF1018" s="67"/>
      <c r="BG1018" s="67"/>
      <c r="BH1018" s="67"/>
      <c r="BI1018" s="67"/>
      <c r="BJ1018" s="67"/>
      <c r="BK1018" s="67"/>
      <c r="BL1018" s="67"/>
      <c r="BM1018" s="67"/>
      <c r="BN1018" s="67"/>
      <c r="BO1018" s="67"/>
      <c r="BP1018" s="67"/>
      <c r="BQ1018" s="67"/>
      <c r="BR1018" s="67"/>
      <c r="BS1018" s="67"/>
      <c r="BT1018" s="67"/>
      <c r="BU1018" s="67"/>
      <c r="BV1018" s="67"/>
      <c r="BW1018" s="67"/>
      <c r="BX1018" s="67"/>
      <c r="BY1018" s="67"/>
      <c r="BZ1018" s="67"/>
      <c r="CA1018" s="67"/>
      <c r="CB1018" s="67"/>
      <c r="CC1018" s="67"/>
      <c r="CD1018" s="67"/>
      <c r="CE1018" s="67"/>
      <c r="CF1018" s="67"/>
      <c r="CG1018" s="67"/>
      <c r="CH1018" s="67"/>
      <c r="CI1018" s="67"/>
      <c r="CJ1018" s="67"/>
      <c r="CK1018" s="67"/>
      <c r="CL1018" s="67"/>
      <c r="CM1018" s="67"/>
      <c r="CN1018" s="67"/>
      <c r="CO1018" s="67"/>
      <c r="CP1018" s="67"/>
      <c r="CQ1018" s="67"/>
      <c r="CR1018" s="67"/>
      <c r="CS1018" s="67"/>
      <c r="CT1018" s="67"/>
      <c r="CU1018" s="67"/>
      <c r="CV1018" s="67"/>
      <c r="CW1018" s="67"/>
      <c r="CX1018" s="67"/>
      <c r="CY1018" s="67"/>
      <c r="CZ1018" s="67"/>
      <c r="DA1018" s="67"/>
      <c r="DB1018" s="67"/>
      <c r="DC1018" s="67"/>
      <c r="DD1018" s="67"/>
      <c r="DE1018" s="67"/>
      <c r="DF1018" s="67"/>
      <c r="DG1018" s="67"/>
      <c r="DH1018" s="67"/>
      <c r="DI1018" s="67"/>
      <c r="DJ1018" s="67"/>
      <c r="DK1018" s="67"/>
      <c r="DL1018" s="67"/>
      <c r="DM1018" s="67"/>
      <c r="DN1018" s="67"/>
      <c r="DO1018" s="67"/>
      <c r="DP1018" s="67"/>
      <c r="DQ1018" s="67"/>
      <c r="DR1018" s="67"/>
      <c r="DS1018" s="67"/>
      <c r="DT1018" s="67"/>
      <c r="DU1018" s="67"/>
      <c r="DV1018" s="67"/>
      <c r="DW1018" s="67"/>
      <c r="DX1018" s="67"/>
      <c r="DY1018" s="67"/>
      <c r="DZ1018" s="67"/>
      <c r="EA1018" s="67"/>
      <c r="EB1018" s="67"/>
      <c r="EC1018" s="67"/>
      <c r="ED1018" s="67"/>
      <c r="EE1018" s="67"/>
      <c r="EF1018" s="67"/>
      <c r="EG1018" s="67"/>
      <c r="EH1018" s="67"/>
      <c r="EI1018" s="67"/>
      <c r="EJ1018" s="67"/>
      <c r="EK1018" s="67"/>
      <c r="EL1018" s="67"/>
      <c r="EM1018" s="67"/>
      <c r="EN1018" s="67"/>
      <c r="EO1018" s="67"/>
      <c r="EP1018" s="67"/>
      <c r="EQ1018" s="67"/>
      <c r="ER1018" s="67"/>
      <c r="ES1018" s="67"/>
      <c r="ET1018" s="67"/>
      <c r="EU1018" s="67"/>
      <c r="EV1018" s="67"/>
      <c r="EW1018" s="67"/>
      <c r="EX1018" s="67"/>
      <c r="EY1018" s="67"/>
      <c r="EZ1018" s="67"/>
      <c r="FA1018" s="67"/>
      <c r="FB1018" s="67"/>
      <c r="FC1018" s="67"/>
      <c r="FD1018" s="67"/>
      <c r="FE1018" s="67"/>
      <c r="FF1018" s="67"/>
      <c r="FG1018" s="67"/>
      <c r="FH1018" s="67"/>
      <c r="FI1018" s="67"/>
      <c r="FJ1018" s="67"/>
      <c r="FK1018" s="67"/>
      <c r="FL1018" s="67"/>
      <c r="FM1018" s="67"/>
      <c r="FN1018" s="67"/>
      <c r="FO1018" s="67"/>
      <c r="FP1018" s="67"/>
      <c r="FQ1018" s="67"/>
      <c r="FR1018" s="67"/>
      <c r="FS1018" s="67"/>
      <c r="FT1018" s="67"/>
      <c r="FU1018" s="67"/>
      <c r="FV1018" s="67"/>
      <c r="FW1018" s="67"/>
      <c r="FX1018" s="67"/>
      <c r="FY1018" s="67"/>
      <c r="FZ1018" s="67"/>
      <c r="GA1018" s="67"/>
      <c r="GB1018" s="67"/>
      <c r="GC1018" s="67"/>
      <c r="GD1018" s="67"/>
      <c r="GE1018" s="67"/>
      <c r="GF1018" s="67"/>
      <c r="GG1018" s="67"/>
      <c r="GH1018" s="67"/>
      <c r="GI1018" s="67"/>
      <c r="GJ1018" s="67"/>
      <c r="GK1018" s="67"/>
      <c r="GL1018" s="67"/>
      <c r="GM1018" s="67"/>
      <c r="GN1018" s="67"/>
      <c r="GO1018" s="67"/>
      <c r="GP1018" s="67"/>
      <c r="GQ1018" s="67"/>
      <c r="GR1018" s="67"/>
      <c r="GS1018" s="67"/>
      <c r="GT1018" s="67"/>
      <c r="GU1018" s="67"/>
      <c r="GV1018" s="67"/>
      <c r="GW1018" s="67"/>
      <c r="GX1018" s="67"/>
      <c r="GY1018" s="67"/>
      <c r="GZ1018" s="67"/>
      <c r="HA1018" s="67"/>
      <c r="HB1018" s="67"/>
      <c r="HC1018" s="67"/>
      <c r="HD1018" s="67"/>
      <c r="HE1018" s="67"/>
      <c r="HF1018" s="67"/>
      <c r="HG1018" s="67"/>
      <c r="HH1018" s="67"/>
      <c r="HI1018" s="67"/>
      <c r="HJ1018" s="67"/>
      <c r="HK1018" s="67"/>
      <c r="HL1018" s="67"/>
      <c r="HM1018" s="67"/>
      <c r="HN1018" s="67"/>
      <c r="HO1018" s="67"/>
      <c r="HP1018" s="67"/>
      <c r="HQ1018" s="67"/>
    </row>
    <row r="1019" spans="1:242" s="64" customFormat="1" ht="10.5" customHeight="1">
      <c r="A1019" s="22" t="s">
        <v>725</v>
      </c>
      <c r="B1019" s="22" t="s">
        <v>148</v>
      </c>
      <c r="C1019" s="23" t="s">
        <v>58</v>
      </c>
      <c r="D1019" s="17"/>
      <c r="E1019" s="90"/>
      <c r="F1019" s="17">
        <v>-44.87</v>
      </c>
      <c r="G1019" s="90"/>
      <c r="H1019" s="90"/>
      <c r="I1019" s="90"/>
      <c r="J1019" s="90"/>
      <c r="K1019" s="90"/>
      <c r="L1019" s="90"/>
      <c r="M1019" s="90"/>
      <c r="N1019" s="90"/>
      <c r="O1019" s="90"/>
      <c r="P1019" s="16">
        <f t="shared" si="696"/>
        <v>-44.87</v>
      </c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  <c r="AY1019" s="67"/>
      <c r="AZ1019" s="67"/>
      <c r="BA1019" s="67"/>
      <c r="BB1019" s="67"/>
      <c r="BC1019" s="67"/>
      <c r="BD1019" s="67"/>
      <c r="BE1019" s="67"/>
      <c r="BF1019" s="67"/>
      <c r="BG1019" s="67"/>
      <c r="BH1019" s="67"/>
      <c r="BI1019" s="67"/>
      <c r="BJ1019" s="67"/>
      <c r="BK1019" s="67"/>
      <c r="BL1019" s="67"/>
      <c r="BM1019" s="67"/>
      <c r="BN1019" s="67"/>
      <c r="BO1019" s="67"/>
      <c r="BP1019" s="67"/>
      <c r="BQ1019" s="67"/>
      <c r="BR1019" s="67"/>
      <c r="BS1019" s="67"/>
      <c r="BT1019" s="67"/>
      <c r="BU1019" s="67"/>
      <c r="BV1019" s="67"/>
      <c r="BW1019" s="67"/>
      <c r="BX1019" s="67"/>
      <c r="BY1019" s="67"/>
      <c r="BZ1019" s="67"/>
      <c r="CA1019" s="67"/>
      <c r="CB1019" s="67"/>
      <c r="CC1019" s="67"/>
      <c r="CD1019" s="67"/>
      <c r="CE1019" s="67"/>
      <c r="CF1019" s="67"/>
      <c r="CG1019" s="67"/>
      <c r="CH1019" s="67"/>
      <c r="CI1019" s="67"/>
      <c r="CJ1019" s="67"/>
      <c r="CK1019" s="67"/>
      <c r="CL1019" s="67"/>
      <c r="CM1019" s="67"/>
      <c r="CN1019" s="67"/>
      <c r="CO1019" s="67"/>
      <c r="CP1019" s="67"/>
      <c r="CQ1019" s="67"/>
      <c r="CR1019" s="67"/>
      <c r="CS1019" s="67"/>
      <c r="CT1019" s="67"/>
      <c r="CU1019" s="67"/>
      <c r="CV1019" s="67"/>
      <c r="CW1019" s="67"/>
      <c r="CX1019" s="67"/>
      <c r="CY1019" s="67"/>
      <c r="CZ1019" s="67"/>
      <c r="DA1019" s="67"/>
      <c r="DB1019" s="67"/>
      <c r="DC1019" s="67"/>
      <c r="DD1019" s="67"/>
      <c r="DE1019" s="67"/>
      <c r="DF1019" s="67"/>
      <c r="DG1019" s="67"/>
      <c r="DH1019" s="67"/>
      <c r="DI1019" s="67"/>
      <c r="DJ1019" s="67"/>
      <c r="DK1019" s="67"/>
      <c r="DL1019" s="67"/>
      <c r="DM1019" s="67"/>
      <c r="DN1019" s="67"/>
      <c r="DO1019" s="67"/>
      <c r="DP1019" s="67"/>
      <c r="DQ1019" s="67"/>
      <c r="DR1019" s="67"/>
      <c r="DS1019" s="67"/>
      <c r="DT1019" s="67"/>
      <c r="DU1019" s="67"/>
      <c r="DV1019" s="67"/>
      <c r="DW1019" s="67"/>
      <c r="DX1019" s="67"/>
      <c r="DY1019" s="67"/>
      <c r="DZ1019" s="67"/>
      <c r="EA1019" s="67"/>
      <c r="EB1019" s="67"/>
      <c r="EC1019" s="67"/>
      <c r="ED1019" s="67"/>
      <c r="EE1019" s="67"/>
      <c r="EF1019" s="67"/>
      <c r="EG1019" s="67"/>
      <c r="EH1019" s="67"/>
      <c r="EI1019" s="67"/>
      <c r="EJ1019" s="67"/>
      <c r="EK1019" s="67"/>
      <c r="EL1019" s="67"/>
      <c r="EM1019" s="67"/>
      <c r="EN1019" s="67"/>
      <c r="EO1019" s="67"/>
      <c r="EP1019" s="67"/>
      <c r="EQ1019" s="67"/>
      <c r="ER1019" s="67"/>
      <c r="ES1019" s="67"/>
      <c r="ET1019" s="67"/>
      <c r="EU1019" s="67"/>
      <c r="EV1019" s="67"/>
      <c r="EW1019" s="67"/>
      <c r="EX1019" s="67"/>
      <c r="EY1019" s="67"/>
      <c r="EZ1019" s="67"/>
      <c r="FA1019" s="67"/>
      <c r="FB1019" s="67"/>
      <c r="FC1019" s="67"/>
      <c r="FD1019" s="67"/>
      <c r="FE1019" s="67"/>
      <c r="FF1019" s="67"/>
      <c r="FG1019" s="67"/>
      <c r="FH1019" s="67"/>
      <c r="FI1019" s="67"/>
      <c r="FJ1019" s="67"/>
      <c r="FK1019" s="67"/>
      <c r="FL1019" s="67"/>
      <c r="FM1019" s="67"/>
      <c r="FN1019" s="67"/>
      <c r="FO1019" s="67"/>
      <c r="FP1019" s="67"/>
      <c r="FQ1019" s="67"/>
      <c r="FR1019" s="67"/>
      <c r="FS1019" s="67"/>
      <c r="FT1019" s="67"/>
      <c r="FU1019" s="67"/>
      <c r="FV1019" s="67"/>
      <c r="FW1019" s="67"/>
      <c r="FX1019" s="67"/>
      <c r="FY1019" s="67"/>
      <c r="FZ1019" s="67"/>
      <c r="GA1019" s="67"/>
      <c r="GB1019" s="67"/>
      <c r="GC1019" s="67"/>
      <c r="GD1019" s="67"/>
      <c r="GE1019" s="67"/>
      <c r="GF1019" s="67"/>
      <c r="GG1019" s="67"/>
      <c r="GH1019" s="67"/>
      <c r="GI1019" s="67"/>
      <c r="GJ1019" s="67"/>
      <c r="GK1019" s="67"/>
      <c r="GL1019" s="67"/>
      <c r="GM1019" s="67"/>
      <c r="GN1019" s="67"/>
      <c r="GO1019" s="67"/>
      <c r="GP1019" s="67"/>
      <c r="GQ1019" s="67"/>
      <c r="GR1019" s="67"/>
      <c r="GS1019" s="67"/>
      <c r="GT1019" s="67"/>
      <c r="GU1019" s="67"/>
      <c r="GV1019" s="67"/>
      <c r="GW1019" s="67"/>
      <c r="GX1019" s="67"/>
      <c r="GY1019" s="67"/>
      <c r="GZ1019" s="67"/>
      <c r="HA1019" s="67"/>
      <c r="HB1019" s="67"/>
      <c r="HC1019" s="67"/>
      <c r="HD1019" s="67"/>
      <c r="HE1019" s="67"/>
      <c r="HF1019" s="67"/>
      <c r="HG1019" s="67"/>
      <c r="HH1019" s="67"/>
      <c r="HI1019" s="67"/>
      <c r="HJ1019" s="67"/>
      <c r="HK1019" s="67"/>
      <c r="HL1019" s="67"/>
      <c r="HM1019" s="67"/>
      <c r="HN1019" s="67"/>
      <c r="HO1019" s="67"/>
      <c r="HP1019" s="67"/>
      <c r="HQ1019" s="67"/>
    </row>
    <row r="1020" spans="1:242" s="14" customFormat="1" ht="11.25" customHeight="1">
      <c r="A1020" s="22" t="s">
        <v>1591</v>
      </c>
      <c r="B1020" s="22" t="s">
        <v>1793</v>
      </c>
      <c r="C1020" s="23" t="s">
        <v>1549</v>
      </c>
      <c r="D1020" s="17"/>
      <c r="E1020" s="17"/>
      <c r="F1020" s="17"/>
      <c r="G1020" s="17">
        <v>-54.53</v>
      </c>
      <c r="H1020" s="90"/>
      <c r="I1020" s="17"/>
      <c r="J1020" s="17"/>
      <c r="K1020" s="17"/>
      <c r="L1020" s="17"/>
      <c r="M1020" s="17"/>
      <c r="N1020" s="17"/>
      <c r="O1020" s="17"/>
      <c r="P1020" s="16">
        <f t="shared" si="696"/>
        <v>-54.53</v>
      </c>
      <c r="HR1020" s="29"/>
      <c r="HS1020" s="29"/>
      <c r="HT1020" s="29"/>
      <c r="HU1020" s="29"/>
      <c r="HV1020" s="29"/>
      <c r="HW1020" s="29"/>
      <c r="HX1020" s="29"/>
      <c r="HY1020" s="29"/>
      <c r="HZ1020" s="29"/>
      <c r="IA1020" s="29"/>
      <c r="IB1020" s="29"/>
      <c r="IC1020" s="29"/>
      <c r="ID1020" s="29"/>
      <c r="IE1020" s="29"/>
      <c r="IF1020" s="29"/>
      <c r="IG1020" s="29"/>
      <c r="IH1020" s="29"/>
    </row>
    <row r="1021" spans="1:242" s="14" customFormat="1" ht="11.25" customHeight="1">
      <c r="A1021" s="22" t="s">
        <v>1900</v>
      </c>
      <c r="B1021" s="22" t="s">
        <v>1901</v>
      </c>
      <c r="C1021" s="23" t="s">
        <v>1696</v>
      </c>
      <c r="D1021" s="17"/>
      <c r="E1021" s="17"/>
      <c r="F1021" s="17"/>
      <c r="G1021" s="17"/>
      <c r="H1021" s="90"/>
      <c r="I1021" s="17"/>
      <c r="J1021" s="17">
        <v>-107.94</v>
      </c>
      <c r="K1021" s="17"/>
      <c r="L1021" s="17"/>
      <c r="M1021" s="17"/>
      <c r="N1021" s="17"/>
      <c r="O1021" s="17"/>
      <c r="P1021" s="16">
        <f t="shared" si="696"/>
        <v>-107.94</v>
      </c>
      <c r="HR1021" s="29"/>
      <c r="HS1021" s="29"/>
      <c r="HT1021" s="29"/>
      <c r="HU1021" s="29"/>
      <c r="HV1021" s="29"/>
      <c r="HW1021" s="29"/>
      <c r="HX1021" s="29"/>
      <c r="HY1021" s="29"/>
      <c r="HZ1021" s="29"/>
      <c r="IA1021" s="29"/>
      <c r="IB1021" s="29"/>
      <c r="IC1021" s="29"/>
      <c r="ID1021" s="29"/>
      <c r="IE1021" s="29"/>
      <c r="IF1021" s="29"/>
      <c r="IG1021" s="29"/>
      <c r="IH1021" s="29"/>
    </row>
    <row r="1022" spans="1:242" s="14" customFormat="1" ht="11.25" customHeight="1">
      <c r="A1022" s="22" t="s">
        <v>1947</v>
      </c>
      <c r="B1022" s="22" t="s">
        <v>1948</v>
      </c>
      <c r="C1022" s="23" t="s">
        <v>1944</v>
      </c>
      <c r="D1022" s="17">
        <v>-0.3</v>
      </c>
      <c r="E1022" s="17"/>
      <c r="F1022" s="17"/>
      <c r="G1022" s="17"/>
      <c r="H1022" s="90"/>
      <c r="I1022" s="17"/>
      <c r="J1022" s="17"/>
      <c r="K1022" s="17"/>
      <c r="L1022" s="17"/>
      <c r="M1022" s="17"/>
      <c r="N1022" s="17"/>
      <c r="O1022" s="17"/>
      <c r="P1022" s="16">
        <f t="shared" si="696"/>
        <v>-0.3</v>
      </c>
      <c r="HR1022" s="29"/>
      <c r="HS1022" s="29"/>
      <c r="HT1022" s="29"/>
      <c r="HU1022" s="29"/>
      <c r="HV1022" s="29"/>
      <c r="HW1022" s="29"/>
      <c r="HX1022" s="29"/>
      <c r="HY1022" s="29"/>
      <c r="HZ1022" s="29"/>
      <c r="IA1022" s="29"/>
      <c r="IB1022" s="29"/>
      <c r="IC1022" s="29"/>
      <c r="ID1022" s="29"/>
      <c r="IE1022" s="29"/>
      <c r="IF1022" s="29"/>
      <c r="IG1022" s="29"/>
      <c r="IH1022" s="29"/>
    </row>
    <row r="1023" spans="1:242" s="14" customFormat="1" ht="11.25" customHeight="1">
      <c r="A1023" s="22" t="s">
        <v>2023</v>
      </c>
      <c r="B1023" s="22" t="s">
        <v>2071</v>
      </c>
      <c r="C1023" s="23" t="s">
        <v>2063</v>
      </c>
      <c r="D1023" s="17"/>
      <c r="E1023" s="17"/>
      <c r="F1023" s="17"/>
      <c r="G1023" s="17"/>
      <c r="H1023" s="90"/>
      <c r="I1023" s="17"/>
      <c r="J1023" s="17"/>
      <c r="K1023" s="17">
        <v>-321.38</v>
      </c>
      <c r="L1023" s="17"/>
      <c r="M1023" s="17"/>
      <c r="N1023" s="17"/>
      <c r="O1023" s="17"/>
      <c r="P1023" s="16">
        <f t="shared" si="696"/>
        <v>-321.38</v>
      </c>
      <c r="HR1023" s="29"/>
      <c r="HS1023" s="29"/>
      <c r="HT1023" s="29"/>
      <c r="HU1023" s="29"/>
      <c r="HV1023" s="29"/>
      <c r="HW1023" s="29"/>
      <c r="HX1023" s="29"/>
      <c r="HY1023" s="29"/>
      <c r="HZ1023" s="29"/>
      <c r="IA1023" s="29"/>
      <c r="IB1023" s="29"/>
      <c r="IC1023" s="29"/>
      <c r="ID1023" s="29"/>
      <c r="IE1023" s="29"/>
      <c r="IF1023" s="29"/>
      <c r="IG1023" s="29"/>
      <c r="IH1023" s="29"/>
    </row>
    <row r="1024" spans="1:242" s="14" customFormat="1" ht="11.25" customHeight="1">
      <c r="A1024" s="22" t="s">
        <v>802</v>
      </c>
      <c r="B1024" s="22" t="s">
        <v>158</v>
      </c>
      <c r="C1024" s="23" t="s">
        <v>14</v>
      </c>
      <c r="D1024" s="17">
        <v>-4835.7700000000004</v>
      </c>
      <c r="E1024" s="17">
        <v>-500420.95</v>
      </c>
      <c r="F1024" s="17"/>
      <c r="G1024" s="17">
        <v>-52.21</v>
      </c>
      <c r="H1024" s="90"/>
      <c r="I1024" s="17"/>
      <c r="J1024" s="17"/>
      <c r="K1024" s="17"/>
      <c r="L1024" s="17"/>
      <c r="M1024" s="17"/>
      <c r="N1024" s="17"/>
      <c r="O1024" s="17"/>
      <c r="P1024" s="16">
        <f t="shared" si="696"/>
        <v>-505308.93000000005</v>
      </c>
      <c r="HR1024" s="29"/>
      <c r="HS1024" s="29"/>
      <c r="HT1024" s="29"/>
      <c r="HU1024" s="29"/>
      <c r="HV1024" s="29"/>
      <c r="HW1024" s="29"/>
      <c r="HX1024" s="29"/>
      <c r="HY1024" s="29"/>
      <c r="HZ1024" s="29"/>
      <c r="IA1024" s="29"/>
      <c r="IB1024" s="29"/>
      <c r="IC1024" s="29"/>
      <c r="ID1024" s="29"/>
      <c r="IE1024" s="29"/>
      <c r="IF1024" s="29"/>
      <c r="IG1024" s="29"/>
      <c r="IH1024" s="29"/>
    </row>
    <row r="1025" spans="1:242" s="14" customFormat="1" ht="11.25" customHeight="1">
      <c r="A1025" s="22" t="s">
        <v>1882</v>
      </c>
      <c r="B1025" s="22" t="s">
        <v>1953</v>
      </c>
      <c r="C1025" s="23" t="s">
        <v>14</v>
      </c>
      <c r="D1025" s="17"/>
      <c r="E1025" s="17"/>
      <c r="F1025" s="17"/>
      <c r="G1025" s="17"/>
      <c r="H1025" s="90"/>
      <c r="I1025" s="17"/>
      <c r="J1025" s="17"/>
      <c r="K1025" s="17"/>
      <c r="L1025" s="17"/>
      <c r="M1025" s="17"/>
      <c r="N1025" s="17"/>
      <c r="O1025" s="17"/>
      <c r="P1025" s="16">
        <f t="shared" si="696"/>
        <v>0</v>
      </c>
      <c r="HR1025" s="29"/>
      <c r="HS1025" s="29"/>
      <c r="HT1025" s="29"/>
      <c r="HU1025" s="29"/>
      <c r="HV1025" s="29"/>
      <c r="HW1025" s="29"/>
      <c r="HX1025" s="29"/>
      <c r="HY1025" s="29"/>
      <c r="HZ1025" s="29"/>
      <c r="IA1025" s="29"/>
      <c r="IB1025" s="29"/>
      <c r="IC1025" s="29"/>
      <c r="ID1025" s="29"/>
      <c r="IE1025" s="29"/>
      <c r="IF1025" s="29"/>
      <c r="IG1025" s="29"/>
      <c r="IH1025" s="29"/>
    </row>
    <row r="1026" spans="1:242" s="14" customFormat="1" ht="11.25" customHeight="1">
      <c r="A1026" s="22" t="s">
        <v>1114</v>
      </c>
      <c r="B1026" s="36" t="s">
        <v>1115</v>
      </c>
      <c r="C1026" s="48" t="s">
        <v>1116</v>
      </c>
      <c r="D1026" s="17"/>
      <c r="E1026" s="17"/>
      <c r="F1026" s="17"/>
      <c r="G1026" s="17"/>
      <c r="H1026" s="90"/>
      <c r="I1026" s="17"/>
      <c r="J1026" s="17"/>
      <c r="K1026" s="17"/>
      <c r="L1026" s="17"/>
      <c r="M1026" s="17"/>
      <c r="N1026" s="17"/>
      <c r="O1026" s="17"/>
      <c r="P1026" s="16">
        <f t="shared" si="696"/>
        <v>0</v>
      </c>
      <c r="HR1026" s="29"/>
      <c r="HS1026" s="29"/>
      <c r="HT1026" s="29"/>
      <c r="HU1026" s="29"/>
      <c r="HV1026" s="29"/>
      <c r="HW1026" s="29"/>
      <c r="HX1026" s="29"/>
      <c r="HY1026" s="29"/>
      <c r="HZ1026" s="29"/>
      <c r="IA1026" s="29"/>
      <c r="IB1026" s="29"/>
      <c r="IC1026" s="29"/>
      <c r="ID1026" s="29"/>
      <c r="IE1026" s="29"/>
      <c r="IF1026" s="29"/>
      <c r="IG1026" s="29"/>
      <c r="IH1026" s="29"/>
    </row>
    <row r="1027" spans="1:242" s="14" customFormat="1" ht="11.25" customHeight="1">
      <c r="A1027" s="22" t="s">
        <v>1147</v>
      </c>
      <c r="B1027" s="36" t="s">
        <v>1148</v>
      </c>
      <c r="C1027" s="48" t="s">
        <v>135</v>
      </c>
      <c r="D1027" s="17"/>
      <c r="E1027" s="17"/>
      <c r="F1027" s="17">
        <v>-191.54</v>
      </c>
      <c r="G1027" s="17"/>
      <c r="H1027" s="90"/>
      <c r="I1027" s="17"/>
      <c r="J1027" s="17"/>
      <c r="K1027" s="17"/>
      <c r="L1027" s="17"/>
      <c r="M1027" s="17"/>
      <c r="N1027" s="17"/>
      <c r="O1027" s="17"/>
      <c r="P1027" s="16">
        <f t="shared" si="696"/>
        <v>-191.54</v>
      </c>
      <c r="HR1027" s="29"/>
      <c r="HS1027" s="29"/>
      <c r="HT1027" s="29"/>
      <c r="HU1027" s="29"/>
      <c r="HV1027" s="29"/>
      <c r="HW1027" s="29"/>
      <c r="HX1027" s="29"/>
      <c r="HY1027" s="29"/>
      <c r="HZ1027" s="29"/>
      <c r="IA1027" s="29"/>
      <c r="IB1027" s="29"/>
      <c r="IC1027" s="29"/>
      <c r="ID1027" s="29"/>
      <c r="IE1027" s="29"/>
      <c r="IF1027" s="29"/>
      <c r="IG1027" s="29"/>
      <c r="IH1027" s="29"/>
    </row>
    <row r="1028" spans="1:242" s="14" customFormat="1" ht="11.25" customHeight="1">
      <c r="A1028" s="22" t="s">
        <v>1829</v>
      </c>
      <c r="B1028" s="22" t="s">
        <v>2059</v>
      </c>
      <c r="C1028" s="23" t="s">
        <v>14</v>
      </c>
      <c r="D1028" s="17">
        <v>-170.47</v>
      </c>
      <c r="E1028" s="17"/>
      <c r="F1028" s="17"/>
      <c r="G1028" s="17"/>
      <c r="H1028" s="90"/>
      <c r="I1028" s="17"/>
      <c r="J1028" s="17"/>
      <c r="K1028" s="17"/>
      <c r="L1028" s="17"/>
      <c r="M1028" s="17"/>
      <c r="N1028" s="17"/>
      <c r="O1028" s="17"/>
      <c r="P1028" s="16">
        <f t="shared" si="696"/>
        <v>-170.47</v>
      </c>
      <c r="HR1028" s="29"/>
      <c r="HS1028" s="29"/>
      <c r="HT1028" s="29"/>
      <c r="HU1028" s="29"/>
      <c r="HV1028" s="29"/>
      <c r="HW1028" s="29"/>
      <c r="HX1028" s="29"/>
      <c r="HY1028" s="29"/>
      <c r="HZ1028" s="29"/>
      <c r="IA1028" s="29"/>
      <c r="IB1028" s="29"/>
      <c r="IC1028" s="29"/>
      <c r="ID1028" s="29"/>
      <c r="IE1028" s="29"/>
      <c r="IF1028" s="29"/>
      <c r="IG1028" s="29"/>
      <c r="IH1028" s="29"/>
    </row>
    <row r="1029" spans="1:242" s="14" customFormat="1" ht="11.25" customHeight="1">
      <c r="A1029" s="22" t="s">
        <v>1183</v>
      </c>
      <c r="B1029" s="36" t="s">
        <v>195</v>
      </c>
      <c r="C1029" s="48" t="s">
        <v>14</v>
      </c>
      <c r="D1029" s="17"/>
      <c r="E1029" s="17"/>
      <c r="F1029" s="17"/>
      <c r="G1029" s="17"/>
      <c r="H1029" s="90"/>
      <c r="I1029" s="17">
        <v>-934.59</v>
      </c>
      <c r="J1029" s="17"/>
      <c r="K1029" s="17"/>
      <c r="L1029" s="17"/>
      <c r="M1029" s="17"/>
      <c r="N1029" s="17"/>
      <c r="O1029" s="17"/>
      <c r="P1029" s="16">
        <f t="shared" si="696"/>
        <v>-934.59</v>
      </c>
      <c r="HR1029" s="29"/>
      <c r="HS1029" s="29"/>
      <c r="HT1029" s="29"/>
      <c r="HU1029" s="29"/>
      <c r="HV1029" s="29"/>
      <c r="HW1029" s="29"/>
      <c r="HX1029" s="29"/>
      <c r="HY1029" s="29"/>
      <c r="HZ1029" s="29"/>
      <c r="IA1029" s="29"/>
      <c r="IB1029" s="29"/>
      <c r="IC1029" s="29"/>
      <c r="ID1029" s="29"/>
      <c r="IE1029" s="29"/>
      <c r="IF1029" s="29"/>
      <c r="IG1029" s="29"/>
      <c r="IH1029" s="29"/>
    </row>
    <row r="1030" spans="1:242" s="14" customFormat="1" ht="11.25" customHeight="1">
      <c r="A1030" s="22" t="s">
        <v>1829</v>
      </c>
      <c r="B1030" s="36" t="s">
        <v>276</v>
      </c>
      <c r="C1030" s="48" t="s">
        <v>14</v>
      </c>
      <c r="D1030" s="17"/>
      <c r="E1030" s="17"/>
      <c r="F1030" s="17"/>
      <c r="G1030" s="17"/>
      <c r="H1030" s="90"/>
      <c r="I1030" s="17">
        <v>-255</v>
      </c>
      <c r="J1030" s="17"/>
      <c r="K1030" s="17"/>
      <c r="L1030" s="17"/>
      <c r="M1030" s="17"/>
      <c r="N1030" s="17"/>
      <c r="O1030" s="17"/>
      <c r="P1030" s="16">
        <f t="shared" si="696"/>
        <v>-255</v>
      </c>
      <c r="HR1030" s="29"/>
      <c r="HS1030" s="29"/>
      <c r="HT1030" s="29"/>
      <c r="HU1030" s="29"/>
      <c r="HV1030" s="29"/>
      <c r="HW1030" s="29"/>
      <c r="HX1030" s="29"/>
      <c r="HY1030" s="29"/>
      <c r="HZ1030" s="29"/>
      <c r="IA1030" s="29"/>
      <c r="IB1030" s="29"/>
      <c r="IC1030" s="29"/>
      <c r="ID1030" s="29"/>
      <c r="IE1030" s="29"/>
      <c r="IF1030" s="29"/>
      <c r="IG1030" s="29"/>
      <c r="IH1030" s="29"/>
    </row>
    <row r="1031" spans="1:242" s="14" customFormat="1">
      <c r="A1031" s="22" t="s">
        <v>1562</v>
      </c>
      <c r="B1031" s="36" t="s">
        <v>276</v>
      </c>
      <c r="C1031" s="48" t="s">
        <v>14</v>
      </c>
      <c r="D1031" s="17"/>
      <c r="E1031" s="17"/>
      <c r="F1031" s="17"/>
      <c r="G1031" s="17"/>
      <c r="H1031" s="90"/>
      <c r="I1031" s="17"/>
      <c r="J1031" s="17"/>
      <c r="K1031" s="17"/>
      <c r="L1031" s="17"/>
      <c r="M1031" s="17"/>
      <c r="N1031" s="17"/>
      <c r="O1031" s="17"/>
      <c r="P1031" s="16">
        <f t="shared" si="696"/>
        <v>0</v>
      </c>
      <c r="HR1031" s="29"/>
      <c r="HS1031" s="29"/>
      <c r="HT1031" s="29"/>
      <c r="HU1031" s="29"/>
      <c r="HV1031" s="29"/>
      <c r="HW1031" s="29"/>
      <c r="HX1031" s="29"/>
      <c r="HY1031" s="29"/>
      <c r="HZ1031" s="29"/>
      <c r="IA1031" s="29"/>
      <c r="IB1031" s="29"/>
      <c r="IC1031" s="29"/>
      <c r="ID1031" s="29"/>
      <c r="IE1031" s="29"/>
      <c r="IF1031" s="29"/>
      <c r="IG1031" s="29"/>
      <c r="IH1031" s="29"/>
    </row>
    <row r="1032" spans="1:242" s="14" customFormat="1">
      <c r="A1032" s="22" t="s">
        <v>1255</v>
      </c>
      <c r="B1032" s="22" t="s">
        <v>200</v>
      </c>
      <c r="C1032" s="23" t="s">
        <v>14</v>
      </c>
      <c r="D1032" s="17"/>
      <c r="E1032" s="17">
        <v>-981.6</v>
      </c>
      <c r="F1032" s="17">
        <v>-1361.04</v>
      </c>
      <c r="G1032" s="17"/>
      <c r="H1032" s="17">
        <v>-489.56</v>
      </c>
      <c r="I1032" s="17">
        <v>-1133.29</v>
      </c>
      <c r="J1032" s="17">
        <v>-2382.1799999999998</v>
      </c>
      <c r="K1032" s="17">
        <v>-1163.8499999999999</v>
      </c>
      <c r="L1032" s="17"/>
      <c r="M1032" s="17"/>
      <c r="N1032" s="17"/>
      <c r="O1032" s="17"/>
      <c r="P1032" s="16">
        <f t="shared" si="696"/>
        <v>-7511.52</v>
      </c>
      <c r="HR1032" s="29"/>
      <c r="HS1032" s="29"/>
      <c r="HT1032" s="29"/>
      <c r="HU1032" s="29"/>
      <c r="HV1032" s="29"/>
      <c r="HW1032" s="29"/>
      <c r="HX1032" s="29"/>
      <c r="HY1032" s="29"/>
      <c r="HZ1032" s="29"/>
      <c r="IA1032" s="29"/>
      <c r="IB1032" s="29"/>
      <c r="IC1032" s="29"/>
      <c r="ID1032" s="29"/>
      <c r="IE1032" s="29"/>
      <c r="IF1032" s="29"/>
      <c r="IG1032" s="29"/>
      <c r="IH1032" s="29"/>
    </row>
    <row r="1033" spans="1:242" s="14" customFormat="1">
      <c r="A1033" s="22" t="s">
        <v>1271</v>
      </c>
      <c r="B1033" s="22" t="s">
        <v>1955</v>
      </c>
      <c r="C1033" s="23" t="s">
        <v>47</v>
      </c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6">
        <f t="shared" si="696"/>
        <v>0</v>
      </c>
      <c r="HR1033" s="29"/>
      <c r="HS1033" s="29"/>
      <c r="HT1033" s="29"/>
      <c r="HU1033" s="29"/>
      <c r="HV1033" s="29"/>
      <c r="HW1033" s="29"/>
      <c r="HX1033" s="29"/>
      <c r="HY1033" s="29"/>
      <c r="HZ1033" s="29"/>
      <c r="IA1033" s="29"/>
      <c r="IB1033" s="29"/>
      <c r="IC1033" s="29"/>
      <c r="ID1033" s="29"/>
      <c r="IE1033" s="29"/>
      <c r="IF1033" s="29"/>
      <c r="IG1033" s="29"/>
      <c r="IH1033" s="29"/>
    </row>
    <row r="1034" spans="1:242" s="14" customFormat="1">
      <c r="A1034" s="22" t="s">
        <v>2070</v>
      </c>
      <c r="B1034" s="22" t="s">
        <v>1273</v>
      </c>
      <c r="C1034" s="23" t="s">
        <v>115</v>
      </c>
      <c r="D1034" s="17"/>
      <c r="E1034" s="17"/>
      <c r="F1034" s="17">
        <v>-35937.57</v>
      </c>
      <c r="G1034" s="17"/>
      <c r="H1034" s="17"/>
      <c r="I1034" s="17"/>
      <c r="J1034" s="17"/>
      <c r="K1034" s="17"/>
      <c r="L1034" s="17"/>
      <c r="M1034" s="17"/>
      <c r="N1034" s="17"/>
      <c r="O1034" s="17"/>
      <c r="P1034" s="16">
        <f t="shared" ref="P1034:P1075" si="697">SUM(D1034:O1034)</f>
        <v>-35937.57</v>
      </c>
      <c r="HR1034" s="29"/>
      <c r="HS1034" s="29"/>
      <c r="HT1034" s="29"/>
      <c r="HU1034" s="29"/>
      <c r="HV1034" s="29"/>
      <c r="HW1034" s="29"/>
      <c r="HX1034" s="29"/>
      <c r="HY1034" s="29"/>
      <c r="HZ1034" s="29"/>
      <c r="IA1034" s="29"/>
      <c r="IB1034" s="29"/>
      <c r="IC1034" s="29"/>
      <c r="ID1034" s="29"/>
      <c r="IE1034" s="29"/>
      <c r="IF1034" s="29"/>
      <c r="IG1034" s="29"/>
      <c r="IH1034" s="29"/>
    </row>
    <row r="1035" spans="1:242" s="14" customFormat="1">
      <c r="A1035" s="22" t="s">
        <v>2057</v>
      </c>
      <c r="B1035" s="22" t="s">
        <v>1275</v>
      </c>
      <c r="C1035" s="23" t="s">
        <v>14</v>
      </c>
      <c r="D1035" s="17">
        <v>-154.22999999999999</v>
      </c>
      <c r="E1035" s="17"/>
      <c r="F1035" s="17">
        <v>-578.67999999999995</v>
      </c>
      <c r="G1035" s="17">
        <v>-1052.5</v>
      </c>
      <c r="H1035" s="17">
        <v>-2493.23</v>
      </c>
      <c r="I1035" s="17"/>
      <c r="J1035" s="17"/>
      <c r="K1035" s="17"/>
      <c r="L1035" s="17"/>
      <c r="M1035" s="17"/>
      <c r="N1035" s="17"/>
      <c r="O1035" s="17"/>
      <c r="P1035" s="16">
        <f t="shared" si="697"/>
        <v>-4278.6399999999994</v>
      </c>
      <c r="HR1035" s="29"/>
      <c r="HS1035" s="29"/>
      <c r="HT1035" s="29"/>
      <c r="HU1035" s="29"/>
      <c r="HV1035" s="29"/>
      <c r="HW1035" s="29"/>
      <c r="HX1035" s="29"/>
      <c r="HY1035" s="29"/>
      <c r="HZ1035" s="29"/>
      <c r="IA1035" s="29"/>
      <c r="IB1035" s="29"/>
      <c r="IC1035" s="29"/>
      <c r="ID1035" s="29"/>
      <c r="IE1035" s="29"/>
      <c r="IF1035" s="29"/>
      <c r="IG1035" s="29"/>
      <c r="IH1035" s="29"/>
    </row>
    <row r="1036" spans="1:242" s="14" customFormat="1">
      <c r="A1036" s="44"/>
      <c r="B1036" s="54" t="s">
        <v>222</v>
      </c>
      <c r="C1036" s="104"/>
      <c r="D1036" s="43">
        <f t="shared" ref="D1036:P1036" si="698">SUM(D1037:D1113)</f>
        <v>-2101853.7600000002</v>
      </c>
      <c r="E1036" s="43">
        <f t="shared" si="698"/>
        <v>-71335.8</v>
      </c>
      <c r="F1036" s="43">
        <f t="shared" si="698"/>
        <v>-65870.489999999991</v>
      </c>
      <c r="G1036" s="43">
        <f t="shared" si="698"/>
        <v>-46061.30999999999</v>
      </c>
      <c r="H1036" s="43">
        <f t="shared" si="698"/>
        <v>-77089.110000000015</v>
      </c>
      <c r="I1036" s="43">
        <f t="shared" si="698"/>
        <v>-66398.17</v>
      </c>
      <c r="J1036" s="43">
        <f t="shared" si="698"/>
        <v>-87142.130000000019</v>
      </c>
      <c r="K1036" s="43">
        <f t="shared" si="698"/>
        <v>-99240.719999999987</v>
      </c>
      <c r="L1036" s="43">
        <f t="shared" si="698"/>
        <v>0</v>
      </c>
      <c r="M1036" s="43">
        <f t="shared" si="698"/>
        <v>0</v>
      </c>
      <c r="N1036" s="43">
        <f t="shared" si="698"/>
        <v>0</v>
      </c>
      <c r="O1036" s="43">
        <f t="shared" si="698"/>
        <v>0</v>
      </c>
      <c r="P1036" s="43">
        <f t="shared" si="698"/>
        <v>-2614991.4899999993</v>
      </c>
      <c r="HR1036" s="29"/>
      <c r="HS1036" s="29"/>
      <c r="HT1036" s="29"/>
      <c r="HU1036" s="29"/>
      <c r="HV1036" s="29"/>
      <c r="HW1036" s="29"/>
      <c r="HX1036" s="29"/>
      <c r="HY1036" s="29"/>
      <c r="HZ1036" s="29"/>
      <c r="IA1036" s="29"/>
      <c r="IB1036" s="29"/>
      <c r="IC1036" s="29"/>
      <c r="ID1036" s="29"/>
      <c r="IE1036" s="29"/>
      <c r="IF1036" s="29"/>
      <c r="IG1036" s="29"/>
      <c r="IH1036" s="29"/>
    </row>
    <row r="1037" spans="1:242" s="14" customFormat="1">
      <c r="A1037" s="22" t="s">
        <v>352</v>
      </c>
      <c r="B1037" s="36" t="s">
        <v>353</v>
      </c>
      <c r="C1037" s="48" t="s">
        <v>14</v>
      </c>
      <c r="D1037" s="17">
        <v>-1214246.95</v>
      </c>
      <c r="E1037" s="17">
        <v>-164.94</v>
      </c>
      <c r="F1037" s="17">
        <v>-459.54</v>
      </c>
      <c r="G1037" s="17">
        <v>-130.94</v>
      </c>
      <c r="H1037" s="17">
        <v>-27.63</v>
      </c>
      <c r="I1037" s="17">
        <v>-20.49</v>
      </c>
      <c r="J1037" s="17">
        <v>-407.35</v>
      </c>
      <c r="K1037" s="17">
        <v>3.45</v>
      </c>
      <c r="L1037" s="17"/>
      <c r="M1037" s="17"/>
      <c r="N1037" s="17"/>
      <c r="O1037" s="17"/>
      <c r="P1037" s="16">
        <f t="shared" si="697"/>
        <v>-1215454.3899999999</v>
      </c>
      <c r="HR1037" s="29"/>
      <c r="HS1037" s="29"/>
      <c r="HT1037" s="29"/>
      <c r="HU1037" s="29"/>
      <c r="HV1037" s="29"/>
      <c r="HW1037" s="29"/>
      <c r="HX1037" s="29"/>
      <c r="HY1037" s="29"/>
      <c r="HZ1037" s="29"/>
      <c r="IA1037" s="29"/>
      <c r="IB1037" s="29"/>
      <c r="IC1037" s="29"/>
      <c r="ID1037" s="29"/>
      <c r="IE1037" s="29"/>
      <c r="IF1037" s="29"/>
      <c r="IG1037" s="29"/>
      <c r="IH1037" s="29"/>
    </row>
    <row r="1038" spans="1:242" s="14" customFormat="1">
      <c r="A1038" s="22" t="s">
        <v>354</v>
      </c>
      <c r="B1038" s="36" t="s">
        <v>1460</v>
      </c>
      <c r="C1038" s="48" t="s">
        <v>15</v>
      </c>
      <c r="D1038" s="17">
        <v>-506018.88</v>
      </c>
      <c r="E1038" s="17">
        <v>-68.73</v>
      </c>
      <c r="F1038" s="17">
        <v>-191.57</v>
      </c>
      <c r="G1038" s="17">
        <v>-54.61</v>
      </c>
      <c r="H1038" s="17">
        <v>-11.52</v>
      </c>
      <c r="I1038" s="17">
        <v>-8.5399999999999991</v>
      </c>
      <c r="J1038" s="17">
        <v>-169.79</v>
      </c>
      <c r="K1038" s="17">
        <v>1.44</v>
      </c>
      <c r="L1038" s="17"/>
      <c r="M1038" s="17"/>
      <c r="N1038" s="17"/>
      <c r="O1038" s="17"/>
      <c r="P1038" s="16">
        <f t="shared" si="697"/>
        <v>-506522.19999999995</v>
      </c>
      <c r="HR1038" s="29"/>
      <c r="HS1038" s="29"/>
      <c r="HT1038" s="29"/>
      <c r="HU1038" s="29"/>
      <c r="HV1038" s="29"/>
      <c r="HW1038" s="29"/>
      <c r="HX1038" s="29"/>
      <c r="HY1038" s="29"/>
      <c r="HZ1038" s="29"/>
      <c r="IA1038" s="29"/>
      <c r="IB1038" s="29"/>
      <c r="IC1038" s="29"/>
      <c r="ID1038" s="29"/>
      <c r="IE1038" s="29"/>
      <c r="IF1038" s="29"/>
      <c r="IG1038" s="29"/>
      <c r="IH1038" s="29"/>
    </row>
    <row r="1039" spans="1:242" s="14" customFormat="1">
      <c r="A1039" s="22" t="s">
        <v>356</v>
      </c>
      <c r="B1039" s="36" t="s">
        <v>1461</v>
      </c>
      <c r="C1039" s="48" t="s">
        <v>16</v>
      </c>
      <c r="D1039" s="17">
        <v>-303475.08</v>
      </c>
      <c r="E1039" s="17">
        <v>-41.36</v>
      </c>
      <c r="F1039" s="17">
        <v>-114.76</v>
      </c>
      <c r="G1039" s="17">
        <v>-32.67</v>
      </c>
      <c r="H1039" s="17">
        <v>-6.89</v>
      </c>
      <c r="I1039" s="17">
        <v>-5.12</v>
      </c>
      <c r="J1039" s="17">
        <v>-101.73</v>
      </c>
      <c r="K1039" s="17">
        <v>0.86</v>
      </c>
      <c r="L1039" s="17"/>
      <c r="M1039" s="17"/>
      <c r="N1039" s="17"/>
      <c r="O1039" s="17"/>
      <c r="P1039" s="16">
        <f t="shared" si="697"/>
        <v>-303776.75</v>
      </c>
      <c r="HR1039" s="29"/>
      <c r="HS1039" s="29"/>
      <c r="HT1039" s="29"/>
      <c r="HU1039" s="29"/>
      <c r="HV1039" s="29"/>
      <c r="HW1039" s="29"/>
      <c r="HX1039" s="29"/>
      <c r="HY1039" s="29"/>
      <c r="HZ1039" s="29"/>
      <c r="IA1039" s="29"/>
      <c r="IB1039" s="29"/>
      <c r="IC1039" s="29"/>
      <c r="ID1039" s="29"/>
      <c r="IE1039" s="29"/>
      <c r="IF1039" s="29"/>
      <c r="IG1039" s="29"/>
      <c r="IH1039" s="29"/>
    </row>
    <row r="1040" spans="1:242" s="14" customFormat="1">
      <c r="A1040" s="22" t="s">
        <v>360</v>
      </c>
      <c r="B1040" s="36" t="s">
        <v>361</v>
      </c>
      <c r="C1040" s="48" t="s">
        <v>14</v>
      </c>
      <c r="D1040" s="17">
        <v>-95.25</v>
      </c>
      <c r="E1040" s="17">
        <v>-325.33999999999997</v>
      </c>
      <c r="F1040" s="17">
        <v>-525.98</v>
      </c>
      <c r="G1040" s="17">
        <v>-175.42</v>
      </c>
      <c r="H1040" s="17">
        <v>-72.7</v>
      </c>
      <c r="I1040" s="17">
        <v>-86.96</v>
      </c>
      <c r="J1040" s="17">
        <v>-100.25</v>
      </c>
      <c r="K1040" s="17">
        <v>-124.99</v>
      </c>
      <c r="L1040" s="17"/>
      <c r="M1040" s="17"/>
      <c r="N1040" s="17"/>
      <c r="O1040" s="17"/>
      <c r="P1040" s="16">
        <f t="shared" si="697"/>
        <v>-1506.89</v>
      </c>
      <c r="HR1040" s="29"/>
      <c r="HS1040" s="29"/>
      <c r="HT1040" s="29"/>
      <c r="HU1040" s="29"/>
      <c r="HV1040" s="29"/>
      <c r="HW1040" s="29"/>
      <c r="HX1040" s="29"/>
      <c r="HY1040" s="29"/>
      <c r="HZ1040" s="29"/>
      <c r="IA1040" s="29"/>
      <c r="IB1040" s="29"/>
      <c r="IC1040" s="29"/>
      <c r="ID1040" s="29"/>
      <c r="IE1040" s="29"/>
      <c r="IF1040" s="29"/>
      <c r="IG1040" s="29"/>
      <c r="IH1040" s="29"/>
    </row>
    <row r="1041" spans="1:242" s="14" customFormat="1">
      <c r="A1041" s="22" t="s">
        <v>362</v>
      </c>
      <c r="B1041" s="36" t="s">
        <v>1464</v>
      </c>
      <c r="C1041" s="48" t="s">
        <v>15</v>
      </c>
      <c r="D1041" s="17">
        <v>-39.97</v>
      </c>
      <c r="E1041" s="17">
        <v>-136.46</v>
      </c>
      <c r="F1041" s="17">
        <v>-220.13</v>
      </c>
      <c r="G1041" s="17">
        <v>-73.489999999999995</v>
      </c>
      <c r="H1041" s="17">
        <v>-30.37</v>
      </c>
      <c r="I1041" s="17">
        <v>-36.450000000000003</v>
      </c>
      <c r="J1041" s="17">
        <v>-42.09</v>
      </c>
      <c r="K1041" s="17">
        <v>-52.27</v>
      </c>
      <c r="L1041" s="17"/>
      <c r="M1041" s="17"/>
      <c r="N1041" s="17"/>
      <c r="O1041" s="17"/>
      <c r="P1041" s="16">
        <f t="shared" si="697"/>
        <v>-631.23</v>
      </c>
      <c r="HR1041" s="29"/>
      <c r="HS1041" s="29"/>
      <c r="HT1041" s="29"/>
      <c r="HU1041" s="29"/>
      <c r="HV1041" s="29"/>
      <c r="HW1041" s="29"/>
      <c r="HX1041" s="29"/>
      <c r="HY1041" s="29"/>
      <c r="HZ1041" s="29"/>
      <c r="IA1041" s="29"/>
      <c r="IB1041" s="29"/>
      <c r="IC1041" s="29"/>
      <c r="ID1041" s="29"/>
      <c r="IE1041" s="29"/>
      <c r="IF1041" s="29"/>
      <c r="IG1041" s="29"/>
      <c r="IH1041" s="29"/>
    </row>
    <row r="1042" spans="1:242" s="14" customFormat="1">
      <c r="A1042" s="22" t="s">
        <v>364</v>
      </c>
      <c r="B1042" s="36" t="s">
        <v>1465</v>
      </c>
      <c r="C1042" s="48" t="s">
        <v>16</v>
      </c>
      <c r="D1042" s="17">
        <v>-23.38</v>
      </c>
      <c r="E1042" s="17">
        <v>-80.63</v>
      </c>
      <c r="F1042" s="17">
        <v>-130.62</v>
      </c>
      <c r="G1042" s="17">
        <v>-43.54</v>
      </c>
      <c r="H1042" s="17">
        <v>-18.059999999999999</v>
      </c>
      <c r="I1042" s="17">
        <v>-21.62</v>
      </c>
      <c r="J1042" s="17">
        <v>-24.52</v>
      </c>
      <c r="K1042" s="17">
        <v>-31.06</v>
      </c>
      <c r="L1042" s="17"/>
      <c r="M1042" s="17"/>
      <c r="N1042" s="17"/>
      <c r="O1042" s="17"/>
      <c r="P1042" s="16">
        <f t="shared" si="697"/>
        <v>-373.43</v>
      </c>
      <c r="HR1042" s="29"/>
      <c r="HS1042" s="29"/>
      <c r="HT1042" s="29"/>
      <c r="HU1042" s="29"/>
      <c r="HV1042" s="29"/>
      <c r="HW1042" s="29"/>
      <c r="HX1042" s="29"/>
      <c r="HY1042" s="29"/>
      <c r="HZ1042" s="29"/>
      <c r="IA1042" s="29"/>
      <c r="IB1042" s="29"/>
      <c r="IC1042" s="29"/>
      <c r="ID1042" s="29"/>
      <c r="IE1042" s="29"/>
      <c r="IF1042" s="29"/>
      <c r="IG1042" s="29"/>
      <c r="IH1042" s="29"/>
    </row>
    <row r="1043" spans="1:242" s="14" customFormat="1">
      <c r="A1043" s="22" t="s">
        <v>368</v>
      </c>
      <c r="B1043" s="36" t="s">
        <v>369</v>
      </c>
      <c r="C1043" s="48" t="s">
        <v>14</v>
      </c>
      <c r="D1043" s="17">
        <v>-73.02</v>
      </c>
      <c r="E1043" s="17">
        <v>-160.44</v>
      </c>
      <c r="F1043" s="17">
        <v>-366.12</v>
      </c>
      <c r="G1043" s="17">
        <v>-1.52</v>
      </c>
      <c r="H1043" s="17">
        <v>-148.4</v>
      </c>
      <c r="I1043" s="17">
        <v>-5.0599999999999996</v>
      </c>
      <c r="J1043" s="17">
        <v>-42.63</v>
      </c>
      <c r="K1043" s="17"/>
      <c r="L1043" s="17"/>
      <c r="M1043" s="17"/>
      <c r="N1043" s="17"/>
      <c r="O1043" s="17"/>
      <c r="P1043" s="16">
        <f t="shared" si="697"/>
        <v>-797.18999999999983</v>
      </c>
      <c r="HR1043" s="29"/>
      <c r="HS1043" s="29"/>
      <c r="HT1043" s="29"/>
      <c r="HU1043" s="29"/>
      <c r="HV1043" s="29"/>
      <c r="HW1043" s="29"/>
      <c r="HX1043" s="29"/>
      <c r="HY1043" s="29"/>
      <c r="HZ1043" s="29"/>
      <c r="IA1043" s="29"/>
      <c r="IB1043" s="29"/>
      <c r="IC1043" s="29"/>
      <c r="ID1043" s="29"/>
      <c r="IE1043" s="29"/>
      <c r="IF1043" s="29"/>
      <c r="IG1043" s="29"/>
      <c r="IH1043" s="29"/>
    </row>
    <row r="1044" spans="1:242" s="14" customFormat="1">
      <c r="A1044" s="22" t="s">
        <v>370</v>
      </c>
      <c r="B1044" s="36" t="s">
        <v>371</v>
      </c>
      <c r="C1044" s="48" t="s">
        <v>15</v>
      </c>
      <c r="D1044" s="17">
        <v>-30.44</v>
      </c>
      <c r="E1044" s="17">
        <v>-66.88</v>
      </c>
      <c r="F1044" s="17">
        <v>-152.62</v>
      </c>
      <c r="G1044" s="17">
        <v>-0.64</v>
      </c>
      <c r="H1044" s="17">
        <v>-61.85</v>
      </c>
      <c r="I1044" s="17">
        <v>-2.11</v>
      </c>
      <c r="J1044" s="17">
        <v>-17.760000000000002</v>
      </c>
      <c r="K1044" s="17"/>
      <c r="L1044" s="17"/>
      <c r="M1044" s="17"/>
      <c r="N1044" s="17"/>
      <c r="O1044" s="17"/>
      <c r="P1044" s="16">
        <f t="shared" si="697"/>
        <v>-332.3</v>
      </c>
      <c r="HR1044" s="29"/>
      <c r="HS1044" s="29"/>
      <c r="HT1044" s="29"/>
      <c r="HU1044" s="29"/>
      <c r="HV1044" s="29"/>
      <c r="HW1044" s="29"/>
      <c r="HX1044" s="29"/>
      <c r="HY1044" s="29"/>
      <c r="HZ1044" s="29"/>
      <c r="IA1044" s="29"/>
      <c r="IB1044" s="29"/>
      <c r="IC1044" s="29"/>
      <c r="ID1044" s="29"/>
      <c r="IE1044" s="29"/>
      <c r="IF1044" s="29"/>
      <c r="IG1044" s="29"/>
      <c r="IH1044" s="29"/>
    </row>
    <row r="1045" spans="1:242" s="14" customFormat="1">
      <c r="A1045" s="22" t="s">
        <v>372</v>
      </c>
      <c r="B1045" s="36" t="s">
        <v>373</v>
      </c>
      <c r="C1045" s="48" t="s">
        <v>16</v>
      </c>
      <c r="D1045" s="17">
        <v>-18.2</v>
      </c>
      <c r="E1045" s="17">
        <v>-40.119999999999997</v>
      </c>
      <c r="F1045" s="17">
        <v>-91.67</v>
      </c>
      <c r="G1045" s="17">
        <v>-0.38</v>
      </c>
      <c r="H1045" s="17">
        <v>-37.08</v>
      </c>
      <c r="I1045" s="17">
        <v>-1.25</v>
      </c>
      <c r="J1045" s="17">
        <v>-10.65</v>
      </c>
      <c r="K1045" s="17"/>
      <c r="L1045" s="17"/>
      <c r="M1045" s="17"/>
      <c r="N1045" s="17"/>
      <c r="O1045" s="17"/>
      <c r="P1045" s="16">
        <f t="shared" si="697"/>
        <v>-199.35</v>
      </c>
      <c r="HR1045" s="29"/>
      <c r="HS1045" s="29"/>
      <c r="HT1045" s="29"/>
      <c r="HU1045" s="29"/>
      <c r="HV1045" s="29"/>
      <c r="HW1045" s="29"/>
      <c r="HX1045" s="29"/>
      <c r="HY1045" s="29"/>
      <c r="HZ1045" s="29"/>
      <c r="IA1045" s="29"/>
      <c r="IB1045" s="29"/>
      <c r="IC1045" s="29"/>
      <c r="ID1045" s="29"/>
      <c r="IE1045" s="29"/>
      <c r="IF1045" s="29"/>
      <c r="IG1045" s="29"/>
      <c r="IH1045" s="29"/>
    </row>
    <row r="1046" spans="1:242" s="14" customFormat="1">
      <c r="A1046" s="22" t="s">
        <v>376</v>
      </c>
      <c r="B1046" s="36" t="s">
        <v>377</v>
      </c>
      <c r="C1046" s="48" t="s">
        <v>14</v>
      </c>
      <c r="D1046" s="17">
        <v>-32874.660000000003</v>
      </c>
      <c r="E1046" s="17">
        <v>-28239.24</v>
      </c>
      <c r="F1046" s="17">
        <v>-24273.919999999998</v>
      </c>
      <c r="G1046" s="17">
        <v>-15426.68</v>
      </c>
      <c r="H1046" s="17">
        <v>-23336.3</v>
      </c>
      <c r="I1046" s="17">
        <v>-23832.97</v>
      </c>
      <c r="J1046" s="17">
        <v>-26180.32</v>
      </c>
      <c r="K1046" s="17">
        <v>-37427.75</v>
      </c>
      <c r="L1046" s="17"/>
      <c r="M1046" s="17"/>
      <c r="N1046" s="17"/>
      <c r="O1046" s="17"/>
      <c r="P1046" s="16">
        <f t="shared" si="697"/>
        <v>-211591.84000000003</v>
      </c>
      <c r="HR1046" s="29"/>
      <c r="HS1046" s="29"/>
      <c r="HT1046" s="29"/>
      <c r="HU1046" s="29"/>
      <c r="HV1046" s="29"/>
      <c r="HW1046" s="29"/>
      <c r="HX1046" s="29"/>
      <c r="HY1046" s="29"/>
      <c r="HZ1046" s="29"/>
      <c r="IA1046" s="29"/>
      <c r="IB1046" s="29"/>
      <c r="IC1046" s="29"/>
      <c r="ID1046" s="29"/>
      <c r="IE1046" s="29"/>
      <c r="IF1046" s="29"/>
      <c r="IG1046" s="29"/>
      <c r="IH1046" s="29"/>
    </row>
    <row r="1047" spans="1:242" s="14" customFormat="1">
      <c r="A1047" s="22" t="s">
        <v>378</v>
      </c>
      <c r="B1047" s="36" t="s">
        <v>379</v>
      </c>
      <c r="C1047" s="48" t="s">
        <v>15</v>
      </c>
      <c r="D1047" s="17">
        <v>-13730.03</v>
      </c>
      <c r="E1047" s="17">
        <v>-11786.79</v>
      </c>
      <c r="F1047" s="17">
        <v>-10127.91</v>
      </c>
      <c r="G1047" s="17">
        <v>-6441.41</v>
      </c>
      <c r="H1047" s="17">
        <v>-9737.09</v>
      </c>
      <c r="I1047" s="17">
        <v>-9946.08</v>
      </c>
      <c r="J1047" s="17">
        <v>-10927.27</v>
      </c>
      <c r="K1047" s="17">
        <v>-15613.66</v>
      </c>
      <c r="L1047" s="17"/>
      <c r="M1047" s="17"/>
      <c r="N1047" s="17"/>
      <c r="O1047" s="17"/>
      <c r="P1047" s="16">
        <f t="shared" si="697"/>
        <v>-88310.24</v>
      </c>
      <c r="HR1047" s="29"/>
      <c r="HS1047" s="29"/>
      <c r="HT1047" s="29"/>
      <c r="HU1047" s="29"/>
      <c r="HV1047" s="29"/>
      <c r="HW1047" s="29"/>
      <c r="HX1047" s="29"/>
      <c r="HY1047" s="29"/>
      <c r="HZ1047" s="29"/>
      <c r="IA1047" s="29"/>
      <c r="IB1047" s="29"/>
      <c r="IC1047" s="29"/>
      <c r="ID1047" s="29"/>
      <c r="IE1047" s="29"/>
      <c r="IF1047" s="29"/>
      <c r="IG1047" s="29"/>
      <c r="IH1047" s="29"/>
    </row>
    <row r="1048" spans="1:242" s="14" customFormat="1">
      <c r="A1048" s="22" t="s">
        <v>380</v>
      </c>
      <c r="B1048" s="36" t="s">
        <v>1466</v>
      </c>
      <c r="C1048" s="48" t="s">
        <v>16</v>
      </c>
      <c r="D1048" s="17">
        <v>-8186.17</v>
      </c>
      <c r="E1048" s="17">
        <v>-7037.1</v>
      </c>
      <c r="F1048" s="17">
        <v>-6055.32</v>
      </c>
      <c r="G1048" s="17">
        <v>-3843.34</v>
      </c>
      <c r="H1048" s="17">
        <v>-5822.39</v>
      </c>
      <c r="I1048" s="17">
        <v>-5942.98</v>
      </c>
      <c r="J1048" s="17">
        <v>-6526.58</v>
      </c>
      <c r="K1048" s="17">
        <v>-9337.56</v>
      </c>
      <c r="L1048" s="17"/>
      <c r="M1048" s="17"/>
      <c r="N1048" s="17"/>
      <c r="O1048" s="17"/>
      <c r="P1048" s="16">
        <f t="shared" si="697"/>
        <v>-52751.44</v>
      </c>
      <c r="HR1048" s="29"/>
      <c r="HS1048" s="29"/>
      <c r="HT1048" s="29"/>
      <c r="HU1048" s="29"/>
      <c r="HV1048" s="29"/>
      <c r="HW1048" s="29"/>
      <c r="HX1048" s="29"/>
      <c r="HY1048" s="29"/>
      <c r="HZ1048" s="29"/>
      <c r="IA1048" s="29"/>
      <c r="IB1048" s="29"/>
      <c r="IC1048" s="29"/>
      <c r="ID1048" s="29"/>
      <c r="IE1048" s="29"/>
      <c r="IF1048" s="29"/>
      <c r="IG1048" s="29"/>
      <c r="IH1048" s="29"/>
    </row>
    <row r="1049" spans="1:242" s="14" customFormat="1">
      <c r="A1049" s="22" t="s">
        <v>1529</v>
      </c>
      <c r="B1049" s="22" t="s">
        <v>386</v>
      </c>
      <c r="C1049" s="23" t="s">
        <v>14</v>
      </c>
      <c r="D1049" s="17">
        <v>-839.03</v>
      </c>
      <c r="E1049" s="17">
        <v>0</v>
      </c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6">
        <f t="shared" si="697"/>
        <v>-839.03</v>
      </c>
      <c r="HR1049" s="29"/>
      <c r="HS1049" s="29"/>
      <c r="HT1049" s="29"/>
      <c r="HU1049" s="29"/>
      <c r="HV1049" s="29"/>
      <c r="HW1049" s="29"/>
      <c r="HX1049" s="29"/>
      <c r="HY1049" s="29"/>
      <c r="HZ1049" s="29"/>
      <c r="IA1049" s="29"/>
      <c r="IB1049" s="29"/>
      <c r="IC1049" s="29"/>
      <c r="ID1049" s="29"/>
      <c r="IE1049" s="29"/>
      <c r="IF1049" s="29"/>
      <c r="IG1049" s="29"/>
      <c r="IH1049" s="29"/>
    </row>
    <row r="1050" spans="1:242" s="14" customFormat="1">
      <c r="A1050" s="22" t="s">
        <v>1530</v>
      </c>
      <c r="B1050" s="22" t="s">
        <v>388</v>
      </c>
      <c r="C1050" s="23" t="s">
        <v>15</v>
      </c>
      <c r="D1050" s="17">
        <v>-349.6</v>
      </c>
      <c r="E1050" s="17">
        <v>0</v>
      </c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6">
        <f t="shared" si="697"/>
        <v>-349.6</v>
      </c>
      <c r="HR1050" s="29"/>
      <c r="HS1050" s="29"/>
      <c r="HT1050" s="29"/>
      <c r="HU1050" s="29"/>
      <c r="HV1050" s="29"/>
      <c r="HW1050" s="29"/>
      <c r="HX1050" s="29"/>
      <c r="HY1050" s="29"/>
      <c r="HZ1050" s="29"/>
      <c r="IA1050" s="29"/>
      <c r="IB1050" s="29"/>
      <c r="IC1050" s="29"/>
      <c r="ID1050" s="29"/>
      <c r="IE1050" s="29"/>
      <c r="IF1050" s="29"/>
      <c r="IG1050" s="29"/>
      <c r="IH1050" s="29"/>
    </row>
    <row r="1051" spans="1:242" s="14" customFormat="1">
      <c r="A1051" s="22" t="s">
        <v>1531</v>
      </c>
      <c r="B1051" s="22" t="s">
        <v>390</v>
      </c>
      <c r="C1051" s="23" t="s">
        <v>16</v>
      </c>
      <c r="D1051" s="17">
        <v>-209.76</v>
      </c>
      <c r="E1051" s="17">
        <v>0</v>
      </c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6">
        <f t="shared" si="697"/>
        <v>-209.76</v>
      </c>
      <c r="HR1051" s="29"/>
      <c r="HS1051" s="29"/>
      <c r="HT1051" s="29"/>
      <c r="HU1051" s="29"/>
      <c r="HV1051" s="29"/>
      <c r="HW1051" s="29"/>
      <c r="HX1051" s="29"/>
      <c r="HY1051" s="29"/>
      <c r="HZ1051" s="29"/>
      <c r="IA1051" s="29"/>
      <c r="IB1051" s="29"/>
      <c r="IC1051" s="29"/>
      <c r="ID1051" s="29"/>
      <c r="IE1051" s="29"/>
      <c r="IF1051" s="29"/>
      <c r="IG1051" s="29"/>
      <c r="IH1051" s="29"/>
    </row>
    <row r="1052" spans="1:242" s="14" customFormat="1" ht="12.75" customHeight="1">
      <c r="A1052" s="22" t="s">
        <v>404</v>
      </c>
      <c r="B1052" s="36" t="s">
        <v>405</v>
      </c>
      <c r="C1052" s="48" t="s">
        <v>14</v>
      </c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6">
        <f t="shared" si="697"/>
        <v>0</v>
      </c>
      <c r="HR1052" s="29"/>
      <c r="HS1052" s="29"/>
      <c r="HT1052" s="29"/>
      <c r="HU1052" s="29"/>
      <c r="HV1052" s="29"/>
      <c r="HW1052" s="29"/>
      <c r="HX1052" s="29"/>
      <c r="HY1052" s="29"/>
      <c r="HZ1052" s="29"/>
      <c r="IA1052" s="29"/>
      <c r="IB1052" s="29"/>
      <c r="IC1052" s="29"/>
      <c r="ID1052" s="29"/>
      <c r="IE1052" s="29"/>
      <c r="IF1052" s="29"/>
      <c r="IG1052" s="29"/>
      <c r="IH1052" s="29"/>
    </row>
    <row r="1053" spans="1:242" s="14" customFormat="1">
      <c r="A1053" s="22" t="s">
        <v>406</v>
      </c>
      <c r="B1053" s="36" t="s">
        <v>407</v>
      </c>
      <c r="C1053" s="48" t="s">
        <v>15</v>
      </c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6">
        <f t="shared" si="697"/>
        <v>0</v>
      </c>
      <c r="HR1053" s="29"/>
      <c r="HS1053" s="29"/>
      <c r="HT1053" s="29"/>
      <c r="HU1053" s="29"/>
      <c r="HV1053" s="29"/>
      <c r="HW1053" s="29"/>
      <c r="HX1053" s="29"/>
      <c r="HY1053" s="29"/>
      <c r="HZ1053" s="29"/>
      <c r="IA1053" s="29"/>
      <c r="IB1053" s="29"/>
      <c r="IC1053" s="29"/>
      <c r="ID1053" s="29"/>
      <c r="IE1053" s="29"/>
      <c r="IF1053" s="29"/>
      <c r="IG1053" s="29"/>
      <c r="IH1053" s="29"/>
    </row>
    <row r="1054" spans="1:242" s="14" customFormat="1">
      <c r="A1054" s="22" t="s">
        <v>408</v>
      </c>
      <c r="B1054" s="36" t="s">
        <v>409</v>
      </c>
      <c r="C1054" s="48" t="s">
        <v>16</v>
      </c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6">
        <f t="shared" si="697"/>
        <v>0</v>
      </c>
      <c r="HR1054" s="29"/>
      <c r="HS1054" s="29"/>
      <c r="HT1054" s="29"/>
      <c r="HU1054" s="29"/>
      <c r="HV1054" s="29"/>
      <c r="HW1054" s="29"/>
      <c r="HX1054" s="29"/>
      <c r="HY1054" s="29"/>
      <c r="HZ1054" s="29"/>
      <c r="IA1054" s="29"/>
      <c r="IB1054" s="29"/>
      <c r="IC1054" s="29"/>
      <c r="ID1054" s="29"/>
      <c r="IE1054" s="29"/>
      <c r="IF1054" s="29"/>
      <c r="IG1054" s="29"/>
      <c r="IH1054" s="29"/>
    </row>
    <row r="1055" spans="1:242" s="14" customFormat="1">
      <c r="A1055" s="22" t="s">
        <v>412</v>
      </c>
      <c r="B1055" s="36" t="s">
        <v>413</v>
      </c>
      <c r="C1055" s="48" t="s">
        <v>14</v>
      </c>
      <c r="D1055" s="17"/>
      <c r="E1055" s="17">
        <v>-6.34</v>
      </c>
      <c r="F1055" s="17">
        <v>-4.3099999999999996</v>
      </c>
      <c r="G1055" s="17">
        <v>-16.43</v>
      </c>
      <c r="H1055" s="17">
        <v>-3.87</v>
      </c>
      <c r="I1055" s="17"/>
      <c r="J1055" s="17">
        <v>-64.97</v>
      </c>
      <c r="K1055" s="17">
        <v>-0.85</v>
      </c>
      <c r="L1055" s="17"/>
      <c r="M1055" s="17"/>
      <c r="N1055" s="17"/>
      <c r="O1055" s="17"/>
      <c r="P1055" s="16">
        <f t="shared" si="697"/>
        <v>-96.77</v>
      </c>
      <c r="HR1055" s="29"/>
      <c r="HS1055" s="29"/>
      <c r="HT1055" s="29"/>
      <c r="HU1055" s="29"/>
      <c r="HV1055" s="29"/>
      <c r="HW1055" s="29"/>
      <c r="HX1055" s="29"/>
      <c r="HY1055" s="29"/>
      <c r="HZ1055" s="29"/>
      <c r="IA1055" s="29"/>
      <c r="IB1055" s="29"/>
      <c r="IC1055" s="29"/>
      <c r="ID1055" s="29"/>
      <c r="IE1055" s="29"/>
      <c r="IF1055" s="29"/>
      <c r="IG1055" s="29"/>
      <c r="IH1055" s="29"/>
    </row>
    <row r="1056" spans="1:242" s="14" customFormat="1">
      <c r="A1056" s="22" t="s">
        <v>414</v>
      </c>
      <c r="B1056" s="36" t="s">
        <v>415</v>
      </c>
      <c r="C1056" s="48" t="s">
        <v>15</v>
      </c>
      <c r="D1056" s="17"/>
      <c r="E1056" s="17">
        <v>-2.64</v>
      </c>
      <c r="F1056" s="17">
        <v>-1.79</v>
      </c>
      <c r="G1056" s="17">
        <v>-6.85</v>
      </c>
      <c r="H1056" s="17">
        <v>-1.61</v>
      </c>
      <c r="I1056" s="17"/>
      <c r="J1056" s="17">
        <v>-27.08</v>
      </c>
      <c r="K1056" s="17">
        <v>-0.36</v>
      </c>
      <c r="L1056" s="17"/>
      <c r="M1056" s="17"/>
      <c r="N1056" s="17"/>
      <c r="O1056" s="17"/>
      <c r="P1056" s="16">
        <f t="shared" si="697"/>
        <v>-40.33</v>
      </c>
      <c r="HR1056" s="29"/>
      <c r="HS1056" s="29"/>
      <c r="HT1056" s="29"/>
      <c r="HU1056" s="29"/>
      <c r="HV1056" s="29"/>
      <c r="HW1056" s="29"/>
      <c r="HX1056" s="29"/>
      <c r="HY1056" s="29"/>
      <c r="HZ1056" s="29"/>
      <c r="IA1056" s="29"/>
      <c r="IB1056" s="29"/>
      <c r="IC1056" s="29"/>
      <c r="ID1056" s="29"/>
      <c r="IE1056" s="29"/>
      <c r="IF1056" s="29"/>
      <c r="IG1056" s="29"/>
      <c r="IH1056" s="29"/>
    </row>
    <row r="1057" spans="1:242" s="14" customFormat="1">
      <c r="A1057" s="22" t="s">
        <v>416</v>
      </c>
      <c r="B1057" s="36" t="s">
        <v>417</v>
      </c>
      <c r="C1057" s="48" t="s">
        <v>16</v>
      </c>
      <c r="D1057" s="17"/>
      <c r="E1057" s="17">
        <v>-1.58</v>
      </c>
      <c r="F1057" s="17">
        <v>-1.07</v>
      </c>
      <c r="G1057" s="17">
        <v>-4.0999999999999996</v>
      </c>
      <c r="H1057" s="17">
        <v>-0.97</v>
      </c>
      <c r="I1057" s="17"/>
      <c r="J1057" s="17">
        <v>-16.25</v>
      </c>
      <c r="K1057" s="17">
        <v>-0.21</v>
      </c>
      <c r="L1057" s="17"/>
      <c r="M1057" s="17"/>
      <c r="N1057" s="17"/>
      <c r="O1057" s="17"/>
      <c r="P1057" s="16">
        <f t="shared" si="697"/>
        <v>-24.18</v>
      </c>
      <c r="HR1057" s="29"/>
      <c r="HS1057" s="29"/>
      <c r="HT1057" s="29"/>
      <c r="HU1057" s="29"/>
      <c r="HV1057" s="29"/>
      <c r="HW1057" s="29"/>
      <c r="HX1057" s="29"/>
      <c r="HY1057" s="29"/>
      <c r="HZ1057" s="29"/>
      <c r="IA1057" s="29"/>
      <c r="IB1057" s="29"/>
      <c r="IC1057" s="29"/>
      <c r="ID1057" s="29"/>
      <c r="IE1057" s="29"/>
      <c r="IF1057" s="29"/>
      <c r="IG1057" s="29"/>
      <c r="IH1057" s="29"/>
    </row>
    <row r="1058" spans="1:242" s="14" customFormat="1">
      <c r="A1058" s="22" t="s">
        <v>420</v>
      </c>
      <c r="B1058" s="36" t="s">
        <v>1467</v>
      </c>
      <c r="C1058" s="48" t="s">
        <v>14</v>
      </c>
      <c r="D1058" s="17"/>
      <c r="E1058" s="17">
        <v>-18.37</v>
      </c>
      <c r="F1058" s="17">
        <v>-197.38</v>
      </c>
      <c r="G1058" s="17"/>
      <c r="H1058" s="17"/>
      <c r="I1058" s="17">
        <v>-107.64</v>
      </c>
      <c r="J1058" s="17">
        <v>-119.96</v>
      </c>
      <c r="K1058" s="17"/>
      <c r="L1058" s="17"/>
      <c r="M1058" s="17"/>
      <c r="N1058" s="17"/>
      <c r="O1058" s="17"/>
      <c r="P1058" s="16">
        <f t="shared" si="697"/>
        <v>-443.34999999999997</v>
      </c>
      <c r="HR1058" s="29"/>
      <c r="HS1058" s="29"/>
      <c r="HT1058" s="29"/>
      <c r="HU1058" s="29"/>
      <c r="HV1058" s="29"/>
      <c r="HW1058" s="29"/>
      <c r="HX1058" s="29"/>
      <c r="HY1058" s="29"/>
      <c r="HZ1058" s="29"/>
      <c r="IA1058" s="29"/>
      <c r="IB1058" s="29"/>
      <c r="IC1058" s="29"/>
      <c r="ID1058" s="29"/>
      <c r="IE1058" s="29"/>
      <c r="IF1058" s="29"/>
      <c r="IG1058" s="29"/>
      <c r="IH1058" s="29"/>
    </row>
    <row r="1059" spans="1:242" s="14" customFormat="1">
      <c r="A1059" s="22" t="s">
        <v>422</v>
      </c>
      <c r="B1059" s="36" t="s">
        <v>423</v>
      </c>
      <c r="C1059" s="48" t="s">
        <v>15</v>
      </c>
      <c r="D1059" s="17"/>
      <c r="E1059" s="17">
        <v>-7.65</v>
      </c>
      <c r="F1059" s="17">
        <v>-82.24</v>
      </c>
      <c r="G1059" s="17"/>
      <c r="H1059" s="17"/>
      <c r="I1059" s="17">
        <v>-44.85</v>
      </c>
      <c r="J1059" s="17">
        <v>-50</v>
      </c>
      <c r="K1059" s="17"/>
      <c r="L1059" s="17"/>
      <c r="M1059" s="17"/>
      <c r="N1059" s="17"/>
      <c r="O1059" s="17"/>
      <c r="P1059" s="16">
        <f t="shared" si="697"/>
        <v>-184.74</v>
      </c>
      <c r="HR1059" s="29"/>
      <c r="HS1059" s="29"/>
      <c r="HT1059" s="29"/>
      <c r="HU1059" s="29"/>
      <c r="HV1059" s="29"/>
      <c r="HW1059" s="29"/>
      <c r="HX1059" s="29"/>
      <c r="HY1059" s="29"/>
      <c r="HZ1059" s="29"/>
      <c r="IA1059" s="29"/>
      <c r="IB1059" s="29"/>
      <c r="IC1059" s="29"/>
      <c r="ID1059" s="29"/>
      <c r="IE1059" s="29"/>
      <c r="IF1059" s="29"/>
      <c r="IG1059" s="29"/>
      <c r="IH1059" s="29"/>
    </row>
    <row r="1060" spans="1:242" s="14" customFormat="1">
      <c r="A1060" s="22" t="s">
        <v>424</v>
      </c>
      <c r="B1060" s="36" t="s">
        <v>425</v>
      </c>
      <c r="C1060" s="48" t="s">
        <v>16</v>
      </c>
      <c r="D1060" s="17"/>
      <c r="E1060" s="17">
        <v>-4.59</v>
      </c>
      <c r="F1060" s="17">
        <v>-49.34</v>
      </c>
      <c r="G1060" s="17"/>
      <c r="H1060" s="17"/>
      <c r="I1060" s="17">
        <v>-26.9</v>
      </c>
      <c r="J1060" s="17">
        <v>-30</v>
      </c>
      <c r="K1060" s="17"/>
      <c r="L1060" s="17"/>
      <c r="M1060" s="17"/>
      <c r="N1060" s="17"/>
      <c r="O1060" s="17"/>
      <c r="P1060" s="16">
        <f t="shared" si="697"/>
        <v>-110.83000000000001</v>
      </c>
      <c r="HR1060" s="29"/>
      <c r="HS1060" s="29"/>
      <c r="HT1060" s="29"/>
      <c r="HU1060" s="29"/>
      <c r="HV1060" s="29"/>
      <c r="HW1060" s="29"/>
      <c r="HX1060" s="29"/>
      <c r="HY1060" s="29"/>
      <c r="HZ1060" s="29"/>
      <c r="IA1060" s="29"/>
      <c r="IB1060" s="29"/>
      <c r="IC1060" s="29"/>
      <c r="ID1060" s="29"/>
      <c r="IE1060" s="29"/>
      <c r="IF1060" s="29"/>
      <c r="IG1060" s="29"/>
      <c r="IH1060" s="29"/>
    </row>
    <row r="1061" spans="1:242" s="14" customFormat="1">
      <c r="A1061" s="22" t="s">
        <v>428</v>
      </c>
      <c r="B1061" s="36" t="s">
        <v>1468</v>
      </c>
      <c r="C1061" s="48" t="s">
        <v>14</v>
      </c>
      <c r="D1061" s="17">
        <v>-725.61</v>
      </c>
      <c r="E1061" s="17">
        <v>-1429.42</v>
      </c>
      <c r="F1061" s="17">
        <v>-1755.4</v>
      </c>
      <c r="G1061" s="17">
        <v>-678.55</v>
      </c>
      <c r="H1061" s="17">
        <v>-13892.99</v>
      </c>
      <c r="I1061" s="17">
        <v>-1322.98</v>
      </c>
      <c r="J1061" s="17">
        <v>-2169.79</v>
      </c>
      <c r="K1061" s="17">
        <v>-3977.09</v>
      </c>
      <c r="L1061" s="17"/>
      <c r="M1061" s="17"/>
      <c r="N1061" s="17"/>
      <c r="O1061" s="17"/>
      <c r="P1061" s="16">
        <f t="shared" si="697"/>
        <v>-25951.83</v>
      </c>
      <c r="HR1061" s="29"/>
      <c r="HS1061" s="29"/>
      <c r="HT1061" s="29"/>
      <c r="HU1061" s="29"/>
      <c r="HV1061" s="29"/>
      <c r="HW1061" s="29"/>
      <c r="HX1061" s="29"/>
      <c r="HY1061" s="29"/>
      <c r="HZ1061" s="29"/>
      <c r="IA1061" s="29"/>
      <c r="IB1061" s="29"/>
      <c r="IC1061" s="29"/>
      <c r="ID1061" s="29"/>
      <c r="IE1061" s="29"/>
      <c r="IF1061" s="29"/>
      <c r="IG1061" s="29"/>
      <c r="IH1061" s="29"/>
    </row>
    <row r="1062" spans="1:242" s="14" customFormat="1">
      <c r="A1062" s="22" t="s">
        <v>430</v>
      </c>
      <c r="B1062" s="36" t="s">
        <v>431</v>
      </c>
      <c r="C1062" s="48" t="s">
        <v>15</v>
      </c>
      <c r="D1062" s="17">
        <v>-302.55</v>
      </c>
      <c r="E1062" s="17">
        <v>-595.91</v>
      </c>
      <c r="F1062" s="17">
        <v>-732.05</v>
      </c>
      <c r="G1062" s="17">
        <v>-282.89999999999998</v>
      </c>
      <c r="H1062" s="17">
        <v>-5789.23</v>
      </c>
      <c r="I1062" s="17">
        <v>-551.69000000000005</v>
      </c>
      <c r="J1062" s="17">
        <v>-904.57</v>
      </c>
      <c r="K1062" s="17">
        <v>-1657.78</v>
      </c>
      <c r="L1062" s="17"/>
      <c r="M1062" s="17"/>
      <c r="N1062" s="17"/>
      <c r="O1062" s="17"/>
      <c r="P1062" s="16">
        <f t="shared" si="697"/>
        <v>-10816.68</v>
      </c>
      <c r="HR1062" s="29"/>
      <c r="HS1062" s="29"/>
      <c r="HT1062" s="29"/>
      <c r="HU1062" s="29"/>
      <c r="HV1062" s="29"/>
      <c r="HW1062" s="29"/>
      <c r="HX1062" s="29"/>
      <c r="HY1062" s="29"/>
      <c r="HZ1062" s="29"/>
      <c r="IA1062" s="29"/>
      <c r="IB1062" s="29"/>
      <c r="IC1062" s="29"/>
      <c r="ID1062" s="29"/>
      <c r="IE1062" s="29"/>
      <c r="IF1062" s="29"/>
      <c r="IG1062" s="29"/>
      <c r="IH1062" s="29"/>
    </row>
    <row r="1063" spans="1:242" s="14" customFormat="1">
      <c r="A1063" s="22" t="s">
        <v>432</v>
      </c>
      <c r="B1063" s="36" t="s">
        <v>433</v>
      </c>
      <c r="C1063" s="48" t="s">
        <v>16</v>
      </c>
      <c r="D1063" s="17">
        <v>-181.13</v>
      </c>
      <c r="E1063" s="17">
        <v>-356.84</v>
      </c>
      <c r="F1063" s="17">
        <v>-437.88</v>
      </c>
      <c r="G1063" s="17">
        <v>-169.35</v>
      </c>
      <c r="H1063" s="17">
        <v>-3472.49</v>
      </c>
      <c r="I1063" s="17">
        <v>-330.41</v>
      </c>
      <c r="J1063" s="17">
        <v>-541.94000000000005</v>
      </c>
      <c r="K1063" s="17">
        <v>-993.36</v>
      </c>
      <c r="L1063" s="17"/>
      <c r="M1063" s="17"/>
      <c r="N1063" s="17"/>
      <c r="O1063" s="17"/>
      <c r="P1063" s="16">
        <f t="shared" si="697"/>
        <v>-6483.3999999999987</v>
      </c>
      <c r="HR1063" s="29"/>
      <c r="HS1063" s="29"/>
      <c r="HT1063" s="29"/>
      <c r="HU1063" s="29"/>
      <c r="HV1063" s="29"/>
      <c r="HW1063" s="29"/>
      <c r="HX1063" s="29"/>
      <c r="HY1063" s="29"/>
      <c r="HZ1063" s="29"/>
      <c r="IA1063" s="29"/>
      <c r="IB1063" s="29"/>
      <c r="IC1063" s="29"/>
      <c r="ID1063" s="29"/>
      <c r="IE1063" s="29"/>
      <c r="IF1063" s="29"/>
      <c r="IG1063" s="29"/>
      <c r="IH1063" s="29"/>
    </row>
    <row r="1064" spans="1:242" s="14" customFormat="1">
      <c r="A1064" s="22" t="s">
        <v>472</v>
      </c>
      <c r="B1064" s="36" t="s">
        <v>30</v>
      </c>
      <c r="C1064" s="48" t="s">
        <v>29</v>
      </c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6">
        <f t="shared" si="697"/>
        <v>0</v>
      </c>
      <c r="HR1064" s="29"/>
      <c r="HS1064" s="29"/>
      <c r="HT1064" s="29"/>
      <c r="HU1064" s="29"/>
      <c r="HV1064" s="29"/>
      <c r="HW1064" s="29"/>
      <c r="HX1064" s="29"/>
      <c r="HY1064" s="29"/>
      <c r="HZ1064" s="29"/>
      <c r="IA1064" s="29"/>
      <c r="IB1064" s="29"/>
      <c r="IC1064" s="29"/>
      <c r="ID1064" s="29"/>
      <c r="IE1064" s="29"/>
      <c r="IF1064" s="29"/>
      <c r="IG1064" s="29"/>
      <c r="IH1064" s="29"/>
    </row>
    <row r="1065" spans="1:242" s="14" customFormat="1">
      <c r="A1065" s="22" t="s">
        <v>476</v>
      </c>
      <c r="B1065" s="36" t="s">
        <v>30</v>
      </c>
      <c r="C1065" s="48" t="s">
        <v>29</v>
      </c>
      <c r="D1065" s="17"/>
      <c r="E1065" s="17"/>
      <c r="F1065" s="17"/>
      <c r="G1065" s="17"/>
      <c r="H1065" s="17">
        <v>-211.93</v>
      </c>
      <c r="I1065" s="17"/>
      <c r="J1065" s="17"/>
      <c r="K1065" s="17"/>
      <c r="L1065" s="17"/>
      <c r="M1065" s="17"/>
      <c r="N1065" s="17"/>
      <c r="O1065" s="17"/>
      <c r="P1065" s="16">
        <f t="shared" si="697"/>
        <v>-211.93</v>
      </c>
      <c r="HR1065" s="29"/>
      <c r="HS1065" s="29"/>
      <c r="HT1065" s="29"/>
      <c r="HU1065" s="29"/>
      <c r="HV1065" s="29"/>
      <c r="HW1065" s="29"/>
      <c r="HX1065" s="29"/>
      <c r="HY1065" s="29"/>
      <c r="HZ1065" s="29"/>
      <c r="IA1065" s="29"/>
      <c r="IB1065" s="29"/>
      <c r="IC1065" s="29"/>
      <c r="ID1065" s="29"/>
      <c r="IE1065" s="29"/>
      <c r="IF1065" s="29"/>
      <c r="IG1065" s="29"/>
      <c r="IH1065" s="29"/>
    </row>
    <row r="1066" spans="1:242" s="14" customFormat="1">
      <c r="A1066" s="22" t="s">
        <v>478</v>
      </c>
      <c r="B1066" s="36" t="s">
        <v>30</v>
      </c>
      <c r="C1066" s="48" t="s">
        <v>29</v>
      </c>
      <c r="D1066" s="17">
        <v>-683.91</v>
      </c>
      <c r="E1066" s="17">
        <v>-192.53</v>
      </c>
      <c r="F1066" s="17">
        <v>-205.04</v>
      </c>
      <c r="G1066" s="17">
        <v>-163.02000000000001</v>
      </c>
      <c r="H1066" s="17">
        <v>-351.72</v>
      </c>
      <c r="I1066" s="17">
        <v>-124.35</v>
      </c>
      <c r="J1066" s="17">
        <v>-312.54000000000002</v>
      </c>
      <c r="K1066" s="17">
        <v>-378.54</v>
      </c>
      <c r="L1066" s="17"/>
      <c r="M1066" s="17"/>
      <c r="N1066" s="17"/>
      <c r="O1066" s="17"/>
      <c r="P1066" s="16">
        <f t="shared" si="697"/>
        <v>-2411.65</v>
      </c>
      <c r="HR1066" s="29"/>
      <c r="HS1066" s="29"/>
      <c r="HT1066" s="29"/>
      <c r="HU1066" s="29"/>
      <c r="HV1066" s="29"/>
      <c r="HW1066" s="29"/>
      <c r="HX1066" s="29"/>
      <c r="HY1066" s="29"/>
      <c r="HZ1066" s="29"/>
      <c r="IA1066" s="29"/>
      <c r="IB1066" s="29"/>
      <c r="IC1066" s="29"/>
      <c r="ID1066" s="29"/>
      <c r="IE1066" s="29"/>
      <c r="IF1066" s="29"/>
      <c r="IG1066" s="29"/>
      <c r="IH1066" s="29"/>
    </row>
    <row r="1067" spans="1:242" s="14" customFormat="1" ht="18">
      <c r="A1067" s="22" t="s">
        <v>496</v>
      </c>
      <c r="B1067" s="36" t="s">
        <v>231</v>
      </c>
      <c r="C1067" s="48" t="s">
        <v>14</v>
      </c>
      <c r="D1067" s="17">
        <v>-1.1100000000000001</v>
      </c>
      <c r="E1067" s="17">
        <v>-6.2</v>
      </c>
      <c r="F1067" s="17">
        <v>-4.7</v>
      </c>
      <c r="G1067" s="17">
        <v>-4.7</v>
      </c>
      <c r="H1067" s="17">
        <v>-1.9</v>
      </c>
      <c r="I1067" s="17">
        <v>-0.25</v>
      </c>
      <c r="J1067" s="17">
        <v>-1.52</v>
      </c>
      <c r="K1067" s="17">
        <v>-25.79</v>
      </c>
      <c r="L1067" s="17"/>
      <c r="M1067" s="17"/>
      <c r="N1067" s="17"/>
      <c r="O1067" s="17"/>
      <c r="P1067" s="16">
        <f t="shared" si="697"/>
        <v>-46.17</v>
      </c>
      <c r="HR1067" s="29"/>
      <c r="HS1067" s="29"/>
      <c r="HT1067" s="29"/>
      <c r="HU1067" s="29"/>
      <c r="HV1067" s="29"/>
      <c r="HW1067" s="29"/>
      <c r="HX1067" s="29"/>
      <c r="HY1067" s="29"/>
      <c r="HZ1067" s="29"/>
      <c r="IA1067" s="29"/>
      <c r="IB1067" s="29"/>
      <c r="IC1067" s="29"/>
      <c r="ID1067" s="29"/>
      <c r="IE1067" s="29"/>
      <c r="IF1067" s="29"/>
      <c r="IG1067" s="29"/>
      <c r="IH1067" s="29"/>
    </row>
    <row r="1068" spans="1:242" s="14" customFormat="1">
      <c r="A1068" s="22" t="s">
        <v>497</v>
      </c>
      <c r="B1068" s="36" t="s">
        <v>33</v>
      </c>
      <c r="C1068" s="48" t="s">
        <v>14</v>
      </c>
      <c r="D1068" s="17"/>
      <c r="E1068" s="17">
        <v>-1.04</v>
      </c>
      <c r="F1068" s="17">
        <v>-0.76</v>
      </c>
      <c r="G1068" s="17">
        <v>-7.34</v>
      </c>
      <c r="H1068" s="17">
        <v>-1.1499999999999999</v>
      </c>
      <c r="I1068" s="17"/>
      <c r="J1068" s="17">
        <v>-0.55000000000000004</v>
      </c>
      <c r="K1068" s="17"/>
      <c r="L1068" s="17"/>
      <c r="M1068" s="17"/>
      <c r="N1068" s="17"/>
      <c r="O1068" s="17"/>
      <c r="P1068" s="16">
        <f t="shared" si="697"/>
        <v>-10.840000000000002</v>
      </c>
      <c r="HR1068" s="29"/>
      <c r="HS1068" s="29"/>
      <c r="HT1068" s="29"/>
      <c r="HU1068" s="29"/>
      <c r="HV1068" s="29"/>
      <c r="HW1068" s="29"/>
      <c r="HX1068" s="29"/>
      <c r="HY1068" s="29"/>
      <c r="HZ1068" s="29"/>
      <c r="IA1068" s="29"/>
      <c r="IB1068" s="29"/>
      <c r="IC1068" s="29"/>
      <c r="ID1068" s="29"/>
      <c r="IE1068" s="29"/>
      <c r="IF1068" s="29"/>
      <c r="IG1068" s="29"/>
      <c r="IH1068" s="29"/>
    </row>
    <row r="1069" spans="1:242" s="14" customFormat="1">
      <c r="A1069" s="22" t="s">
        <v>502</v>
      </c>
      <c r="B1069" s="36" t="s">
        <v>492</v>
      </c>
      <c r="C1069" s="48" t="s">
        <v>14</v>
      </c>
      <c r="D1069" s="17"/>
      <c r="E1069" s="17"/>
      <c r="F1069" s="17"/>
      <c r="G1069" s="17"/>
      <c r="H1069" s="17"/>
      <c r="I1069" s="17"/>
      <c r="J1069" s="17">
        <v>-16.829999999999998</v>
      </c>
      <c r="K1069" s="17">
        <v>-21.49</v>
      </c>
      <c r="L1069" s="17"/>
      <c r="M1069" s="17"/>
      <c r="N1069" s="17"/>
      <c r="O1069" s="17"/>
      <c r="P1069" s="16">
        <f t="shared" si="697"/>
        <v>-38.319999999999993</v>
      </c>
      <c r="HR1069" s="29"/>
      <c r="HS1069" s="29"/>
      <c r="HT1069" s="29"/>
      <c r="HU1069" s="29"/>
      <c r="HV1069" s="29"/>
      <c r="HW1069" s="29"/>
      <c r="HX1069" s="29"/>
      <c r="HY1069" s="29"/>
      <c r="HZ1069" s="29"/>
      <c r="IA1069" s="29"/>
      <c r="IB1069" s="29"/>
      <c r="IC1069" s="29"/>
      <c r="ID1069" s="29"/>
      <c r="IE1069" s="29"/>
      <c r="IF1069" s="29"/>
      <c r="IG1069" s="29"/>
      <c r="IH1069" s="29"/>
    </row>
    <row r="1070" spans="1:242" s="14" customFormat="1" ht="18">
      <c r="A1070" s="22" t="s">
        <v>506</v>
      </c>
      <c r="B1070" s="36" t="s">
        <v>231</v>
      </c>
      <c r="C1070" s="48" t="s">
        <v>14</v>
      </c>
      <c r="D1070" s="17"/>
      <c r="E1070" s="17">
        <v>-477.94</v>
      </c>
      <c r="F1070" s="17"/>
      <c r="G1070" s="17"/>
      <c r="H1070" s="17"/>
      <c r="I1070" s="17">
        <v>-56.18</v>
      </c>
      <c r="J1070" s="17">
        <v>-31.4</v>
      </c>
      <c r="K1070" s="17"/>
      <c r="L1070" s="17"/>
      <c r="M1070" s="17"/>
      <c r="N1070" s="17"/>
      <c r="O1070" s="17"/>
      <c r="P1070" s="16">
        <f t="shared" si="697"/>
        <v>-565.52</v>
      </c>
      <c r="HR1070" s="29"/>
      <c r="HS1070" s="29"/>
      <c r="HT1070" s="29"/>
      <c r="HU1070" s="29"/>
      <c r="HV1070" s="29"/>
      <c r="HW1070" s="29"/>
      <c r="HX1070" s="29"/>
      <c r="HY1070" s="29"/>
      <c r="HZ1070" s="29"/>
      <c r="IA1070" s="29"/>
      <c r="IB1070" s="29"/>
      <c r="IC1070" s="29"/>
      <c r="ID1070" s="29"/>
      <c r="IE1070" s="29"/>
      <c r="IF1070" s="29"/>
      <c r="IG1070" s="29"/>
      <c r="IH1070" s="29"/>
    </row>
    <row r="1071" spans="1:242" s="14" customFormat="1">
      <c r="A1071" s="22" t="s">
        <v>501</v>
      </c>
      <c r="B1071" s="36" t="s">
        <v>37</v>
      </c>
      <c r="C1071" s="48" t="s">
        <v>14</v>
      </c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6">
        <f t="shared" si="697"/>
        <v>0</v>
      </c>
      <c r="HR1071" s="29"/>
      <c r="HS1071" s="29"/>
      <c r="HT1071" s="29"/>
      <c r="HU1071" s="29"/>
      <c r="HV1071" s="29"/>
      <c r="HW1071" s="29"/>
      <c r="HX1071" s="29"/>
      <c r="HY1071" s="29"/>
      <c r="HZ1071" s="29"/>
      <c r="IA1071" s="29"/>
      <c r="IB1071" s="29"/>
      <c r="IC1071" s="29"/>
      <c r="ID1071" s="29"/>
      <c r="IE1071" s="29"/>
      <c r="IF1071" s="29"/>
      <c r="IG1071" s="29"/>
      <c r="IH1071" s="29"/>
    </row>
    <row r="1072" spans="1:242" s="14" customFormat="1" ht="18">
      <c r="A1072" s="22" t="s">
        <v>515</v>
      </c>
      <c r="B1072" s="36" t="s">
        <v>1586</v>
      </c>
      <c r="C1072" s="48" t="s">
        <v>31</v>
      </c>
      <c r="D1072" s="17"/>
      <c r="E1072" s="17"/>
      <c r="F1072" s="17">
        <v>-66.19</v>
      </c>
      <c r="G1072" s="17"/>
      <c r="H1072" s="17"/>
      <c r="I1072" s="17"/>
      <c r="J1072" s="17"/>
      <c r="K1072" s="17"/>
      <c r="L1072" s="17"/>
      <c r="M1072" s="17"/>
      <c r="N1072" s="17"/>
      <c r="O1072" s="17"/>
      <c r="P1072" s="16">
        <f t="shared" si="697"/>
        <v>-66.19</v>
      </c>
      <c r="HR1072" s="29"/>
      <c r="HS1072" s="29"/>
      <c r="HT1072" s="29"/>
      <c r="HU1072" s="29"/>
      <c r="HV1072" s="29"/>
      <c r="HW1072" s="29"/>
      <c r="HX1072" s="29"/>
      <c r="HY1072" s="29"/>
      <c r="HZ1072" s="29"/>
      <c r="IA1072" s="29"/>
      <c r="IB1072" s="29"/>
      <c r="IC1072" s="29"/>
      <c r="ID1072" s="29"/>
      <c r="IE1072" s="29"/>
      <c r="IF1072" s="29"/>
      <c r="IG1072" s="29"/>
      <c r="IH1072" s="29"/>
    </row>
    <row r="1073" spans="1:242" s="14" customFormat="1" ht="18">
      <c r="A1073" s="22" t="s">
        <v>516</v>
      </c>
      <c r="B1073" s="36" t="s">
        <v>231</v>
      </c>
      <c r="C1073" s="48" t="s">
        <v>14</v>
      </c>
      <c r="D1073" s="17">
        <v>-2744.08</v>
      </c>
      <c r="E1073" s="17">
        <v>-2800.28</v>
      </c>
      <c r="F1073" s="17">
        <v>-3536.02</v>
      </c>
      <c r="G1073" s="17">
        <v>-2617.34</v>
      </c>
      <c r="H1073" s="17">
        <v>-1396.93</v>
      </c>
      <c r="I1073" s="17">
        <v>-2051.8000000000002</v>
      </c>
      <c r="J1073" s="17">
        <v>-2927.34</v>
      </c>
      <c r="K1073" s="17">
        <v>-5803.22</v>
      </c>
      <c r="L1073" s="17"/>
      <c r="M1073" s="17"/>
      <c r="N1073" s="17"/>
      <c r="O1073" s="17"/>
      <c r="P1073" s="16">
        <f t="shared" si="697"/>
        <v>-23877.010000000002</v>
      </c>
      <c r="HR1073" s="29"/>
      <c r="HS1073" s="29"/>
      <c r="HT1073" s="29"/>
      <c r="HU1073" s="29"/>
      <c r="HV1073" s="29"/>
      <c r="HW1073" s="29"/>
      <c r="HX1073" s="29"/>
      <c r="HY1073" s="29"/>
      <c r="HZ1073" s="29"/>
      <c r="IA1073" s="29"/>
      <c r="IB1073" s="29"/>
      <c r="IC1073" s="29"/>
      <c r="ID1073" s="29"/>
      <c r="IE1073" s="29"/>
      <c r="IF1073" s="29"/>
      <c r="IG1073" s="29"/>
      <c r="IH1073" s="29"/>
    </row>
    <row r="1074" spans="1:242" s="14" customFormat="1">
      <c r="A1074" s="22" t="s">
        <v>517</v>
      </c>
      <c r="B1074" s="36" t="s">
        <v>33</v>
      </c>
      <c r="C1074" s="48" t="s">
        <v>14</v>
      </c>
      <c r="D1074" s="17">
        <v>-4.41</v>
      </c>
      <c r="E1074" s="17">
        <v>-46.94</v>
      </c>
      <c r="F1074" s="17"/>
      <c r="G1074" s="17"/>
      <c r="H1074" s="17"/>
      <c r="I1074" s="17"/>
      <c r="J1074" s="17">
        <v>-57.41</v>
      </c>
      <c r="K1074" s="17">
        <v>-82.81</v>
      </c>
      <c r="L1074" s="17"/>
      <c r="M1074" s="17"/>
      <c r="N1074" s="17"/>
      <c r="O1074" s="17"/>
      <c r="P1074" s="16">
        <f t="shared" si="697"/>
        <v>-191.57</v>
      </c>
      <c r="HR1074" s="29"/>
      <c r="HS1074" s="29"/>
      <c r="HT1074" s="29"/>
      <c r="HU1074" s="29"/>
      <c r="HV1074" s="29"/>
      <c r="HW1074" s="29"/>
      <c r="HX1074" s="29"/>
      <c r="HY1074" s="29"/>
      <c r="HZ1074" s="29"/>
      <c r="IA1074" s="29"/>
      <c r="IB1074" s="29"/>
      <c r="IC1074" s="29"/>
      <c r="ID1074" s="29"/>
      <c r="IE1074" s="29"/>
      <c r="IF1074" s="29"/>
      <c r="IG1074" s="29"/>
      <c r="IH1074" s="29"/>
    </row>
    <row r="1075" spans="1:242" s="14" customFormat="1">
      <c r="A1075" s="22" t="s">
        <v>518</v>
      </c>
      <c r="B1075" s="36" t="s">
        <v>34</v>
      </c>
      <c r="C1075" s="48" t="s">
        <v>14</v>
      </c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6">
        <f t="shared" si="697"/>
        <v>0</v>
      </c>
      <c r="HR1075" s="29"/>
      <c r="HS1075" s="29"/>
      <c r="HT1075" s="29"/>
      <c r="HU1075" s="29"/>
      <c r="HV1075" s="29"/>
      <c r="HW1075" s="29"/>
      <c r="HX1075" s="29"/>
      <c r="HY1075" s="29"/>
      <c r="HZ1075" s="29"/>
      <c r="IA1075" s="29"/>
      <c r="IB1075" s="29"/>
      <c r="IC1075" s="29"/>
      <c r="ID1075" s="29"/>
      <c r="IE1075" s="29"/>
      <c r="IF1075" s="29"/>
      <c r="IG1075" s="29"/>
      <c r="IH1075" s="29"/>
    </row>
    <row r="1076" spans="1:242" s="92" customFormat="1" ht="11.25">
      <c r="A1076" s="22" t="s">
        <v>519</v>
      </c>
      <c r="B1076" s="36" t="s">
        <v>35</v>
      </c>
      <c r="C1076" s="48" t="s">
        <v>14</v>
      </c>
      <c r="D1076" s="17"/>
      <c r="E1076" s="17">
        <v>-335.93</v>
      </c>
      <c r="F1076" s="17"/>
      <c r="G1076" s="17">
        <v>-36.450000000000003</v>
      </c>
      <c r="H1076" s="17">
        <v>-0.69</v>
      </c>
      <c r="I1076" s="16">
        <v>-532.64</v>
      </c>
      <c r="J1076" s="43"/>
      <c r="K1076" s="16">
        <v>-974.49</v>
      </c>
      <c r="L1076" s="43"/>
      <c r="M1076" s="43"/>
      <c r="N1076" s="43"/>
      <c r="O1076" s="43"/>
      <c r="P1076" s="16">
        <f t="shared" ref="P1076:P1142" si="699">SUM(D1076:O1076)</f>
        <v>-1880.2</v>
      </c>
      <c r="HR1076" s="93"/>
      <c r="HS1076" s="93"/>
      <c r="HT1076" s="93"/>
      <c r="HU1076" s="93"/>
      <c r="HV1076" s="93"/>
      <c r="HW1076" s="93"/>
      <c r="HX1076" s="93"/>
      <c r="HY1076" s="93"/>
      <c r="HZ1076" s="93"/>
      <c r="IA1076" s="93"/>
      <c r="IB1076" s="93"/>
      <c r="IC1076" s="93"/>
      <c r="ID1076" s="93"/>
      <c r="IE1076" s="93"/>
      <c r="IF1076" s="93"/>
      <c r="IG1076" s="93"/>
      <c r="IH1076" s="93"/>
    </row>
    <row r="1077" spans="1:242" s="14" customFormat="1">
      <c r="A1077" s="22" t="s">
        <v>521</v>
      </c>
      <c r="B1077" s="36" t="s">
        <v>37</v>
      </c>
      <c r="C1077" s="48" t="s">
        <v>14</v>
      </c>
      <c r="D1077" s="17">
        <v>-135.59</v>
      </c>
      <c r="E1077" s="17">
        <v>-1286.1400000000001</v>
      </c>
      <c r="F1077" s="17">
        <v>-50.05</v>
      </c>
      <c r="G1077" s="17">
        <v>-70.02</v>
      </c>
      <c r="H1077" s="17">
        <v>-11.51</v>
      </c>
      <c r="I1077" s="17"/>
      <c r="J1077" s="17">
        <v>-10.73</v>
      </c>
      <c r="K1077" s="17">
        <v>-107.43</v>
      </c>
      <c r="L1077" s="17"/>
      <c r="M1077" s="17"/>
      <c r="N1077" s="17"/>
      <c r="O1077" s="17"/>
      <c r="P1077" s="16">
        <f t="shared" si="699"/>
        <v>-1671.47</v>
      </c>
      <c r="HR1077" s="29"/>
      <c r="HS1077" s="29"/>
      <c r="HT1077" s="29"/>
      <c r="HU1077" s="29"/>
      <c r="HV1077" s="29"/>
      <c r="HW1077" s="29"/>
      <c r="HX1077" s="29"/>
      <c r="HY1077" s="29"/>
      <c r="HZ1077" s="29"/>
      <c r="IA1077" s="29"/>
      <c r="IB1077" s="29"/>
      <c r="IC1077" s="29"/>
      <c r="ID1077" s="29"/>
      <c r="IE1077" s="29"/>
      <c r="IF1077" s="29"/>
      <c r="IG1077" s="29"/>
      <c r="IH1077" s="29"/>
    </row>
    <row r="1078" spans="1:242" s="14" customFormat="1">
      <c r="A1078" s="22" t="s">
        <v>522</v>
      </c>
      <c r="B1078" s="36" t="s">
        <v>492</v>
      </c>
      <c r="C1078" s="48" t="s">
        <v>14</v>
      </c>
      <c r="D1078" s="17"/>
      <c r="E1078" s="17"/>
      <c r="F1078" s="17">
        <v>-34.81</v>
      </c>
      <c r="G1078" s="17"/>
      <c r="H1078" s="17"/>
      <c r="I1078" s="17"/>
      <c r="J1078" s="17"/>
      <c r="K1078" s="17"/>
      <c r="L1078" s="17"/>
      <c r="M1078" s="17"/>
      <c r="N1078" s="17"/>
      <c r="O1078" s="17"/>
      <c r="P1078" s="16">
        <f t="shared" si="699"/>
        <v>-34.81</v>
      </c>
      <c r="HR1078" s="29"/>
      <c r="HS1078" s="29"/>
      <c r="HT1078" s="29"/>
      <c r="HU1078" s="29"/>
      <c r="HV1078" s="29"/>
      <c r="HW1078" s="29"/>
      <c r="HX1078" s="29"/>
      <c r="HY1078" s="29"/>
      <c r="HZ1078" s="29"/>
      <c r="IA1078" s="29"/>
      <c r="IB1078" s="29"/>
      <c r="IC1078" s="29"/>
      <c r="ID1078" s="29"/>
      <c r="IE1078" s="29"/>
      <c r="IF1078" s="29"/>
      <c r="IG1078" s="29"/>
      <c r="IH1078" s="29"/>
    </row>
    <row r="1079" spans="1:242" s="14" customFormat="1">
      <c r="A1079" s="22" t="s">
        <v>1485</v>
      </c>
      <c r="B1079" s="36" t="s">
        <v>1486</v>
      </c>
      <c r="C1079" s="48" t="s">
        <v>31</v>
      </c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6">
        <f t="shared" si="699"/>
        <v>0</v>
      </c>
      <c r="HR1079" s="29"/>
      <c r="HS1079" s="29"/>
      <c r="HT1079" s="29"/>
      <c r="HU1079" s="29"/>
      <c r="HV1079" s="29"/>
      <c r="HW1079" s="29"/>
      <c r="HX1079" s="29"/>
      <c r="HY1079" s="29"/>
      <c r="HZ1079" s="29"/>
      <c r="IA1079" s="29"/>
      <c r="IB1079" s="29"/>
      <c r="IC1079" s="29"/>
      <c r="ID1079" s="29"/>
      <c r="IE1079" s="29"/>
      <c r="IF1079" s="29"/>
      <c r="IG1079" s="29"/>
      <c r="IH1079" s="29"/>
    </row>
    <row r="1080" spans="1:242" s="14" customFormat="1">
      <c r="A1080" s="22" t="s">
        <v>436</v>
      </c>
      <c r="B1080" s="36" t="s">
        <v>41</v>
      </c>
      <c r="C1080" s="48" t="s">
        <v>14</v>
      </c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6">
        <f t="shared" si="699"/>
        <v>0</v>
      </c>
      <c r="HR1080" s="29"/>
      <c r="HS1080" s="29"/>
      <c r="HT1080" s="29"/>
      <c r="HU1080" s="29"/>
      <c r="HV1080" s="29"/>
      <c r="HW1080" s="29"/>
      <c r="HX1080" s="29"/>
      <c r="HY1080" s="29"/>
      <c r="HZ1080" s="29"/>
      <c r="IA1080" s="29"/>
      <c r="IB1080" s="29"/>
      <c r="IC1080" s="29"/>
      <c r="ID1080" s="29"/>
      <c r="IE1080" s="29"/>
      <c r="IF1080" s="29"/>
      <c r="IG1080" s="29"/>
      <c r="IH1080" s="29"/>
    </row>
    <row r="1081" spans="1:242" s="14" customFormat="1">
      <c r="A1081" s="22" t="s">
        <v>1765</v>
      </c>
      <c r="B1081" s="36" t="s">
        <v>42</v>
      </c>
      <c r="C1081" s="48" t="s">
        <v>14</v>
      </c>
      <c r="D1081" s="17">
        <v>-15.96</v>
      </c>
      <c r="E1081" s="17">
        <v>-6.15</v>
      </c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6">
        <f t="shared" si="699"/>
        <v>-22.11</v>
      </c>
      <c r="HR1081" s="29"/>
      <c r="HS1081" s="29"/>
      <c r="HT1081" s="29"/>
      <c r="HU1081" s="29"/>
      <c r="HV1081" s="29"/>
      <c r="HW1081" s="29"/>
      <c r="HX1081" s="29"/>
      <c r="HY1081" s="29"/>
      <c r="HZ1081" s="29"/>
      <c r="IA1081" s="29"/>
      <c r="IB1081" s="29"/>
      <c r="IC1081" s="29"/>
      <c r="ID1081" s="29"/>
      <c r="IE1081" s="29"/>
      <c r="IF1081" s="29"/>
      <c r="IG1081" s="29"/>
      <c r="IH1081" s="29"/>
    </row>
    <row r="1082" spans="1:242" s="14" customFormat="1">
      <c r="A1082" s="22" t="s">
        <v>1772</v>
      </c>
      <c r="B1082" s="36" t="s">
        <v>440</v>
      </c>
      <c r="C1082" s="48" t="s">
        <v>14</v>
      </c>
      <c r="D1082" s="17">
        <v>-4.05</v>
      </c>
      <c r="E1082" s="17">
        <v>-33.979999999999997</v>
      </c>
      <c r="F1082" s="17">
        <v>-58.73</v>
      </c>
      <c r="G1082" s="17">
        <v>-20.100000000000001</v>
      </c>
      <c r="H1082" s="17">
        <v>-33.200000000000003</v>
      </c>
      <c r="I1082" s="17">
        <v>-17.25</v>
      </c>
      <c r="J1082" s="17">
        <v>-45.87</v>
      </c>
      <c r="K1082" s="17">
        <v>-33</v>
      </c>
      <c r="L1082" s="17"/>
      <c r="M1082" s="17"/>
      <c r="N1082" s="17"/>
      <c r="O1082" s="17"/>
      <c r="P1082" s="16">
        <f t="shared" si="699"/>
        <v>-246.18</v>
      </c>
      <c r="HR1082" s="29"/>
      <c r="HS1082" s="29"/>
      <c r="HT1082" s="29"/>
      <c r="HU1082" s="29"/>
      <c r="HV1082" s="29"/>
      <c r="HW1082" s="29"/>
      <c r="HX1082" s="29"/>
      <c r="HY1082" s="29"/>
      <c r="HZ1082" s="29"/>
      <c r="IA1082" s="29"/>
      <c r="IB1082" s="29"/>
      <c r="IC1082" s="29"/>
      <c r="ID1082" s="29"/>
      <c r="IE1082" s="29"/>
      <c r="IF1082" s="29"/>
      <c r="IG1082" s="29"/>
      <c r="IH1082" s="29"/>
    </row>
    <row r="1083" spans="1:242" s="14" customFormat="1" ht="12.75" customHeight="1">
      <c r="A1083" s="22" t="s">
        <v>1773</v>
      </c>
      <c r="B1083" s="36" t="s">
        <v>442</v>
      </c>
      <c r="C1083" s="48" t="s">
        <v>14</v>
      </c>
      <c r="D1083" s="17">
        <v>-37.5</v>
      </c>
      <c r="E1083" s="17">
        <v>-179.94</v>
      </c>
      <c r="F1083" s="17">
        <v>-203.93</v>
      </c>
      <c r="G1083" s="17">
        <v>-1834.7</v>
      </c>
      <c r="H1083" s="17">
        <v>-258.68</v>
      </c>
      <c r="I1083" s="17">
        <v>-73.31</v>
      </c>
      <c r="J1083" s="17">
        <v>-69.739999999999995</v>
      </c>
      <c r="K1083" s="17">
        <v>-73.459999999999994</v>
      </c>
      <c r="L1083" s="17"/>
      <c r="M1083" s="17"/>
      <c r="N1083" s="17"/>
      <c r="O1083" s="17"/>
      <c r="P1083" s="16">
        <f t="shared" si="699"/>
        <v>-2731.2599999999998</v>
      </c>
      <c r="HR1083" s="29"/>
      <c r="HS1083" s="29"/>
      <c r="HT1083" s="29"/>
      <c r="HU1083" s="29"/>
      <c r="HV1083" s="29"/>
      <c r="HW1083" s="29"/>
      <c r="HX1083" s="29"/>
      <c r="HY1083" s="29"/>
      <c r="HZ1083" s="29"/>
      <c r="IA1083" s="29"/>
      <c r="IB1083" s="29"/>
      <c r="IC1083" s="29"/>
      <c r="ID1083" s="29"/>
      <c r="IE1083" s="29"/>
      <c r="IF1083" s="29"/>
      <c r="IG1083" s="29"/>
      <c r="IH1083" s="29"/>
    </row>
    <row r="1084" spans="1:242" s="14" customFormat="1" ht="15.75" customHeight="1">
      <c r="A1084" s="22" t="s">
        <v>1774</v>
      </c>
      <c r="B1084" s="36" t="s">
        <v>444</v>
      </c>
      <c r="C1084" s="48" t="s">
        <v>14</v>
      </c>
      <c r="D1084" s="17"/>
      <c r="E1084" s="17"/>
      <c r="F1084" s="17">
        <v>-4.33</v>
      </c>
      <c r="G1084" s="17"/>
      <c r="H1084" s="17"/>
      <c r="I1084" s="17"/>
      <c r="J1084" s="17"/>
      <c r="K1084" s="17"/>
      <c r="L1084" s="17"/>
      <c r="M1084" s="17"/>
      <c r="N1084" s="17"/>
      <c r="O1084" s="17"/>
      <c r="P1084" s="16">
        <f t="shared" si="699"/>
        <v>-4.33</v>
      </c>
      <c r="HR1084" s="29"/>
      <c r="HS1084" s="29"/>
      <c r="HT1084" s="29"/>
      <c r="HU1084" s="29"/>
      <c r="HV1084" s="29"/>
      <c r="HW1084" s="29"/>
      <c r="HX1084" s="29"/>
      <c r="HY1084" s="29"/>
      <c r="HZ1084" s="29"/>
      <c r="IA1084" s="29"/>
      <c r="IB1084" s="29"/>
      <c r="IC1084" s="29"/>
      <c r="ID1084" s="29"/>
      <c r="IE1084" s="29"/>
      <c r="IF1084" s="29"/>
      <c r="IG1084" s="29"/>
      <c r="IH1084" s="29"/>
    </row>
    <row r="1085" spans="1:242" s="14" customFormat="1">
      <c r="A1085" s="22" t="s">
        <v>1779</v>
      </c>
      <c r="B1085" s="36" t="s">
        <v>1487</v>
      </c>
      <c r="C1085" s="48" t="s">
        <v>14</v>
      </c>
      <c r="D1085" s="17">
        <v>-13.74</v>
      </c>
      <c r="E1085" s="17"/>
      <c r="F1085" s="17"/>
      <c r="G1085" s="17"/>
      <c r="H1085" s="17"/>
      <c r="I1085" s="17"/>
      <c r="J1085" s="17">
        <v>-18.649999999999999</v>
      </c>
      <c r="K1085" s="17"/>
      <c r="L1085" s="17"/>
      <c r="M1085" s="17"/>
      <c r="N1085" s="17"/>
      <c r="O1085" s="17"/>
      <c r="P1085" s="16">
        <f t="shared" si="699"/>
        <v>-32.39</v>
      </c>
      <c r="HR1085" s="29"/>
      <c r="HS1085" s="29"/>
      <c r="HT1085" s="29"/>
      <c r="HU1085" s="29"/>
      <c r="HV1085" s="29"/>
      <c r="HW1085" s="29"/>
      <c r="HX1085" s="29"/>
      <c r="HY1085" s="29"/>
      <c r="HZ1085" s="29"/>
      <c r="IA1085" s="29"/>
      <c r="IB1085" s="29"/>
      <c r="IC1085" s="29"/>
      <c r="ID1085" s="29"/>
      <c r="IE1085" s="29"/>
      <c r="IF1085" s="29"/>
      <c r="IG1085" s="29"/>
      <c r="IH1085" s="29"/>
    </row>
    <row r="1086" spans="1:242" s="14" customFormat="1" ht="21" customHeight="1">
      <c r="A1086" s="22" t="s">
        <v>1780</v>
      </c>
      <c r="B1086" s="36" t="s">
        <v>1488</v>
      </c>
      <c r="C1086" s="48" t="s">
        <v>14</v>
      </c>
      <c r="D1086" s="17">
        <v>-59.71</v>
      </c>
      <c r="E1086" s="17">
        <v>-338.6</v>
      </c>
      <c r="F1086" s="17">
        <v>-3264.08</v>
      </c>
      <c r="G1086" s="17">
        <v>-390.01</v>
      </c>
      <c r="H1086" s="17">
        <v>-1004.14</v>
      </c>
      <c r="I1086" s="17">
        <v>-1677.77</v>
      </c>
      <c r="J1086" s="17">
        <v>-1601.15</v>
      </c>
      <c r="K1086" s="17">
        <v>-2425.46</v>
      </c>
      <c r="L1086" s="17"/>
      <c r="M1086" s="17"/>
      <c r="N1086" s="17"/>
      <c r="O1086" s="17"/>
      <c r="P1086" s="16">
        <f t="shared" si="699"/>
        <v>-10760.919999999998</v>
      </c>
      <c r="HR1086" s="29"/>
      <c r="HS1086" s="29"/>
      <c r="HT1086" s="29"/>
      <c r="HU1086" s="29"/>
      <c r="HV1086" s="29"/>
      <c r="HW1086" s="29"/>
      <c r="HX1086" s="29"/>
      <c r="HY1086" s="29"/>
      <c r="HZ1086" s="29"/>
      <c r="IA1086" s="29"/>
      <c r="IB1086" s="29"/>
      <c r="IC1086" s="29"/>
      <c r="ID1086" s="29"/>
      <c r="IE1086" s="29"/>
      <c r="IF1086" s="29"/>
      <c r="IG1086" s="29"/>
      <c r="IH1086" s="29"/>
    </row>
    <row r="1087" spans="1:242" s="14" customFormat="1" ht="12" customHeight="1">
      <c r="A1087" s="22" t="s">
        <v>1786</v>
      </c>
      <c r="B1087" s="36" t="s">
        <v>1489</v>
      </c>
      <c r="C1087" s="48" t="s">
        <v>14</v>
      </c>
      <c r="D1087" s="17">
        <v>-1598.16</v>
      </c>
      <c r="E1087" s="17">
        <v>-1226.6099999999999</v>
      </c>
      <c r="F1087" s="17">
        <v>-819.4</v>
      </c>
      <c r="G1087" s="17">
        <v>-678.76</v>
      </c>
      <c r="H1087" s="17">
        <v>-810.24</v>
      </c>
      <c r="I1087" s="17">
        <v>-638.98</v>
      </c>
      <c r="J1087" s="17">
        <v>-1617.89</v>
      </c>
      <c r="K1087" s="17">
        <v>-1246.56</v>
      </c>
      <c r="L1087" s="17"/>
      <c r="M1087" s="17"/>
      <c r="N1087" s="17"/>
      <c r="O1087" s="17"/>
      <c r="P1087" s="16">
        <f t="shared" si="699"/>
        <v>-8636.6</v>
      </c>
      <c r="HR1087" s="29"/>
      <c r="HS1087" s="29"/>
      <c r="HT1087" s="29"/>
      <c r="HU1087" s="29"/>
      <c r="HV1087" s="29"/>
      <c r="HW1087" s="29"/>
      <c r="HX1087" s="29"/>
      <c r="HY1087" s="29"/>
      <c r="HZ1087" s="29"/>
      <c r="IA1087" s="29"/>
      <c r="IB1087" s="29"/>
      <c r="IC1087" s="29"/>
      <c r="ID1087" s="29"/>
      <c r="IE1087" s="29"/>
      <c r="IF1087" s="29"/>
      <c r="IG1087" s="29"/>
      <c r="IH1087" s="29"/>
    </row>
    <row r="1088" spans="1:242" s="14" customFormat="1" ht="12" customHeight="1">
      <c r="A1088" s="22" t="s">
        <v>1787</v>
      </c>
      <c r="B1088" s="36" t="s">
        <v>1490</v>
      </c>
      <c r="C1088" s="48" t="s">
        <v>14</v>
      </c>
      <c r="D1088" s="17">
        <v>-13749.64</v>
      </c>
      <c r="E1088" s="17">
        <v>-10457.48</v>
      </c>
      <c r="F1088" s="17">
        <v>-7875.77</v>
      </c>
      <c r="G1088" s="17">
        <v>-7068.9</v>
      </c>
      <c r="H1088" s="17">
        <v>-8919</v>
      </c>
      <c r="I1088" s="17">
        <v>-9462.77</v>
      </c>
      <c r="J1088" s="17">
        <v>-10729.58</v>
      </c>
      <c r="K1088" s="17">
        <v>-12439.26</v>
      </c>
      <c r="L1088" s="17"/>
      <c r="M1088" s="17"/>
      <c r="N1088" s="17"/>
      <c r="O1088" s="17"/>
      <c r="P1088" s="16">
        <f t="shared" si="699"/>
        <v>-80702.399999999994</v>
      </c>
      <c r="HR1088" s="29"/>
      <c r="HS1088" s="29"/>
      <c r="HT1088" s="29"/>
      <c r="HU1088" s="29"/>
      <c r="HV1088" s="29"/>
      <c r="HW1088" s="29"/>
      <c r="HX1088" s="29"/>
      <c r="HY1088" s="29"/>
      <c r="HZ1088" s="29"/>
      <c r="IA1088" s="29"/>
      <c r="IB1088" s="29"/>
      <c r="IC1088" s="29"/>
      <c r="ID1088" s="29"/>
      <c r="IE1088" s="29"/>
      <c r="IF1088" s="29"/>
      <c r="IG1088" s="29"/>
      <c r="IH1088" s="29"/>
    </row>
    <row r="1089" spans="1:242" s="92" customFormat="1" ht="12.75" customHeight="1">
      <c r="A1089" s="22" t="s">
        <v>1788</v>
      </c>
      <c r="B1089" s="36" t="s">
        <v>444</v>
      </c>
      <c r="C1089" s="48" t="s">
        <v>14</v>
      </c>
      <c r="D1089" s="17"/>
      <c r="E1089" s="17"/>
      <c r="F1089" s="17"/>
      <c r="G1089" s="17"/>
      <c r="H1089" s="17"/>
      <c r="I1089" s="43"/>
      <c r="J1089" s="43"/>
      <c r="K1089" s="43"/>
      <c r="L1089" s="43"/>
      <c r="M1089" s="43"/>
      <c r="N1089" s="43"/>
      <c r="O1089" s="43"/>
      <c r="P1089" s="16">
        <f t="shared" si="699"/>
        <v>0</v>
      </c>
      <c r="HR1089" s="93"/>
      <c r="HS1089" s="93"/>
      <c r="HT1089" s="93"/>
      <c r="HU1089" s="93"/>
      <c r="HV1089" s="93"/>
      <c r="HW1089" s="93"/>
      <c r="HX1089" s="93"/>
      <c r="HY1089" s="93"/>
      <c r="HZ1089" s="93"/>
      <c r="IA1089" s="93"/>
      <c r="IB1089" s="93"/>
      <c r="IC1089" s="93"/>
      <c r="ID1089" s="93"/>
      <c r="IE1089" s="93"/>
      <c r="IF1089" s="93"/>
      <c r="IG1089" s="93"/>
      <c r="IH1089" s="93"/>
    </row>
    <row r="1090" spans="1:242" s="92" customFormat="1" ht="12.75" customHeight="1">
      <c r="A1090" s="22" t="s">
        <v>570</v>
      </c>
      <c r="B1090" s="36" t="s">
        <v>2060</v>
      </c>
      <c r="C1090" s="48" t="s">
        <v>58</v>
      </c>
      <c r="D1090" s="17"/>
      <c r="E1090" s="17">
        <v>-4.96</v>
      </c>
      <c r="F1090" s="17"/>
      <c r="G1090" s="17"/>
      <c r="H1090" s="17"/>
      <c r="I1090" s="43"/>
      <c r="J1090" s="16"/>
      <c r="K1090" s="43"/>
      <c r="L1090" s="43"/>
      <c r="M1090" s="43"/>
      <c r="N1090" s="43"/>
      <c r="O1090" s="43"/>
      <c r="P1090" s="16">
        <f t="shared" si="699"/>
        <v>-4.96</v>
      </c>
      <c r="HR1090" s="93"/>
      <c r="HS1090" s="93"/>
      <c r="HT1090" s="93"/>
      <c r="HU1090" s="93"/>
      <c r="HV1090" s="93"/>
      <c r="HW1090" s="93"/>
      <c r="HX1090" s="93"/>
      <c r="HY1090" s="93"/>
      <c r="HZ1090" s="93"/>
      <c r="IA1090" s="93"/>
      <c r="IB1090" s="93"/>
      <c r="IC1090" s="93"/>
      <c r="ID1090" s="93"/>
      <c r="IE1090" s="93"/>
      <c r="IF1090" s="93"/>
      <c r="IG1090" s="93"/>
      <c r="IH1090" s="93"/>
    </row>
    <row r="1091" spans="1:242" s="92" customFormat="1" ht="14.25" customHeight="1">
      <c r="A1091" s="22" t="s">
        <v>572</v>
      </c>
      <c r="B1091" s="36" t="s">
        <v>573</v>
      </c>
      <c r="C1091" s="48" t="s">
        <v>58</v>
      </c>
      <c r="D1091" s="17">
        <v>-1.33</v>
      </c>
      <c r="E1091" s="17">
        <v>-39.42</v>
      </c>
      <c r="F1091" s="17">
        <v>-17.7</v>
      </c>
      <c r="G1091" s="17">
        <v>-5.21</v>
      </c>
      <c r="H1091" s="17">
        <v>-17.72</v>
      </c>
      <c r="I1091" s="16">
        <v>-16.239999999999998</v>
      </c>
      <c r="J1091" s="16">
        <v>-4.63</v>
      </c>
      <c r="K1091" s="16">
        <v>-0.57999999999999996</v>
      </c>
      <c r="L1091" s="43"/>
      <c r="M1091" s="43"/>
      <c r="N1091" s="43"/>
      <c r="O1091" s="43"/>
      <c r="P1091" s="16">
        <f t="shared" si="699"/>
        <v>-102.82999999999998</v>
      </c>
      <c r="HR1091" s="93"/>
      <c r="HS1091" s="93"/>
      <c r="HT1091" s="93"/>
      <c r="HU1091" s="93"/>
      <c r="HV1091" s="93"/>
      <c r="HW1091" s="93"/>
      <c r="HX1091" s="93"/>
      <c r="HY1091" s="93"/>
      <c r="HZ1091" s="93"/>
      <c r="IA1091" s="93"/>
      <c r="IB1091" s="93"/>
      <c r="IC1091" s="93"/>
      <c r="ID1091" s="93"/>
      <c r="IE1091" s="93"/>
      <c r="IF1091" s="93"/>
      <c r="IG1091" s="93"/>
      <c r="IH1091" s="93"/>
    </row>
    <row r="1092" spans="1:242" s="92" customFormat="1" ht="14.25" customHeight="1">
      <c r="A1092" s="22" t="s">
        <v>574</v>
      </c>
      <c r="B1092" s="36" t="s">
        <v>575</v>
      </c>
      <c r="C1092" s="48" t="s">
        <v>58</v>
      </c>
      <c r="D1092" s="17"/>
      <c r="E1092" s="17"/>
      <c r="F1092" s="17">
        <v>-426.23</v>
      </c>
      <c r="G1092" s="17"/>
      <c r="H1092" s="17"/>
      <c r="I1092" s="43"/>
      <c r="J1092" s="16"/>
      <c r="K1092" s="43"/>
      <c r="L1092" s="43"/>
      <c r="M1092" s="43"/>
      <c r="N1092" s="43"/>
      <c r="O1092" s="43"/>
      <c r="P1092" s="16">
        <f t="shared" si="699"/>
        <v>-426.23</v>
      </c>
      <c r="HR1092" s="93"/>
      <c r="HS1092" s="93"/>
      <c r="HT1092" s="93"/>
      <c r="HU1092" s="93"/>
      <c r="HV1092" s="93"/>
      <c r="HW1092" s="93"/>
      <c r="HX1092" s="93"/>
      <c r="HY1092" s="93"/>
      <c r="HZ1092" s="93"/>
      <c r="IA1092" s="93"/>
      <c r="IB1092" s="93"/>
      <c r="IC1092" s="93"/>
      <c r="ID1092" s="93"/>
      <c r="IE1092" s="93"/>
      <c r="IF1092" s="93"/>
      <c r="IG1092" s="93"/>
      <c r="IH1092" s="93"/>
    </row>
    <row r="1093" spans="1:242" s="92" customFormat="1" ht="14.25" customHeight="1">
      <c r="A1093" s="22" t="s">
        <v>576</v>
      </c>
      <c r="B1093" s="36" t="s">
        <v>577</v>
      </c>
      <c r="C1093" s="48" t="s">
        <v>58</v>
      </c>
      <c r="D1093" s="17">
        <v>-745.41</v>
      </c>
      <c r="E1093" s="17">
        <v>-821.59</v>
      </c>
      <c r="F1093" s="17">
        <v>-706.34</v>
      </c>
      <c r="G1093" s="17">
        <v>-605.59</v>
      </c>
      <c r="H1093" s="17">
        <v>-1011.22</v>
      </c>
      <c r="I1093" s="16">
        <v>-543.57000000000005</v>
      </c>
      <c r="J1093" s="16">
        <v>-904.42</v>
      </c>
      <c r="K1093" s="16">
        <v>-1379.43</v>
      </c>
      <c r="L1093" s="43"/>
      <c r="M1093" s="43"/>
      <c r="N1093" s="43"/>
      <c r="O1093" s="43"/>
      <c r="P1093" s="16">
        <f t="shared" si="699"/>
        <v>-6717.5700000000006</v>
      </c>
      <c r="HR1093" s="93"/>
      <c r="HS1093" s="93"/>
      <c r="HT1093" s="93"/>
      <c r="HU1093" s="93"/>
      <c r="HV1093" s="93"/>
      <c r="HW1093" s="93"/>
      <c r="HX1093" s="93"/>
      <c r="HY1093" s="93"/>
      <c r="HZ1093" s="93"/>
      <c r="IA1093" s="93"/>
      <c r="IB1093" s="93"/>
      <c r="IC1093" s="93"/>
      <c r="ID1093" s="93"/>
      <c r="IE1093" s="93"/>
      <c r="IF1093" s="93"/>
      <c r="IG1093" s="93"/>
      <c r="IH1093" s="93"/>
    </row>
    <row r="1094" spans="1:242" s="92" customFormat="1" ht="14.25" customHeight="1">
      <c r="A1094" s="22" t="s">
        <v>1154</v>
      </c>
      <c r="B1094" s="36" t="s">
        <v>197</v>
      </c>
      <c r="C1094" s="48" t="s">
        <v>14</v>
      </c>
      <c r="D1094" s="17"/>
      <c r="E1094" s="17"/>
      <c r="F1094" s="17"/>
      <c r="G1094" s="17"/>
      <c r="H1094" s="17"/>
      <c r="I1094" s="16">
        <v>-319.5</v>
      </c>
      <c r="J1094" s="43"/>
      <c r="K1094" s="43"/>
      <c r="L1094" s="43"/>
      <c r="M1094" s="43"/>
      <c r="N1094" s="43"/>
      <c r="O1094" s="43"/>
      <c r="P1094" s="16">
        <f t="shared" si="699"/>
        <v>-319.5</v>
      </c>
      <c r="HR1094" s="93"/>
      <c r="HS1094" s="93"/>
      <c r="HT1094" s="93"/>
      <c r="HU1094" s="93"/>
      <c r="HV1094" s="93"/>
      <c r="HW1094" s="93"/>
      <c r="HX1094" s="93"/>
      <c r="HY1094" s="93"/>
      <c r="HZ1094" s="93"/>
      <c r="IA1094" s="93"/>
      <c r="IB1094" s="93"/>
      <c r="IC1094" s="93"/>
      <c r="ID1094" s="93"/>
      <c r="IE1094" s="93"/>
      <c r="IF1094" s="93"/>
      <c r="IG1094" s="93"/>
      <c r="IH1094" s="93"/>
    </row>
    <row r="1095" spans="1:242" s="14" customFormat="1">
      <c r="A1095" s="22" t="s">
        <v>1155</v>
      </c>
      <c r="B1095" s="36" t="s">
        <v>198</v>
      </c>
      <c r="C1095" s="48" t="s">
        <v>14</v>
      </c>
      <c r="D1095" s="17">
        <v>-106.64</v>
      </c>
      <c r="E1095" s="17"/>
      <c r="F1095" s="17"/>
      <c r="G1095" s="17"/>
      <c r="H1095" s="17"/>
      <c r="I1095" s="17">
        <v>-4580.3100000000004</v>
      </c>
      <c r="J1095" s="17">
        <v>-15782.7</v>
      </c>
      <c r="K1095" s="17">
        <v>-1828.52</v>
      </c>
      <c r="L1095" s="17"/>
      <c r="M1095" s="17"/>
      <c r="N1095" s="17"/>
      <c r="O1095" s="17"/>
      <c r="P1095" s="16">
        <f t="shared" si="699"/>
        <v>-22298.170000000002</v>
      </c>
      <c r="HR1095" s="29"/>
      <c r="HS1095" s="29"/>
      <c r="HT1095" s="29"/>
      <c r="HU1095" s="29"/>
      <c r="HV1095" s="29"/>
      <c r="HW1095" s="29"/>
      <c r="HX1095" s="29"/>
      <c r="HY1095" s="29"/>
      <c r="HZ1095" s="29"/>
      <c r="IA1095" s="29"/>
      <c r="IB1095" s="29"/>
      <c r="IC1095" s="29"/>
      <c r="ID1095" s="29"/>
      <c r="IE1095" s="29"/>
      <c r="IF1095" s="29"/>
      <c r="IG1095" s="29"/>
      <c r="IH1095" s="29"/>
    </row>
    <row r="1096" spans="1:242" s="14" customFormat="1">
      <c r="A1096" s="22" t="s">
        <v>1156</v>
      </c>
      <c r="B1096" s="36" t="s">
        <v>1188</v>
      </c>
      <c r="C1096" s="48" t="s">
        <v>14</v>
      </c>
      <c r="D1096" s="17">
        <v>-41.82</v>
      </c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6">
        <f t="shared" si="699"/>
        <v>-41.82</v>
      </c>
      <c r="HR1096" s="29"/>
      <c r="HS1096" s="29"/>
      <c r="HT1096" s="29"/>
      <c r="HU1096" s="29"/>
      <c r="HV1096" s="29"/>
      <c r="HW1096" s="29"/>
      <c r="HX1096" s="29"/>
      <c r="HY1096" s="29"/>
      <c r="HZ1096" s="29"/>
      <c r="IA1096" s="29"/>
      <c r="IB1096" s="29"/>
      <c r="IC1096" s="29"/>
      <c r="ID1096" s="29"/>
      <c r="IE1096" s="29"/>
      <c r="IF1096" s="29"/>
      <c r="IG1096" s="29"/>
      <c r="IH1096" s="29"/>
    </row>
    <row r="1097" spans="1:242" s="14" customFormat="1">
      <c r="A1097" s="22" t="s">
        <v>1173</v>
      </c>
      <c r="B1097" s="36" t="s">
        <v>197</v>
      </c>
      <c r="C1097" s="48" t="s">
        <v>14</v>
      </c>
      <c r="D1097" s="17"/>
      <c r="E1097" s="17">
        <v>-0.28999999999999998</v>
      </c>
      <c r="F1097" s="17"/>
      <c r="G1097" s="17"/>
      <c r="H1097" s="17"/>
      <c r="I1097" s="17"/>
      <c r="J1097" s="17">
        <v>-49.73</v>
      </c>
      <c r="K1097" s="17"/>
      <c r="L1097" s="17"/>
      <c r="M1097" s="17"/>
      <c r="N1097" s="17"/>
      <c r="O1097" s="17"/>
      <c r="P1097" s="16">
        <f t="shared" si="699"/>
        <v>-50.019999999999996</v>
      </c>
      <c r="HR1097" s="29"/>
      <c r="HS1097" s="29"/>
      <c r="HT1097" s="29"/>
      <c r="HU1097" s="29"/>
      <c r="HV1097" s="29"/>
      <c r="HW1097" s="29"/>
      <c r="HX1097" s="29"/>
      <c r="HY1097" s="29"/>
      <c r="HZ1097" s="29"/>
      <c r="IA1097" s="29"/>
      <c r="IB1097" s="29"/>
      <c r="IC1097" s="29"/>
      <c r="ID1097" s="29"/>
      <c r="IE1097" s="29"/>
      <c r="IF1097" s="29"/>
      <c r="IG1097" s="29"/>
      <c r="IH1097" s="29"/>
    </row>
    <row r="1098" spans="1:242" s="14" customFormat="1">
      <c r="A1098" s="22" t="s">
        <v>1632</v>
      </c>
      <c r="B1098" s="36" t="s">
        <v>1188</v>
      </c>
      <c r="C1098" s="48" t="s">
        <v>14</v>
      </c>
      <c r="D1098" s="17">
        <v>-32.31</v>
      </c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6">
        <f t="shared" si="699"/>
        <v>-32.31</v>
      </c>
      <c r="HR1098" s="29"/>
      <c r="HS1098" s="29"/>
      <c r="HT1098" s="29"/>
      <c r="HU1098" s="29"/>
      <c r="HV1098" s="29"/>
      <c r="HW1098" s="29"/>
      <c r="HX1098" s="29"/>
      <c r="HY1098" s="29"/>
      <c r="HZ1098" s="29"/>
      <c r="IA1098" s="29"/>
      <c r="IB1098" s="29"/>
      <c r="IC1098" s="29"/>
      <c r="ID1098" s="29"/>
      <c r="IE1098" s="29"/>
      <c r="IF1098" s="29"/>
      <c r="IG1098" s="29"/>
      <c r="IH1098" s="29"/>
    </row>
    <row r="1099" spans="1:242" s="14" customFormat="1" ht="18">
      <c r="A1099" s="22" t="s">
        <v>1191</v>
      </c>
      <c r="B1099" s="36" t="s">
        <v>1192</v>
      </c>
      <c r="C1099" s="48" t="s">
        <v>29</v>
      </c>
      <c r="D1099" s="17">
        <v>-206.88</v>
      </c>
      <c r="E1099" s="17"/>
      <c r="F1099" s="17">
        <v>-71.819999999999993</v>
      </c>
      <c r="G1099" s="17">
        <v>-49</v>
      </c>
      <c r="H1099" s="17">
        <v>-325.69</v>
      </c>
      <c r="I1099" s="17">
        <v>-88.65</v>
      </c>
      <c r="J1099" s="17">
        <v>-557.13</v>
      </c>
      <c r="K1099" s="17">
        <v>-226.64</v>
      </c>
      <c r="L1099" s="17"/>
      <c r="M1099" s="17"/>
      <c r="N1099" s="17"/>
      <c r="O1099" s="17"/>
      <c r="P1099" s="16">
        <f t="shared" si="699"/>
        <v>-1525.81</v>
      </c>
      <c r="HR1099" s="29"/>
      <c r="HS1099" s="29"/>
      <c r="HT1099" s="29"/>
      <c r="HU1099" s="29"/>
      <c r="HV1099" s="29"/>
      <c r="HW1099" s="29"/>
      <c r="HX1099" s="29"/>
      <c r="HY1099" s="29"/>
      <c r="HZ1099" s="29"/>
      <c r="IA1099" s="29"/>
      <c r="IB1099" s="29"/>
      <c r="IC1099" s="29"/>
      <c r="ID1099" s="29"/>
      <c r="IE1099" s="29"/>
      <c r="IF1099" s="29"/>
      <c r="IG1099" s="29"/>
      <c r="IH1099" s="29"/>
    </row>
    <row r="1100" spans="1:242" s="14" customFormat="1">
      <c r="A1100" s="22" t="s">
        <v>1197</v>
      </c>
      <c r="B1100" s="36" t="s">
        <v>1198</v>
      </c>
      <c r="C1100" s="48" t="s">
        <v>14</v>
      </c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6">
        <f t="shared" si="699"/>
        <v>0</v>
      </c>
      <c r="HR1100" s="29"/>
      <c r="HS1100" s="29"/>
      <c r="HT1100" s="29"/>
      <c r="HU1100" s="29"/>
      <c r="HV1100" s="29"/>
      <c r="HW1100" s="29"/>
      <c r="HX1100" s="29"/>
      <c r="HY1100" s="29"/>
      <c r="HZ1100" s="29"/>
      <c r="IA1100" s="29"/>
      <c r="IB1100" s="29"/>
      <c r="IC1100" s="29"/>
      <c r="ID1100" s="29"/>
      <c r="IE1100" s="29"/>
      <c r="IF1100" s="29"/>
      <c r="IG1100" s="29"/>
      <c r="IH1100" s="29"/>
    </row>
    <row r="1101" spans="1:242" s="14" customFormat="1">
      <c r="A1101" s="22" t="s">
        <v>1199</v>
      </c>
      <c r="B1101" s="36" t="s">
        <v>1200</v>
      </c>
      <c r="C1101" s="48" t="s">
        <v>14</v>
      </c>
      <c r="D1101" s="17"/>
      <c r="E1101" s="17">
        <v>-154.15</v>
      </c>
      <c r="F1101" s="17">
        <v>-59.84</v>
      </c>
      <c r="G1101" s="17"/>
      <c r="H1101" s="17">
        <v>-192.09</v>
      </c>
      <c r="I1101" s="17">
        <v>-52.46</v>
      </c>
      <c r="J1101" s="17">
        <v>-202.11</v>
      </c>
      <c r="K1101" s="17">
        <v>-156.63</v>
      </c>
      <c r="L1101" s="17"/>
      <c r="M1101" s="17"/>
      <c r="N1101" s="17"/>
      <c r="O1101" s="17"/>
      <c r="P1101" s="16">
        <f t="shared" si="699"/>
        <v>-817.28000000000009</v>
      </c>
      <c r="HR1101" s="29"/>
      <c r="HS1101" s="29"/>
      <c r="HT1101" s="29"/>
      <c r="HU1101" s="29"/>
      <c r="HV1101" s="29"/>
      <c r="HW1101" s="29"/>
      <c r="HX1101" s="29"/>
      <c r="HY1101" s="29"/>
      <c r="HZ1101" s="29"/>
      <c r="IA1101" s="29"/>
      <c r="IB1101" s="29"/>
      <c r="IC1101" s="29"/>
      <c r="ID1101" s="29"/>
      <c r="IE1101" s="29"/>
      <c r="IF1101" s="29"/>
      <c r="IG1101" s="29"/>
      <c r="IH1101" s="29"/>
    </row>
    <row r="1102" spans="1:242" s="14" customFormat="1">
      <c r="A1102" s="22" t="s">
        <v>1201</v>
      </c>
      <c r="B1102" s="36" t="s">
        <v>196</v>
      </c>
      <c r="C1102" s="48" t="s">
        <v>14</v>
      </c>
      <c r="D1102" s="17">
        <v>-40.409999999999997</v>
      </c>
      <c r="E1102" s="17">
        <v>-47.08</v>
      </c>
      <c r="F1102" s="17">
        <v>-16.57</v>
      </c>
      <c r="G1102" s="17">
        <v>-185.49</v>
      </c>
      <c r="H1102" s="17">
        <v>-35.130000000000003</v>
      </c>
      <c r="I1102" s="17"/>
      <c r="J1102" s="17"/>
      <c r="K1102" s="17">
        <v>-336.71</v>
      </c>
      <c r="L1102" s="17"/>
      <c r="M1102" s="17"/>
      <c r="N1102" s="17"/>
      <c r="O1102" s="17"/>
      <c r="P1102" s="16">
        <f t="shared" si="699"/>
        <v>-661.39</v>
      </c>
      <c r="HR1102" s="29"/>
      <c r="HS1102" s="29"/>
      <c r="HT1102" s="29"/>
      <c r="HU1102" s="29"/>
      <c r="HV1102" s="29"/>
      <c r="HW1102" s="29"/>
      <c r="HX1102" s="29"/>
      <c r="HY1102" s="29"/>
      <c r="HZ1102" s="29"/>
      <c r="IA1102" s="29"/>
      <c r="IB1102" s="29"/>
      <c r="IC1102" s="29"/>
      <c r="ID1102" s="29"/>
      <c r="IE1102" s="29"/>
      <c r="IF1102" s="29"/>
      <c r="IG1102" s="29"/>
      <c r="IH1102" s="29"/>
    </row>
    <row r="1103" spans="1:242" s="14" customFormat="1">
      <c r="A1103" s="22" t="s">
        <v>1202</v>
      </c>
      <c r="B1103" s="36" t="s">
        <v>197</v>
      </c>
      <c r="C1103" s="48" t="s">
        <v>14</v>
      </c>
      <c r="D1103" s="17">
        <v>-18.47</v>
      </c>
      <c r="E1103" s="17"/>
      <c r="F1103" s="17">
        <v>-29.55</v>
      </c>
      <c r="G1103" s="17">
        <v>-79.8</v>
      </c>
      <c r="H1103" s="17">
        <v>-34.729999999999997</v>
      </c>
      <c r="I1103" s="17">
        <v>-95.06</v>
      </c>
      <c r="J1103" s="17">
        <v>-20.69</v>
      </c>
      <c r="K1103" s="17"/>
      <c r="L1103" s="17"/>
      <c r="M1103" s="17"/>
      <c r="N1103" s="17"/>
      <c r="O1103" s="17"/>
      <c r="P1103" s="16">
        <f t="shared" si="699"/>
        <v>-278.3</v>
      </c>
      <c r="HR1103" s="29"/>
      <c r="HS1103" s="29"/>
      <c r="HT1103" s="29"/>
      <c r="HU1103" s="29"/>
      <c r="HV1103" s="29"/>
      <c r="HW1103" s="29"/>
      <c r="HX1103" s="29"/>
      <c r="HY1103" s="29"/>
      <c r="HZ1103" s="29"/>
      <c r="IA1103" s="29"/>
      <c r="IB1103" s="29"/>
      <c r="IC1103" s="29"/>
      <c r="ID1103" s="29"/>
      <c r="IE1103" s="29"/>
      <c r="IF1103" s="29"/>
      <c r="IG1103" s="29"/>
      <c r="IH1103" s="29"/>
    </row>
    <row r="1104" spans="1:242" s="14" customFormat="1">
      <c r="A1104" s="22" t="s">
        <v>1203</v>
      </c>
      <c r="B1104" s="36" t="s">
        <v>198</v>
      </c>
      <c r="C1104" s="48" t="s">
        <v>14</v>
      </c>
      <c r="D1104" s="17"/>
      <c r="E1104" s="17">
        <v>-237.98</v>
      </c>
      <c r="F1104" s="17">
        <v>-324.62</v>
      </c>
      <c r="G1104" s="17">
        <v>-4546.66</v>
      </c>
      <c r="H1104" s="17"/>
      <c r="I1104" s="17">
        <v>-674.15</v>
      </c>
      <c r="J1104" s="17">
        <v>-270.79000000000002</v>
      </c>
      <c r="K1104" s="17">
        <v>-2114.67</v>
      </c>
      <c r="L1104" s="17"/>
      <c r="M1104" s="17"/>
      <c r="N1104" s="17"/>
      <c r="O1104" s="17"/>
      <c r="P1104" s="16">
        <f t="shared" si="699"/>
        <v>-8168.87</v>
      </c>
      <c r="HR1104" s="29"/>
      <c r="HS1104" s="29"/>
      <c r="HT1104" s="29"/>
      <c r="HU1104" s="29"/>
      <c r="HV1104" s="29"/>
      <c r="HW1104" s="29"/>
      <c r="HX1104" s="29"/>
      <c r="HY1104" s="29"/>
      <c r="HZ1104" s="29"/>
      <c r="IA1104" s="29"/>
      <c r="IB1104" s="29"/>
      <c r="IC1104" s="29"/>
      <c r="ID1104" s="29"/>
      <c r="IE1104" s="29"/>
      <c r="IF1104" s="29"/>
      <c r="IG1104" s="29"/>
      <c r="IH1104" s="29"/>
    </row>
    <row r="1105" spans="1:242" s="14" customFormat="1">
      <c r="A1105" s="22" t="s">
        <v>1204</v>
      </c>
      <c r="B1105" s="36" t="s">
        <v>1188</v>
      </c>
      <c r="C1105" s="48" t="s">
        <v>14</v>
      </c>
      <c r="D1105" s="17"/>
      <c r="E1105" s="17"/>
      <c r="F1105" s="17"/>
      <c r="G1105" s="17">
        <v>-42.87</v>
      </c>
      <c r="H1105" s="17"/>
      <c r="I1105" s="17">
        <v>-34.9</v>
      </c>
      <c r="J1105" s="17"/>
      <c r="K1105" s="17"/>
      <c r="L1105" s="17"/>
      <c r="M1105" s="17"/>
      <c r="N1105" s="17"/>
      <c r="O1105" s="17"/>
      <c r="P1105" s="16">
        <f t="shared" si="699"/>
        <v>-77.77</v>
      </c>
      <c r="HR1105" s="29"/>
      <c r="HS1105" s="29"/>
      <c r="HT1105" s="29"/>
      <c r="HU1105" s="29"/>
      <c r="HV1105" s="29"/>
      <c r="HW1105" s="29"/>
      <c r="HX1105" s="29"/>
      <c r="HY1105" s="29"/>
      <c r="HZ1105" s="29"/>
      <c r="IA1105" s="29"/>
      <c r="IB1105" s="29"/>
      <c r="IC1105" s="29"/>
      <c r="ID1105" s="29"/>
      <c r="IE1105" s="29"/>
      <c r="IF1105" s="29"/>
      <c r="IG1105" s="29"/>
      <c r="IH1105" s="29"/>
    </row>
    <row r="1106" spans="1:242" s="14" customFormat="1">
      <c r="A1106" s="22" t="s">
        <v>1209</v>
      </c>
      <c r="B1106" s="36" t="s">
        <v>1210</v>
      </c>
      <c r="C1106" s="48" t="s">
        <v>31</v>
      </c>
      <c r="D1106" s="17"/>
      <c r="E1106" s="17"/>
      <c r="F1106" s="17">
        <v>-2100</v>
      </c>
      <c r="G1106" s="17"/>
      <c r="H1106" s="17"/>
      <c r="I1106" s="17">
        <v>-3000</v>
      </c>
      <c r="J1106" s="17">
        <v>-3058.82</v>
      </c>
      <c r="K1106" s="17">
        <v>-281.64</v>
      </c>
      <c r="L1106" s="17"/>
      <c r="M1106" s="17"/>
      <c r="N1106" s="17"/>
      <c r="O1106" s="17"/>
      <c r="P1106" s="16">
        <f t="shared" si="699"/>
        <v>-8440.4599999999991</v>
      </c>
      <c r="HR1106" s="29"/>
      <c r="HS1106" s="29"/>
      <c r="HT1106" s="29"/>
      <c r="HU1106" s="29"/>
      <c r="HV1106" s="29"/>
      <c r="HW1106" s="29"/>
      <c r="HX1106" s="29"/>
      <c r="HY1106" s="29"/>
      <c r="HZ1106" s="29"/>
      <c r="IA1106" s="29"/>
      <c r="IB1106" s="29"/>
      <c r="IC1106" s="29"/>
      <c r="ID1106" s="29"/>
      <c r="IE1106" s="29"/>
      <c r="IF1106" s="29"/>
      <c r="IG1106" s="29"/>
      <c r="IH1106" s="29"/>
    </row>
    <row r="1107" spans="1:242" s="14" customFormat="1">
      <c r="A1107" s="22" t="s">
        <v>1211</v>
      </c>
      <c r="B1107" s="36" t="s">
        <v>1212</v>
      </c>
      <c r="C1107" s="48" t="s">
        <v>31</v>
      </c>
      <c r="D1107" s="17"/>
      <c r="E1107" s="17"/>
      <c r="F1107" s="17"/>
      <c r="G1107" s="17"/>
      <c r="H1107" s="17"/>
      <c r="I1107" s="17"/>
      <c r="J1107" s="17">
        <v>-374.11</v>
      </c>
      <c r="K1107" s="17">
        <v>-46.54</v>
      </c>
      <c r="L1107" s="17"/>
      <c r="M1107" s="17"/>
      <c r="N1107" s="17"/>
      <c r="O1107" s="17"/>
      <c r="P1107" s="16">
        <f t="shared" si="699"/>
        <v>-420.65000000000003</v>
      </c>
      <c r="HR1107" s="29"/>
      <c r="HS1107" s="29"/>
      <c r="HT1107" s="29"/>
      <c r="HU1107" s="29"/>
      <c r="HV1107" s="29"/>
      <c r="HW1107" s="29"/>
      <c r="HX1107" s="29"/>
      <c r="HY1107" s="29"/>
      <c r="HZ1107" s="29"/>
      <c r="IA1107" s="29"/>
      <c r="IB1107" s="29"/>
      <c r="IC1107" s="29"/>
      <c r="ID1107" s="29"/>
      <c r="IE1107" s="29"/>
      <c r="IF1107" s="29"/>
      <c r="IG1107" s="29"/>
      <c r="IH1107" s="29"/>
    </row>
    <row r="1108" spans="1:242" s="14" customFormat="1">
      <c r="A1108" s="22" t="s">
        <v>1213</v>
      </c>
      <c r="B1108" s="36" t="s">
        <v>1214</v>
      </c>
      <c r="C1108" s="48" t="s">
        <v>31</v>
      </c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6">
        <f t="shared" si="699"/>
        <v>0</v>
      </c>
      <c r="HR1108" s="29"/>
      <c r="HS1108" s="29"/>
      <c r="HT1108" s="29"/>
      <c r="HU1108" s="29"/>
      <c r="HV1108" s="29"/>
      <c r="HW1108" s="29"/>
      <c r="HX1108" s="29"/>
      <c r="HY1108" s="29"/>
      <c r="HZ1108" s="29"/>
      <c r="IA1108" s="29"/>
      <c r="IB1108" s="29"/>
      <c r="IC1108" s="29"/>
      <c r="ID1108" s="29"/>
      <c r="IE1108" s="29"/>
      <c r="IF1108" s="29"/>
      <c r="IG1108" s="29"/>
      <c r="IH1108" s="29"/>
    </row>
    <row r="1109" spans="1:242" s="14" customFormat="1" ht="18">
      <c r="A1109" s="22" t="s">
        <v>1215</v>
      </c>
      <c r="B1109" s="36" t="s">
        <v>1216</v>
      </c>
      <c r="C1109" s="48" t="s">
        <v>31</v>
      </c>
      <c r="D1109" s="17">
        <v>-192.92</v>
      </c>
      <c r="E1109" s="17"/>
      <c r="F1109" s="17"/>
      <c r="G1109" s="17">
        <v>-272.52999999999997</v>
      </c>
      <c r="H1109" s="17"/>
      <c r="I1109" s="17">
        <v>-63.93</v>
      </c>
      <c r="J1109" s="17"/>
      <c r="K1109" s="17">
        <v>-46.66</v>
      </c>
      <c r="L1109" s="17"/>
      <c r="M1109" s="17"/>
      <c r="N1109" s="17"/>
      <c r="O1109" s="17"/>
      <c r="P1109" s="16">
        <f t="shared" si="699"/>
        <v>-576.03999999999985</v>
      </c>
      <c r="HR1109" s="29"/>
      <c r="HS1109" s="29"/>
      <c r="HT1109" s="29"/>
      <c r="HU1109" s="29"/>
      <c r="HV1109" s="29"/>
      <c r="HW1109" s="29"/>
      <c r="HX1109" s="29"/>
      <c r="HY1109" s="29"/>
      <c r="HZ1109" s="29"/>
      <c r="IA1109" s="29"/>
      <c r="IB1109" s="29"/>
      <c r="IC1109" s="29"/>
      <c r="ID1109" s="29"/>
      <c r="IE1109" s="29"/>
      <c r="IF1109" s="29"/>
      <c r="IG1109" s="29"/>
      <c r="IH1109" s="29"/>
    </row>
    <row r="1110" spans="1:242" s="14" customFormat="1">
      <c r="A1110" s="22" t="s">
        <v>1592</v>
      </c>
      <c r="B1110" s="36" t="s">
        <v>1873</v>
      </c>
      <c r="C1110" s="48" t="s">
        <v>14</v>
      </c>
      <c r="D1110" s="17"/>
      <c r="E1110" s="17"/>
      <c r="F1110" s="17"/>
      <c r="G1110" s="17"/>
      <c r="H1110" s="17"/>
      <c r="I1110" s="17"/>
      <c r="J1110" s="17">
        <v>-0.3</v>
      </c>
      <c r="K1110" s="17"/>
      <c r="L1110" s="17"/>
      <c r="M1110" s="17"/>
      <c r="N1110" s="17"/>
      <c r="O1110" s="17"/>
      <c r="P1110" s="16">
        <f t="shared" si="699"/>
        <v>-0.3</v>
      </c>
      <c r="HR1110" s="29"/>
      <c r="HS1110" s="29"/>
      <c r="HT1110" s="29"/>
      <c r="HU1110" s="29"/>
      <c r="HV1110" s="29"/>
      <c r="HW1110" s="29"/>
      <c r="HX1110" s="29"/>
      <c r="HY1110" s="29"/>
      <c r="HZ1110" s="29"/>
      <c r="IA1110" s="29"/>
      <c r="IB1110" s="29"/>
      <c r="IC1110" s="29"/>
      <c r="ID1110" s="29"/>
      <c r="IE1110" s="29"/>
      <c r="IF1110" s="29"/>
      <c r="IG1110" s="29"/>
      <c r="IH1110" s="29"/>
    </row>
    <row r="1111" spans="1:242" s="14" customFormat="1">
      <c r="A1111" s="22" t="s">
        <v>1694</v>
      </c>
      <c r="B1111" s="36" t="s">
        <v>1234</v>
      </c>
      <c r="C1111" s="48" t="s">
        <v>14</v>
      </c>
      <c r="D1111" s="17"/>
      <c r="E1111" s="17">
        <v>-26.74</v>
      </c>
      <c r="F1111" s="17">
        <v>-7.33</v>
      </c>
      <c r="G1111" s="17"/>
      <c r="H1111" s="17"/>
      <c r="I1111" s="17"/>
      <c r="J1111" s="17"/>
      <c r="K1111" s="17"/>
      <c r="L1111" s="17"/>
      <c r="M1111" s="17"/>
      <c r="N1111" s="17"/>
      <c r="O1111" s="17"/>
      <c r="P1111" s="16">
        <f t="shared" si="699"/>
        <v>-34.07</v>
      </c>
      <c r="HR1111" s="29"/>
      <c r="HS1111" s="29"/>
      <c r="HT1111" s="29"/>
      <c r="HU1111" s="29"/>
      <c r="HV1111" s="29"/>
      <c r="HW1111" s="29"/>
      <c r="HX1111" s="29"/>
      <c r="HY1111" s="29"/>
      <c r="HZ1111" s="29"/>
      <c r="IA1111" s="29"/>
      <c r="IB1111" s="29"/>
      <c r="IC1111" s="29"/>
      <c r="ID1111" s="29"/>
      <c r="IE1111" s="29"/>
      <c r="IF1111" s="29"/>
      <c r="IG1111" s="29"/>
      <c r="IH1111" s="29"/>
    </row>
    <row r="1112" spans="1:242" s="14" customFormat="1">
      <c r="A1112" s="22" t="s">
        <v>1242</v>
      </c>
      <c r="B1112" s="36" t="s">
        <v>1237</v>
      </c>
      <c r="C1112" s="48" t="s">
        <v>14</v>
      </c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6">
        <f t="shared" si="699"/>
        <v>0</v>
      </c>
      <c r="HR1112" s="29"/>
      <c r="HS1112" s="29"/>
      <c r="HT1112" s="29"/>
      <c r="HU1112" s="29"/>
      <c r="HV1112" s="29"/>
      <c r="HW1112" s="29"/>
      <c r="HX1112" s="29"/>
      <c r="HY1112" s="29"/>
      <c r="HZ1112" s="29"/>
      <c r="IA1112" s="29"/>
      <c r="IB1112" s="29"/>
      <c r="IC1112" s="29"/>
      <c r="ID1112" s="29"/>
      <c r="IE1112" s="29"/>
      <c r="IF1112" s="29"/>
      <c r="IG1112" s="29"/>
      <c r="IH1112" s="29"/>
    </row>
    <row r="1113" spans="1:242" s="14" customFormat="1">
      <c r="A1113" s="22" t="s">
        <v>1875</v>
      </c>
      <c r="B1113" s="36" t="s">
        <v>1237</v>
      </c>
      <c r="C1113" s="48" t="s">
        <v>14</v>
      </c>
      <c r="D1113" s="17"/>
      <c r="E1113" s="17">
        <v>-2042.46</v>
      </c>
      <c r="F1113" s="17">
        <v>-15.06</v>
      </c>
      <c r="G1113" s="17"/>
      <c r="H1113" s="17"/>
      <c r="I1113" s="17"/>
      <c r="J1113" s="17"/>
      <c r="K1113" s="17"/>
      <c r="L1113" s="17"/>
      <c r="M1113" s="17"/>
      <c r="N1113" s="17"/>
      <c r="O1113" s="17"/>
      <c r="P1113" s="16">
        <f t="shared" si="699"/>
        <v>-2057.52</v>
      </c>
      <c r="HR1113" s="29"/>
      <c r="HS1113" s="29"/>
      <c r="HT1113" s="29"/>
      <c r="HU1113" s="29"/>
      <c r="HV1113" s="29"/>
      <c r="HW1113" s="29"/>
      <c r="HX1113" s="29"/>
      <c r="HY1113" s="29"/>
      <c r="HZ1113" s="29"/>
      <c r="IA1113" s="29"/>
      <c r="IB1113" s="29"/>
      <c r="IC1113" s="29"/>
      <c r="ID1113" s="29"/>
      <c r="IE1113" s="29"/>
      <c r="IF1113" s="29"/>
      <c r="IG1113" s="29"/>
      <c r="IH1113" s="29"/>
    </row>
    <row r="1114" spans="1:242" s="14" customFormat="1" ht="21.75" customHeight="1">
      <c r="A1114" s="44"/>
      <c r="B1114" s="54" t="s">
        <v>223</v>
      </c>
      <c r="C1114" s="104"/>
      <c r="D1114" s="43">
        <f>SUM(D1115:D1138)</f>
        <v>-345.87000000000006</v>
      </c>
      <c r="E1114" s="43">
        <f>SUM(E1115:E1138)</f>
        <v>-121.89</v>
      </c>
      <c r="F1114" s="43">
        <f>SUM(F1115:F1139)</f>
        <v>-845.01</v>
      </c>
      <c r="G1114" s="43">
        <f>SUM(G1115:G1138)</f>
        <v>-1535.39</v>
      </c>
      <c r="H1114" s="43">
        <f>SUM(H1115:H1138)</f>
        <v>-654.03000000000009</v>
      </c>
      <c r="I1114" s="43">
        <f t="shared" ref="I1114:O1114" si="700">SUM(I1115:I1138)</f>
        <v>-790.52</v>
      </c>
      <c r="J1114" s="43">
        <f t="shared" si="700"/>
        <v>0</v>
      </c>
      <c r="K1114" s="43">
        <f t="shared" si="700"/>
        <v>0</v>
      </c>
      <c r="L1114" s="43">
        <f t="shared" si="700"/>
        <v>0</v>
      </c>
      <c r="M1114" s="43">
        <f t="shared" si="700"/>
        <v>0</v>
      </c>
      <c r="N1114" s="43">
        <f t="shared" si="700"/>
        <v>0</v>
      </c>
      <c r="O1114" s="43">
        <f t="shared" si="700"/>
        <v>0</v>
      </c>
      <c r="P1114" s="43">
        <f>SUM(P1115:P1138)</f>
        <v>-4292.71</v>
      </c>
      <c r="HR1114" s="29"/>
      <c r="HS1114" s="29"/>
      <c r="HT1114" s="29"/>
      <c r="HU1114" s="29"/>
      <c r="HV1114" s="29"/>
      <c r="HW1114" s="29"/>
      <c r="HX1114" s="29"/>
      <c r="HY1114" s="29"/>
      <c r="HZ1114" s="29"/>
      <c r="IA1114" s="29"/>
      <c r="IB1114" s="29"/>
      <c r="IC1114" s="29"/>
      <c r="ID1114" s="29"/>
      <c r="IE1114" s="29"/>
      <c r="IF1114" s="29"/>
      <c r="IG1114" s="29"/>
      <c r="IH1114" s="29"/>
    </row>
    <row r="1115" spans="1:242" s="14" customFormat="1">
      <c r="A1115" s="22" t="s">
        <v>352</v>
      </c>
      <c r="B1115" s="36" t="s">
        <v>353</v>
      </c>
      <c r="C1115" s="48" t="s">
        <v>14</v>
      </c>
      <c r="D1115" s="17">
        <v>-122.74</v>
      </c>
      <c r="E1115" s="17"/>
      <c r="F1115" s="17">
        <v>-422.51</v>
      </c>
      <c r="G1115" s="17"/>
      <c r="H1115" s="17">
        <v>-281.91000000000003</v>
      </c>
      <c r="I1115" s="17"/>
      <c r="J1115" s="17"/>
      <c r="K1115" s="17"/>
      <c r="L1115" s="17"/>
      <c r="M1115" s="17"/>
      <c r="N1115" s="17"/>
      <c r="O1115" s="17"/>
      <c r="P1115" s="16">
        <f t="shared" si="699"/>
        <v>-827.16000000000008</v>
      </c>
      <c r="HR1115" s="29"/>
      <c r="HS1115" s="29"/>
      <c r="HT1115" s="29"/>
      <c r="HU1115" s="29"/>
      <c r="HV1115" s="29"/>
      <c r="HW1115" s="29"/>
      <c r="HX1115" s="29"/>
      <c r="HY1115" s="29"/>
      <c r="HZ1115" s="29"/>
      <c r="IA1115" s="29"/>
      <c r="IB1115" s="29"/>
      <c r="IC1115" s="29"/>
      <c r="ID1115" s="29"/>
      <c r="IE1115" s="29"/>
      <c r="IF1115" s="29"/>
      <c r="IG1115" s="29"/>
      <c r="IH1115" s="29"/>
    </row>
    <row r="1116" spans="1:242" s="14" customFormat="1" ht="15.75" customHeight="1">
      <c r="A1116" s="22" t="s">
        <v>354</v>
      </c>
      <c r="B1116" s="36" t="s">
        <v>1460</v>
      </c>
      <c r="C1116" s="48" t="s">
        <v>15</v>
      </c>
      <c r="D1116" s="17">
        <v>-51.14</v>
      </c>
      <c r="E1116" s="17"/>
      <c r="F1116" s="17">
        <v>-176.1</v>
      </c>
      <c r="G1116" s="17"/>
      <c r="H1116" s="17">
        <v>-117.49</v>
      </c>
      <c r="I1116" s="17"/>
      <c r="J1116" s="17"/>
      <c r="K1116" s="17"/>
      <c r="L1116" s="17"/>
      <c r="M1116" s="17"/>
      <c r="N1116" s="17"/>
      <c r="O1116" s="17"/>
      <c r="P1116" s="16">
        <f t="shared" si="699"/>
        <v>-344.73</v>
      </c>
      <c r="HR1116" s="29"/>
      <c r="HS1116" s="29"/>
      <c r="HT1116" s="29"/>
      <c r="HU1116" s="29"/>
      <c r="HV1116" s="29"/>
      <c r="HW1116" s="29"/>
      <c r="HX1116" s="29"/>
      <c r="HY1116" s="29"/>
      <c r="HZ1116" s="29"/>
      <c r="IA1116" s="29"/>
      <c r="IB1116" s="29"/>
      <c r="IC1116" s="29"/>
      <c r="ID1116" s="29"/>
      <c r="IE1116" s="29"/>
      <c r="IF1116" s="29"/>
      <c r="IG1116" s="29"/>
      <c r="IH1116" s="29"/>
    </row>
    <row r="1117" spans="1:242" s="14" customFormat="1" ht="12.75" customHeight="1">
      <c r="A1117" s="22" t="s">
        <v>356</v>
      </c>
      <c r="B1117" s="36" t="s">
        <v>1461</v>
      </c>
      <c r="C1117" s="48" t="s">
        <v>16</v>
      </c>
      <c r="D1117" s="17">
        <v>-30.68</v>
      </c>
      <c r="E1117" s="17"/>
      <c r="F1117" s="17">
        <v>-105.6</v>
      </c>
      <c r="G1117" s="17"/>
      <c r="H1117" s="17">
        <v>-70.45</v>
      </c>
      <c r="I1117" s="17"/>
      <c r="J1117" s="17"/>
      <c r="K1117" s="17"/>
      <c r="L1117" s="17"/>
      <c r="M1117" s="17"/>
      <c r="N1117" s="17"/>
      <c r="O1117" s="17"/>
      <c r="P1117" s="16">
        <f t="shared" si="699"/>
        <v>-206.73000000000002</v>
      </c>
      <c r="HR1117" s="29"/>
      <c r="HS1117" s="29"/>
      <c r="HT1117" s="29"/>
      <c r="HU1117" s="29"/>
      <c r="HV1117" s="29"/>
      <c r="HW1117" s="29"/>
      <c r="HX1117" s="29"/>
      <c r="HY1117" s="29"/>
      <c r="HZ1117" s="29"/>
      <c r="IA1117" s="29"/>
      <c r="IB1117" s="29"/>
      <c r="IC1117" s="29"/>
      <c r="ID1117" s="29"/>
      <c r="IE1117" s="29"/>
      <c r="IF1117" s="29"/>
      <c r="IG1117" s="29"/>
      <c r="IH1117" s="29"/>
    </row>
    <row r="1118" spans="1:242" s="68" customFormat="1" ht="12" customHeight="1">
      <c r="A1118" s="22" t="s">
        <v>360</v>
      </c>
      <c r="B1118" s="36" t="s">
        <v>361</v>
      </c>
      <c r="C1118" s="48" t="s">
        <v>14</v>
      </c>
      <c r="D1118" s="17"/>
      <c r="E1118" s="17"/>
      <c r="F1118" s="17">
        <v>-7.76</v>
      </c>
      <c r="G1118" s="17"/>
      <c r="H1118" s="17">
        <v>-9.6300000000000008</v>
      </c>
      <c r="I1118" s="90"/>
      <c r="J1118" s="90"/>
      <c r="K1118" s="90"/>
      <c r="L1118" s="90"/>
      <c r="M1118" s="90"/>
      <c r="N1118" s="90"/>
      <c r="O1118" s="90"/>
      <c r="P1118" s="16">
        <f t="shared" si="699"/>
        <v>-17.39</v>
      </c>
      <c r="HR1118" s="69"/>
      <c r="HS1118" s="69"/>
      <c r="HT1118" s="69"/>
      <c r="HU1118" s="69"/>
      <c r="HV1118" s="69"/>
      <c r="HW1118" s="69"/>
      <c r="HX1118" s="69"/>
      <c r="HY1118" s="69"/>
      <c r="HZ1118" s="69"/>
      <c r="IA1118" s="69"/>
      <c r="IB1118" s="69"/>
      <c r="IC1118" s="69"/>
      <c r="ID1118" s="69"/>
      <c r="IE1118" s="69"/>
      <c r="IF1118" s="69"/>
      <c r="IG1118" s="69"/>
      <c r="IH1118" s="69"/>
    </row>
    <row r="1119" spans="1:242" s="14" customFormat="1" ht="12.75" customHeight="1">
      <c r="A1119" s="22" t="s">
        <v>362</v>
      </c>
      <c r="B1119" s="36" t="s">
        <v>1464</v>
      </c>
      <c r="C1119" s="48" t="s">
        <v>15</v>
      </c>
      <c r="D1119" s="17"/>
      <c r="E1119" s="17"/>
      <c r="F1119" s="17">
        <v>-3.24</v>
      </c>
      <c r="G1119" s="17"/>
      <c r="H1119" s="17">
        <v>-4.01</v>
      </c>
      <c r="I1119" s="17"/>
      <c r="J1119" s="17"/>
      <c r="K1119" s="17"/>
      <c r="L1119" s="17"/>
      <c r="M1119" s="17"/>
      <c r="N1119" s="17"/>
      <c r="O1119" s="17"/>
      <c r="P1119" s="16">
        <f t="shared" si="699"/>
        <v>-7.25</v>
      </c>
      <c r="HR1119" s="29"/>
      <c r="HS1119" s="29"/>
      <c r="HT1119" s="29"/>
      <c r="HU1119" s="29"/>
      <c r="HV1119" s="29"/>
      <c r="HW1119" s="29"/>
      <c r="HX1119" s="29"/>
      <c r="HY1119" s="29"/>
      <c r="HZ1119" s="29"/>
      <c r="IA1119" s="29"/>
      <c r="IB1119" s="29"/>
      <c r="IC1119" s="29"/>
      <c r="ID1119" s="29"/>
      <c r="IE1119" s="29"/>
      <c r="IF1119" s="29"/>
      <c r="IG1119" s="29"/>
      <c r="IH1119" s="29"/>
    </row>
    <row r="1120" spans="1:242" s="14" customFormat="1" ht="13.5" customHeight="1">
      <c r="A1120" s="22" t="s">
        <v>364</v>
      </c>
      <c r="B1120" s="36" t="s">
        <v>1465</v>
      </c>
      <c r="C1120" s="48" t="s">
        <v>16</v>
      </c>
      <c r="D1120" s="17"/>
      <c r="E1120" s="17"/>
      <c r="F1120" s="17">
        <v>-1.92</v>
      </c>
      <c r="G1120" s="17"/>
      <c r="H1120" s="17">
        <v>-2.4300000000000002</v>
      </c>
      <c r="I1120" s="17"/>
      <c r="J1120" s="17"/>
      <c r="K1120" s="17"/>
      <c r="L1120" s="17"/>
      <c r="M1120" s="17"/>
      <c r="N1120" s="17"/>
      <c r="O1120" s="17"/>
      <c r="P1120" s="16">
        <f t="shared" si="699"/>
        <v>-4.3499999999999996</v>
      </c>
      <c r="HR1120" s="29"/>
      <c r="HS1120" s="29"/>
      <c r="HT1120" s="29"/>
      <c r="HU1120" s="29"/>
      <c r="HV1120" s="29"/>
      <c r="HW1120" s="29"/>
      <c r="HX1120" s="29"/>
      <c r="HY1120" s="29"/>
      <c r="HZ1120" s="29"/>
      <c r="IA1120" s="29"/>
      <c r="IB1120" s="29"/>
      <c r="IC1120" s="29"/>
      <c r="ID1120" s="29"/>
      <c r="IE1120" s="29"/>
      <c r="IF1120" s="29"/>
      <c r="IG1120" s="29"/>
      <c r="IH1120" s="29"/>
    </row>
    <row r="1121" spans="1:242" s="14" customFormat="1" ht="13.5" customHeight="1">
      <c r="A1121" s="22" t="s">
        <v>368</v>
      </c>
      <c r="B1121" s="36" t="s">
        <v>369</v>
      </c>
      <c r="C1121" s="48" t="s">
        <v>14</v>
      </c>
      <c r="D1121" s="17">
        <v>-40.520000000000003</v>
      </c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6">
        <f t="shared" si="699"/>
        <v>-40.520000000000003</v>
      </c>
      <c r="HR1121" s="29"/>
      <c r="HS1121" s="29"/>
      <c r="HT1121" s="29"/>
      <c r="HU1121" s="29"/>
      <c r="HV1121" s="29"/>
      <c r="HW1121" s="29"/>
      <c r="HX1121" s="29"/>
      <c r="HY1121" s="29"/>
      <c r="HZ1121" s="29"/>
      <c r="IA1121" s="29"/>
      <c r="IB1121" s="29"/>
      <c r="IC1121" s="29"/>
      <c r="ID1121" s="29"/>
      <c r="IE1121" s="29"/>
      <c r="IF1121" s="29"/>
      <c r="IG1121" s="29"/>
      <c r="IH1121" s="29"/>
    </row>
    <row r="1122" spans="1:242" s="14" customFormat="1" ht="12.75" customHeight="1">
      <c r="A1122" s="22" t="s">
        <v>370</v>
      </c>
      <c r="B1122" s="36" t="s">
        <v>371</v>
      </c>
      <c r="C1122" s="48" t="s">
        <v>15</v>
      </c>
      <c r="D1122" s="17">
        <v>-16.89</v>
      </c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6">
        <f t="shared" si="699"/>
        <v>-16.89</v>
      </c>
      <c r="HR1122" s="29"/>
      <c r="HS1122" s="29"/>
      <c r="HT1122" s="29"/>
      <c r="HU1122" s="29"/>
      <c r="HV1122" s="29"/>
      <c r="HW1122" s="29"/>
      <c r="HX1122" s="29"/>
      <c r="HY1122" s="29"/>
      <c r="HZ1122" s="29"/>
      <c r="IA1122" s="29"/>
      <c r="IB1122" s="29"/>
      <c r="IC1122" s="29"/>
      <c r="ID1122" s="29"/>
      <c r="IE1122" s="29"/>
      <c r="IF1122" s="29"/>
      <c r="IG1122" s="29"/>
      <c r="IH1122" s="29"/>
    </row>
    <row r="1123" spans="1:242" s="14" customFormat="1" ht="12" customHeight="1">
      <c r="A1123" s="22" t="s">
        <v>372</v>
      </c>
      <c r="B1123" s="36" t="s">
        <v>373</v>
      </c>
      <c r="C1123" s="48" t="s">
        <v>16</v>
      </c>
      <c r="D1123" s="17">
        <v>-10.119999999999999</v>
      </c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6">
        <f t="shared" si="699"/>
        <v>-10.119999999999999</v>
      </c>
      <c r="HR1123" s="29"/>
      <c r="HS1123" s="29"/>
      <c r="HT1123" s="29"/>
      <c r="HU1123" s="29"/>
      <c r="HV1123" s="29"/>
      <c r="HW1123" s="29"/>
      <c r="HX1123" s="29"/>
      <c r="HY1123" s="29"/>
      <c r="HZ1123" s="29"/>
      <c r="IA1123" s="29"/>
      <c r="IB1123" s="29"/>
      <c r="IC1123" s="29"/>
      <c r="ID1123" s="29"/>
      <c r="IE1123" s="29"/>
      <c r="IF1123" s="29"/>
      <c r="IG1123" s="29"/>
      <c r="IH1123" s="29"/>
    </row>
    <row r="1124" spans="1:242" s="14" customFormat="1" ht="12.75" customHeight="1">
      <c r="A1124" s="22" t="s">
        <v>376</v>
      </c>
      <c r="B1124" s="36" t="s">
        <v>377</v>
      </c>
      <c r="C1124" s="48" t="s">
        <v>14</v>
      </c>
      <c r="D1124" s="17">
        <v>-6.48</v>
      </c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6">
        <f t="shared" si="699"/>
        <v>-6.48</v>
      </c>
      <c r="HR1124" s="29"/>
      <c r="HS1124" s="29"/>
      <c r="HT1124" s="29"/>
      <c r="HU1124" s="29"/>
      <c r="HV1124" s="29"/>
      <c r="HW1124" s="29"/>
      <c r="HX1124" s="29"/>
      <c r="HY1124" s="29"/>
      <c r="HZ1124" s="29"/>
      <c r="IA1124" s="29"/>
      <c r="IB1124" s="29"/>
      <c r="IC1124" s="29"/>
      <c r="ID1124" s="29"/>
      <c r="IE1124" s="29"/>
      <c r="IF1124" s="29"/>
      <c r="IG1124" s="29"/>
      <c r="IH1124" s="29"/>
    </row>
    <row r="1125" spans="1:242" s="14" customFormat="1" ht="14.25" customHeight="1">
      <c r="A1125" s="22" t="s">
        <v>378</v>
      </c>
      <c r="B1125" s="36" t="s">
        <v>379</v>
      </c>
      <c r="C1125" s="48" t="s">
        <v>15</v>
      </c>
      <c r="D1125" s="17">
        <v>-2.7</v>
      </c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6">
        <f t="shared" si="699"/>
        <v>-2.7</v>
      </c>
      <c r="HR1125" s="29"/>
      <c r="HS1125" s="29"/>
      <c r="HT1125" s="29"/>
      <c r="HU1125" s="29"/>
      <c r="HV1125" s="29"/>
      <c r="HW1125" s="29"/>
      <c r="HX1125" s="29"/>
      <c r="HY1125" s="29"/>
      <c r="HZ1125" s="29"/>
      <c r="IA1125" s="29"/>
      <c r="IB1125" s="29"/>
      <c r="IC1125" s="29"/>
      <c r="ID1125" s="29"/>
      <c r="IE1125" s="29"/>
      <c r="IF1125" s="29"/>
      <c r="IG1125" s="29"/>
      <c r="IH1125" s="29"/>
    </row>
    <row r="1126" spans="1:242" s="14" customFormat="1" ht="13.5" customHeight="1">
      <c r="A1126" s="22" t="s">
        <v>380</v>
      </c>
      <c r="B1126" s="36" t="s">
        <v>1466</v>
      </c>
      <c r="C1126" s="48" t="s">
        <v>16</v>
      </c>
      <c r="D1126" s="17">
        <v>-1.62</v>
      </c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6">
        <f t="shared" si="699"/>
        <v>-1.62</v>
      </c>
      <c r="HR1126" s="29"/>
      <c r="HS1126" s="29"/>
      <c r="HT1126" s="29"/>
      <c r="HU1126" s="29"/>
      <c r="HV1126" s="29"/>
      <c r="HW1126" s="29"/>
      <c r="HX1126" s="29"/>
      <c r="HY1126" s="29"/>
      <c r="HZ1126" s="29"/>
      <c r="IA1126" s="29"/>
      <c r="IB1126" s="29"/>
      <c r="IC1126" s="29"/>
      <c r="ID1126" s="29"/>
      <c r="IE1126" s="29"/>
      <c r="IF1126" s="29"/>
      <c r="IG1126" s="29"/>
      <c r="IH1126" s="29"/>
    </row>
    <row r="1127" spans="1:242" s="14" customFormat="1" ht="18.75" customHeight="1">
      <c r="A1127" s="22" t="s">
        <v>1476</v>
      </c>
      <c r="B1127" s="36" t="s">
        <v>231</v>
      </c>
      <c r="C1127" s="48" t="s">
        <v>14</v>
      </c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6">
        <f t="shared" si="699"/>
        <v>0</v>
      </c>
      <c r="HR1127" s="29"/>
      <c r="HS1127" s="29"/>
      <c r="HT1127" s="29"/>
      <c r="HU1127" s="29"/>
      <c r="HV1127" s="29"/>
      <c r="HW1127" s="29"/>
      <c r="HX1127" s="29"/>
      <c r="HY1127" s="29"/>
      <c r="HZ1127" s="29"/>
      <c r="IA1127" s="29"/>
      <c r="IB1127" s="29"/>
      <c r="IC1127" s="29"/>
      <c r="ID1127" s="29"/>
      <c r="IE1127" s="29"/>
      <c r="IF1127" s="29"/>
      <c r="IG1127" s="29"/>
      <c r="IH1127" s="29"/>
    </row>
    <row r="1128" spans="1:242" s="14" customFormat="1" ht="18.75" customHeight="1">
      <c r="A1128" s="22" t="s">
        <v>1480</v>
      </c>
      <c r="B1128" s="36" t="s">
        <v>231</v>
      </c>
      <c r="C1128" s="48" t="s">
        <v>14</v>
      </c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6">
        <f t="shared" si="699"/>
        <v>0</v>
      </c>
      <c r="HR1128" s="29"/>
      <c r="HS1128" s="29"/>
      <c r="HT1128" s="29"/>
      <c r="HU1128" s="29"/>
      <c r="HV1128" s="29"/>
      <c r="HW1128" s="29"/>
      <c r="HX1128" s="29"/>
      <c r="HY1128" s="29"/>
      <c r="HZ1128" s="29"/>
      <c r="IA1128" s="29"/>
      <c r="IB1128" s="29"/>
      <c r="IC1128" s="29"/>
      <c r="ID1128" s="29"/>
      <c r="IE1128" s="29"/>
      <c r="IF1128" s="29"/>
      <c r="IG1128" s="29"/>
      <c r="IH1128" s="29"/>
    </row>
    <row r="1129" spans="1:242" s="14" customFormat="1" ht="18.75" customHeight="1">
      <c r="A1129" s="22" t="s">
        <v>472</v>
      </c>
      <c r="B1129" s="36" t="s">
        <v>30</v>
      </c>
      <c r="C1129" s="48" t="s">
        <v>29</v>
      </c>
      <c r="D1129" s="17"/>
      <c r="E1129" s="17"/>
      <c r="F1129" s="17"/>
      <c r="G1129" s="17">
        <v>-1422.19</v>
      </c>
      <c r="H1129" s="17"/>
      <c r="I1129" s="17"/>
      <c r="J1129" s="17"/>
      <c r="K1129" s="17"/>
      <c r="L1129" s="17"/>
      <c r="M1129" s="17"/>
      <c r="N1129" s="17"/>
      <c r="O1129" s="17"/>
      <c r="P1129" s="16">
        <f t="shared" si="699"/>
        <v>-1422.19</v>
      </c>
      <c r="HR1129" s="29"/>
      <c r="HS1129" s="29"/>
      <c r="HT1129" s="29"/>
      <c r="HU1129" s="29"/>
      <c r="HV1129" s="29"/>
      <c r="HW1129" s="29"/>
      <c r="HX1129" s="29"/>
      <c r="HY1129" s="29"/>
      <c r="HZ1129" s="29"/>
      <c r="IA1129" s="29"/>
      <c r="IB1129" s="29"/>
      <c r="IC1129" s="29"/>
      <c r="ID1129" s="29"/>
      <c r="IE1129" s="29"/>
      <c r="IF1129" s="29"/>
      <c r="IG1129" s="29"/>
      <c r="IH1129" s="29"/>
    </row>
    <row r="1130" spans="1:242" s="14" customFormat="1" ht="18.75" customHeight="1">
      <c r="A1130" s="22" t="s">
        <v>474</v>
      </c>
      <c r="B1130" s="36" t="s">
        <v>30</v>
      </c>
      <c r="C1130" s="48" t="s">
        <v>29</v>
      </c>
      <c r="D1130" s="17"/>
      <c r="E1130" s="17"/>
      <c r="F1130" s="17"/>
      <c r="G1130" s="17">
        <v>-113.2</v>
      </c>
      <c r="H1130" s="17"/>
      <c r="I1130" s="17"/>
      <c r="J1130" s="17"/>
      <c r="K1130" s="17"/>
      <c r="L1130" s="17"/>
      <c r="M1130" s="17"/>
      <c r="N1130" s="17"/>
      <c r="O1130" s="17"/>
      <c r="P1130" s="16">
        <f t="shared" si="699"/>
        <v>-113.2</v>
      </c>
      <c r="HR1130" s="29"/>
      <c r="HS1130" s="29"/>
      <c r="HT1130" s="29"/>
      <c r="HU1130" s="29"/>
      <c r="HV1130" s="29"/>
      <c r="HW1130" s="29"/>
      <c r="HX1130" s="29"/>
      <c r="HY1130" s="29"/>
      <c r="HZ1130" s="29"/>
      <c r="IA1130" s="29"/>
      <c r="IB1130" s="29"/>
      <c r="IC1130" s="29"/>
      <c r="ID1130" s="29"/>
      <c r="IE1130" s="29"/>
      <c r="IF1130" s="29"/>
      <c r="IG1130" s="29"/>
      <c r="IH1130" s="29"/>
    </row>
    <row r="1131" spans="1:242" s="14" customFormat="1" ht="18.75" customHeight="1">
      <c r="A1131" s="22" t="s">
        <v>484</v>
      </c>
      <c r="B1131" s="36" t="s">
        <v>32</v>
      </c>
      <c r="C1131" s="48" t="s">
        <v>31</v>
      </c>
      <c r="D1131" s="17"/>
      <c r="E1131" s="17"/>
      <c r="F1131" s="17"/>
      <c r="G1131" s="17"/>
      <c r="H1131" s="17"/>
      <c r="I1131" s="17">
        <v>-790.52</v>
      </c>
      <c r="J1131" s="17"/>
      <c r="K1131" s="17"/>
      <c r="L1131" s="17"/>
      <c r="M1131" s="17"/>
      <c r="N1131" s="17"/>
      <c r="O1131" s="17"/>
      <c r="P1131" s="16">
        <f t="shared" si="699"/>
        <v>-790.52</v>
      </c>
      <c r="HR1131" s="29"/>
      <c r="HS1131" s="29"/>
      <c r="HT1131" s="29"/>
      <c r="HU1131" s="29"/>
      <c r="HV1131" s="29"/>
      <c r="HW1131" s="29"/>
      <c r="HX1131" s="29"/>
      <c r="HY1131" s="29"/>
      <c r="HZ1131" s="29"/>
      <c r="IA1131" s="29"/>
      <c r="IB1131" s="29"/>
      <c r="IC1131" s="29"/>
      <c r="ID1131" s="29"/>
      <c r="IE1131" s="29"/>
      <c r="IF1131" s="29"/>
      <c r="IG1131" s="29"/>
      <c r="IH1131" s="29"/>
    </row>
    <row r="1132" spans="1:242" s="14" customFormat="1" ht="18.75" customHeight="1">
      <c r="A1132" s="22" t="s">
        <v>485</v>
      </c>
      <c r="B1132" s="36" t="s">
        <v>231</v>
      </c>
      <c r="C1132" s="48" t="s">
        <v>14</v>
      </c>
      <c r="D1132" s="17"/>
      <c r="E1132" s="17">
        <v>-121.89</v>
      </c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6">
        <f t="shared" si="699"/>
        <v>-121.89</v>
      </c>
      <c r="HR1132" s="29"/>
      <c r="HS1132" s="29"/>
      <c r="HT1132" s="29"/>
      <c r="HU1132" s="29"/>
      <c r="HV1132" s="29"/>
      <c r="HW1132" s="29"/>
      <c r="HX1132" s="29"/>
      <c r="HY1132" s="29"/>
      <c r="HZ1132" s="29"/>
      <c r="IA1132" s="29"/>
      <c r="IB1132" s="29"/>
      <c r="IC1132" s="29"/>
      <c r="ID1132" s="29"/>
      <c r="IE1132" s="29"/>
      <c r="IF1132" s="29"/>
      <c r="IG1132" s="29"/>
      <c r="IH1132" s="29"/>
    </row>
    <row r="1133" spans="1:242" s="14" customFormat="1" ht="18.75" customHeight="1">
      <c r="A1133" s="22" t="s">
        <v>437</v>
      </c>
      <c r="B1133" s="36" t="s">
        <v>42</v>
      </c>
      <c r="C1133" s="48" t="s">
        <v>14</v>
      </c>
      <c r="D1133" s="17">
        <v>-40.020000000000003</v>
      </c>
      <c r="E1133" s="17"/>
      <c r="F1133" s="17">
        <v>-125.6</v>
      </c>
      <c r="G1133" s="17"/>
      <c r="H1133" s="17">
        <v>-162.54</v>
      </c>
      <c r="I1133" s="17"/>
      <c r="J1133" s="17"/>
      <c r="K1133" s="17"/>
      <c r="L1133" s="17"/>
      <c r="M1133" s="17"/>
      <c r="N1133" s="17"/>
      <c r="O1133" s="17"/>
      <c r="P1133" s="16">
        <f t="shared" si="699"/>
        <v>-328.15999999999997</v>
      </c>
      <c r="HR1133" s="29"/>
      <c r="HS1133" s="29"/>
      <c r="HT1133" s="29"/>
      <c r="HU1133" s="29"/>
      <c r="HV1133" s="29"/>
      <c r="HW1133" s="29"/>
      <c r="HX1133" s="29"/>
      <c r="HY1133" s="29"/>
      <c r="HZ1133" s="29"/>
      <c r="IA1133" s="29"/>
      <c r="IB1133" s="29"/>
      <c r="IC1133" s="29"/>
      <c r="ID1133" s="29"/>
      <c r="IE1133" s="29"/>
      <c r="IF1133" s="29"/>
      <c r="IG1133" s="29"/>
      <c r="IH1133" s="29"/>
    </row>
    <row r="1134" spans="1:242" s="14" customFormat="1" ht="18.75" customHeight="1">
      <c r="A1134" s="22" t="s">
        <v>441</v>
      </c>
      <c r="B1134" s="36" t="s">
        <v>442</v>
      </c>
      <c r="C1134" s="48" t="s">
        <v>14</v>
      </c>
      <c r="D1134" s="17"/>
      <c r="E1134" s="17"/>
      <c r="F1134" s="17">
        <v>-2.2799999999999998</v>
      </c>
      <c r="G1134" s="17"/>
      <c r="H1134" s="17">
        <v>-5.57</v>
      </c>
      <c r="I1134" s="17"/>
      <c r="J1134" s="17"/>
      <c r="K1134" s="17"/>
      <c r="L1134" s="17"/>
      <c r="M1134" s="17"/>
      <c r="N1134" s="17"/>
      <c r="O1134" s="17"/>
      <c r="P1134" s="16">
        <f t="shared" si="699"/>
        <v>-7.85</v>
      </c>
      <c r="HR1134" s="29"/>
      <c r="HS1134" s="29"/>
      <c r="HT1134" s="29"/>
      <c r="HU1134" s="29"/>
      <c r="HV1134" s="29"/>
      <c r="HW1134" s="29"/>
      <c r="HX1134" s="29"/>
      <c r="HY1134" s="29"/>
      <c r="HZ1134" s="29"/>
      <c r="IA1134" s="29"/>
      <c r="IB1134" s="29"/>
      <c r="IC1134" s="29"/>
      <c r="ID1134" s="29"/>
      <c r="IE1134" s="29"/>
      <c r="IF1134" s="29"/>
      <c r="IG1134" s="29"/>
      <c r="IH1134" s="29"/>
    </row>
    <row r="1135" spans="1:242" s="14" customFormat="1" ht="18.75" customHeight="1">
      <c r="A1135" s="22" t="s">
        <v>452</v>
      </c>
      <c r="B1135" s="36" t="s">
        <v>1488</v>
      </c>
      <c r="C1135" s="48" t="s">
        <v>14</v>
      </c>
      <c r="D1135" s="17">
        <v>-13.54</v>
      </c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6">
        <f t="shared" si="699"/>
        <v>-13.54</v>
      </c>
      <c r="HR1135" s="29"/>
      <c r="HS1135" s="29"/>
      <c r="HT1135" s="29"/>
      <c r="HU1135" s="29"/>
      <c r="HV1135" s="29"/>
      <c r="HW1135" s="29"/>
      <c r="HX1135" s="29"/>
      <c r="HY1135" s="29"/>
      <c r="HZ1135" s="29"/>
      <c r="IA1135" s="29"/>
      <c r="IB1135" s="29"/>
      <c r="IC1135" s="29"/>
      <c r="ID1135" s="29"/>
      <c r="IE1135" s="29"/>
      <c r="IF1135" s="29"/>
      <c r="IG1135" s="29"/>
      <c r="IH1135" s="29"/>
    </row>
    <row r="1136" spans="1:242" s="14" customFormat="1" ht="18.75" customHeight="1">
      <c r="A1136" s="22" t="s">
        <v>462</v>
      </c>
      <c r="B1136" s="36" t="s">
        <v>1491</v>
      </c>
      <c r="C1136" s="48" t="s">
        <v>14</v>
      </c>
      <c r="D1136" s="17">
        <v>-2.16</v>
      </c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6">
        <f t="shared" si="699"/>
        <v>-2.16</v>
      </c>
      <c r="HR1136" s="29"/>
      <c r="HS1136" s="29"/>
      <c r="HT1136" s="29"/>
      <c r="HU1136" s="29"/>
      <c r="HV1136" s="29"/>
      <c r="HW1136" s="29"/>
      <c r="HX1136" s="29"/>
      <c r="HY1136" s="29"/>
      <c r="HZ1136" s="29"/>
      <c r="IA1136" s="29"/>
      <c r="IB1136" s="29"/>
      <c r="IC1136" s="29"/>
      <c r="ID1136" s="29"/>
      <c r="IE1136" s="29"/>
      <c r="IF1136" s="29"/>
      <c r="IG1136" s="29"/>
      <c r="IH1136" s="29"/>
    </row>
    <row r="1137" spans="1:242" s="14" customFormat="1" ht="18.75" customHeight="1">
      <c r="A1137" s="22" t="s">
        <v>570</v>
      </c>
      <c r="B1137" s="36" t="s">
        <v>571</v>
      </c>
      <c r="C1137" s="48" t="s">
        <v>58</v>
      </c>
      <c r="D1137" s="17">
        <v>-7.26</v>
      </c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6">
        <f t="shared" si="699"/>
        <v>-7.26</v>
      </c>
      <c r="HR1137" s="29"/>
      <c r="HS1137" s="29"/>
      <c r="HT1137" s="29"/>
      <c r="HU1137" s="29"/>
      <c r="HV1137" s="29"/>
      <c r="HW1137" s="29"/>
      <c r="HX1137" s="29"/>
      <c r="HY1137" s="29"/>
      <c r="HZ1137" s="29"/>
      <c r="IA1137" s="29"/>
      <c r="IB1137" s="29"/>
      <c r="IC1137" s="29"/>
      <c r="ID1137" s="29"/>
      <c r="IE1137" s="29"/>
      <c r="IF1137" s="29"/>
      <c r="IG1137" s="29"/>
      <c r="IH1137" s="29"/>
    </row>
    <row r="1138" spans="1:242" s="14" customFormat="1" ht="18.75" customHeight="1">
      <c r="A1138" s="22" t="s">
        <v>572</v>
      </c>
      <c r="B1138" s="36" t="s">
        <v>573</v>
      </c>
      <c r="C1138" s="48" t="s">
        <v>58</v>
      </c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6">
        <f t="shared" si="699"/>
        <v>0</v>
      </c>
      <c r="HR1138" s="29"/>
      <c r="HS1138" s="29"/>
      <c r="HT1138" s="29"/>
      <c r="HU1138" s="29"/>
      <c r="HV1138" s="29"/>
      <c r="HW1138" s="29"/>
      <c r="HX1138" s="29"/>
      <c r="HY1138" s="29"/>
      <c r="HZ1138" s="29"/>
      <c r="IA1138" s="29"/>
      <c r="IB1138" s="29"/>
      <c r="IC1138" s="29"/>
      <c r="ID1138" s="29"/>
      <c r="IE1138" s="29"/>
      <c r="IF1138" s="29"/>
      <c r="IG1138" s="29"/>
      <c r="IH1138" s="29"/>
    </row>
    <row r="1139" spans="1:242" s="14" customFormat="1" ht="18.75" customHeight="1">
      <c r="A1139" s="22" t="s">
        <v>1308</v>
      </c>
      <c r="B1139" s="36" t="s">
        <v>294</v>
      </c>
      <c r="C1139" s="48" t="s">
        <v>132</v>
      </c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6">
        <f t="shared" si="699"/>
        <v>0</v>
      </c>
      <c r="HR1139" s="29"/>
      <c r="HS1139" s="29"/>
      <c r="HT1139" s="29"/>
      <c r="HU1139" s="29"/>
      <c r="HV1139" s="29"/>
      <c r="HW1139" s="29"/>
      <c r="HX1139" s="29"/>
      <c r="HY1139" s="29"/>
      <c r="HZ1139" s="29"/>
      <c r="IA1139" s="29"/>
      <c r="IB1139" s="29"/>
      <c r="IC1139" s="29"/>
      <c r="ID1139" s="29"/>
      <c r="IE1139" s="29"/>
      <c r="IF1139" s="29"/>
      <c r="IG1139" s="29"/>
      <c r="IH1139" s="29"/>
    </row>
    <row r="1140" spans="1:242" s="14" customFormat="1" ht="18.75" hidden="1" customHeight="1">
      <c r="A1140" s="44"/>
      <c r="B1140" s="54" t="s">
        <v>224</v>
      </c>
      <c r="C1140" s="104"/>
      <c r="D1140" s="43">
        <f>SUM(D1141:D1155)</f>
        <v>0</v>
      </c>
      <c r="E1140" s="43">
        <f>SUM(E1141:E1155)</f>
        <v>0</v>
      </c>
      <c r="F1140" s="43">
        <f>SUM(F1141:F1155)</f>
        <v>0</v>
      </c>
      <c r="G1140" s="43">
        <f>SUM(G1141:G1155)</f>
        <v>0</v>
      </c>
      <c r="H1140" s="43">
        <f>SUM(H1141:H1155)</f>
        <v>0</v>
      </c>
      <c r="I1140" s="17"/>
      <c r="J1140" s="17"/>
      <c r="K1140" s="17"/>
      <c r="L1140" s="17"/>
      <c r="M1140" s="17"/>
      <c r="N1140" s="17"/>
      <c r="O1140" s="17"/>
      <c r="P1140" s="16">
        <f t="shared" si="699"/>
        <v>0</v>
      </c>
      <c r="HR1140" s="29"/>
      <c r="HS1140" s="29"/>
      <c r="HT1140" s="29"/>
      <c r="HU1140" s="29"/>
      <c r="HV1140" s="29"/>
      <c r="HW1140" s="29"/>
      <c r="HX1140" s="29"/>
      <c r="HY1140" s="29"/>
      <c r="HZ1140" s="29"/>
      <c r="IA1140" s="29"/>
      <c r="IB1140" s="29"/>
      <c r="IC1140" s="29"/>
      <c r="ID1140" s="29"/>
      <c r="IE1140" s="29"/>
      <c r="IF1140" s="29"/>
      <c r="IG1140" s="29"/>
      <c r="IH1140" s="29"/>
    </row>
    <row r="1141" spans="1:242" s="14" customFormat="1" ht="18.75" hidden="1" customHeight="1">
      <c r="A1141" s="22" t="s">
        <v>412</v>
      </c>
      <c r="B1141" s="36" t="s">
        <v>413</v>
      </c>
      <c r="C1141" s="48" t="s">
        <v>14</v>
      </c>
      <c r="D1141" s="16"/>
      <c r="E1141" s="43"/>
      <c r="F1141" s="43"/>
      <c r="G1141" s="43"/>
      <c r="H1141" s="43"/>
      <c r="I1141" s="17"/>
      <c r="J1141" s="17"/>
      <c r="K1141" s="17"/>
      <c r="L1141" s="17"/>
      <c r="M1141" s="17"/>
      <c r="N1141" s="17"/>
      <c r="O1141" s="17"/>
      <c r="P1141" s="16">
        <f t="shared" si="699"/>
        <v>0</v>
      </c>
      <c r="HR1141" s="29"/>
      <c r="HS1141" s="29"/>
      <c r="HT1141" s="29"/>
      <c r="HU1141" s="29"/>
      <c r="HV1141" s="29"/>
      <c r="HW1141" s="29"/>
      <c r="HX1141" s="29"/>
      <c r="HY1141" s="29"/>
      <c r="HZ1141" s="29"/>
      <c r="IA1141" s="29"/>
      <c r="IB1141" s="29"/>
      <c r="IC1141" s="29"/>
      <c r="ID1141" s="29"/>
      <c r="IE1141" s="29"/>
      <c r="IF1141" s="29"/>
      <c r="IG1141" s="29"/>
      <c r="IH1141" s="29"/>
    </row>
    <row r="1142" spans="1:242" s="14" customFormat="1" ht="18.75" hidden="1" customHeight="1">
      <c r="A1142" s="22" t="s">
        <v>414</v>
      </c>
      <c r="B1142" s="36" t="s">
        <v>415</v>
      </c>
      <c r="C1142" s="48" t="s">
        <v>15</v>
      </c>
      <c r="D1142" s="16"/>
      <c r="E1142" s="43"/>
      <c r="F1142" s="43"/>
      <c r="G1142" s="43"/>
      <c r="H1142" s="43"/>
      <c r="I1142" s="17"/>
      <c r="J1142" s="17"/>
      <c r="K1142" s="17"/>
      <c r="L1142" s="17"/>
      <c r="M1142" s="17"/>
      <c r="N1142" s="17"/>
      <c r="O1142" s="17"/>
      <c r="P1142" s="16">
        <f t="shared" si="699"/>
        <v>0</v>
      </c>
      <c r="HR1142" s="29"/>
      <c r="HS1142" s="29"/>
      <c r="HT1142" s="29"/>
      <c r="HU1142" s="29"/>
      <c r="HV1142" s="29"/>
      <c r="HW1142" s="29"/>
      <c r="HX1142" s="29"/>
      <c r="HY1142" s="29"/>
      <c r="HZ1142" s="29"/>
      <c r="IA1142" s="29"/>
      <c r="IB1142" s="29"/>
      <c r="IC1142" s="29"/>
      <c r="ID1142" s="29"/>
      <c r="IE1142" s="29"/>
      <c r="IF1142" s="29"/>
      <c r="IG1142" s="29"/>
      <c r="IH1142" s="29"/>
    </row>
    <row r="1143" spans="1:242" s="14" customFormat="1" ht="18.75" hidden="1" customHeight="1">
      <c r="A1143" s="22" t="s">
        <v>416</v>
      </c>
      <c r="B1143" s="36" t="s">
        <v>417</v>
      </c>
      <c r="C1143" s="48" t="s">
        <v>16</v>
      </c>
      <c r="D1143" s="16"/>
      <c r="E1143" s="43"/>
      <c r="F1143" s="43"/>
      <c r="G1143" s="43"/>
      <c r="H1143" s="43"/>
      <c r="I1143" s="17"/>
      <c r="J1143" s="17"/>
      <c r="K1143" s="17"/>
      <c r="L1143" s="17"/>
      <c r="M1143" s="17"/>
      <c r="N1143" s="17"/>
      <c r="O1143" s="17"/>
      <c r="P1143" s="16">
        <f t="shared" ref="P1143:P1157" si="701">SUM(D1143:O1143)</f>
        <v>0</v>
      </c>
      <c r="HR1143" s="29"/>
      <c r="HS1143" s="29"/>
      <c r="HT1143" s="29"/>
      <c r="HU1143" s="29"/>
      <c r="HV1143" s="29"/>
      <c r="HW1143" s="29"/>
      <c r="HX1143" s="29"/>
      <c r="HY1143" s="29"/>
      <c r="HZ1143" s="29"/>
      <c r="IA1143" s="29"/>
      <c r="IB1143" s="29"/>
      <c r="IC1143" s="29"/>
      <c r="ID1143" s="29"/>
      <c r="IE1143" s="29"/>
      <c r="IF1143" s="29"/>
      <c r="IG1143" s="29"/>
      <c r="IH1143" s="29"/>
    </row>
    <row r="1144" spans="1:242" s="14" customFormat="1" ht="18.75" hidden="1" customHeight="1">
      <c r="A1144" s="22" t="s">
        <v>612</v>
      </c>
      <c r="B1144" s="36" t="s">
        <v>613</v>
      </c>
      <c r="C1144" s="48" t="s">
        <v>614</v>
      </c>
      <c r="D1144" s="16"/>
      <c r="E1144" s="16"/>
      <c r="F1144" s="43"/>
      <c r="G1144" s="43"/>
      <c r="H1144" s="43"/>
      <c r="I1144" s="17"/>
      <c r="J1144" s="17"/>
      <c r="K1144" s="17"/>
      <c r="L1144" s="17"/>
      <c r="M1144" s="17"/>
      <c r="N1144" s="17"/>
      <c r="O1144" s="17"/>
      <c r="P1144" s="16">
        <f t="shared" si="701"/>
        <v>0</v>
      </c>
      <c r="HR1144" s="29"/>
      <c r="HS1144" s="29"/>
      <c r="HT1144" s="29"/>
      <c r="HU1144" s="29"/>
      <c r="HV1144" s="29"/>
      <c r="HW1144" s="29"/>
      <c r="HX1144" s="29"/>
      <c r="HY1144" s="29"/>
      <c r="HZ1144" s="29"/>
      <c r="IA1144" s="29"/>
      <c r="IB1144" s="29"/>
      <c r="IC1144" s="29"/>
      <c r="ID1144" s="29"/>
      <c r="IE1144" s="29"/>
      <c r="IF1144" s="29"/>
      <c r="IG1144" s="29"/>
      <c r="IH1144" s="29"/>
    </row>
    <row r="1145" spans="1:242" s="14" customFormat="1" ht="18.75" hidden="1" customHeight="1">
      <c r="A1145" s="22" t="s">
        <v>637</v>
      </c>
      <c r="B1145" s="22" t="s">
        <v>638</v>
      </c>
      <c r="C1145" s="48" t="s">
        <v>75</v>
      </c>
      <c r="D1145" s="16"/>
      <c r="E1145" s="16"/>
      <c r="F1145" s="43"/>
      <c r="G1145" s="43"/>
      <c r="H1145" s="43"/>
      <c r="I1145" s="17"/>
      <c r="J1145" s="17"/>
      <c r="K1145" s="17"/>
      <c r="L1145" s="17"/>
      <c r="M1145" s="17"/>
      <c r="N1145" s="17"/>
      <c r="O1145" s="17"/>
      <c r="P1145" s="16">
        <f t="shared" si="701"/>
        <v>0</v>
      </c>
      <c r="HR1145" s="29"/>
      <c r="HS1145" s="29"/>
      <c r="HT1145" s="29"/>
      <c r="HU1145" s="29"/>
      <c r="HV1145" s="29"/>
      <c r="HW1145" s="29"/>
      <c r="HX1145" s="29"/>
      <c r="HY1145" s="29"/>
      <c r="HZ1145" s="29"/>
      <c r="IA1145" s="29"/>
      <c r="IB1145" s="29"/>
      <c r="IC1145" s="29"/>
      <c r="ID1145" s="29"/>
      <c r="IE1145" s="29"/>
      <c r="IF1145" s="29"/>
      <c r="IG1145" s="29"/>
      <c r="IH1145" s="29"/>
    </row>
    <row r="1146" spans="1:242" s="14" customFormat="1" ht="18.75" hidden="1" customHeight="1">
      <c r="A1146" s="22" t="s">
        <v>643</v>
      </c>
      <c r="B1146" s="22" t="s">
        <v>644</v>
      </c>
      <c r="C1146" s="48" t="s">
        <v>91</v>
      </c>
      <c r="D1146" s="16"/>
      <c r="E1146" s="16"/>
      <c r="F1146" s="43"/>
      <c r="G1146" s="43"/>
      <c r="H1146" s="43"/>
      <c r="I1146" s="17"/>
      <c r="J1146" s="17"/>
      <c r="K1146" s="17"/>
      <c r="L1146" s="17"/>
      <c r="M1146" s="17"/>
      <c r="N1146" s="17"/>
      <c r="O1146" s="17"/>
      <c r="P1146" s="16">
        <f t="shared" si="701"/>
        <v>0</v>
      </c>
      <c r="HR1146" s="29"/>
      <c r="HS1146" s="29"/>
      <c r="HT1146" s="29"/>
      <c r="HU1146" s="29"/>
      <c r="HV1146" s="29"/>
      <c r="HW1146" s="29"/>
      <c r="HX1146" s="29"/>
      <c r="HY1146" s="29"/>
      <c r="HZ1146" s="29"/>
      <c r="IA1146" s="29"/>
      <c r="IB1146" s="29"/>
      <c r="IC1146" s="29"/>
      <c r="ID1146" s="29"/>
      <c r="IE1146" s="29"/>
      <c r="IF1146" s="29"/>
      <c r="IG1146" s="29"/>
      <c r="IH1146" s="29"/>
    </row>
    <row r="1147" spans="1:242" s="14" customFormat="1" ht="18.75" hidden="1" customHeight="1">
      <c r="A1147" s="22" t="s">
        <v>712</v>
      </c>
      <c r="B1147" s="36" t="s">
        <v>713</v>
      </c>
      <c r="C1147" s="48" t="s">
        <v>47</v>
      </c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6">
        <f t="shared" si="701"/>
        <v>0</v>
      </c>
      <c r="HR1147" s="29"/>
      <c r="HS1147" s="29"/>
      <c r="HT1147" s="29"/>
      <c r="HU1147" s="29"/>
      <c r="HV1147" s="29"/>
      <c r="HW1147" s="29"/>
      <c r="HX1147" s="29"/>
      <c r="HY1147" s="29"/>
      <c r="HZ1147" s="29"/>
      <c r="IA1147" s="29"/>
      <c r="IB1147" s="29"/>
      <c r="IC1147" s="29"/>
      <c r="ID1147" s="29"/>
      <c r="IE1147" s="29"/>
      <c r="IF1147" s="29"/>
      <c r="IG1147" s="29"/>
      <c r="IH1147" s="29"/>
    </row>
    <row r="1148" spans="1:242" s="14" customFormat="1" ht="18.75" hidden="1" customHeight="1">
      <c r="A1148" s="22" t="s">
        <v>802</v>
      </c>
      <c r="B1148" s="22" t="s">
        <v>158</v>
      </c>
      <c r="C1148" s="48" t="s">
        <v>14</v>
      </c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6">
        <f t="shared" si="701"/>
        <v>0</v>
      </c>
      <c r="HR1148" s="29"/>
      <c r="HS1148" s="29"/>
      <c r="HT1148" s="29"/>
      <c r="HU1148" s="29"/>
      <c r="HV1148" s="29"/>
      <c r="HW1148" s="29"/>
      <c r="HX1148" s="29"/>
      <c r="HY1148" s="29"/>
      <c r="HZ1148" s="29"/>
      <c r="IA1148" s="29"/>
      <c r="IB1148" s="29"/>
      <c r="IC1148" s="29"/>
      <c r="ID1148" s="29"/>
      <c r="IE1148" s="29"/>
      <c r="IF1148" s="29"/>
      <c r="IG1148" s="29"/>
      <c r="IH1148" s="29"/>
    </row>
    <row r="1149" spans="1:242" s="14" customFormat="1" ht="18.75" hidden="1" customHeight="1">
      <c r="A1149" s="22" t="s">
        <v>808</v>
      </c>
      <c r="B1149" s="36" t="s">
        <v>159</v>
      </c>
      <c r="C1149" s="48" t="s">
        <v>47</v>
      </c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6">
        <f t="shared" si="701"/>
        <v>0</v>
      </c>
      <c r="HR1149" s="29"/>
      <c r="HS1149" s="29"/>
      <c r="HT1149" s="29"/>
      <c r="HU1149" s="29"/>
      <c r="HV1149" s="29"/>
      <c r="HW1149" s="29"/>
      <c r="HX1149" s="29"/>
      <c r="HY1149" s="29"/>
      <c r="HZ1149" s="29"/>
      <c r="IA1149" s="29"/>
      <c r="IB1149" s="29"/>
      <c r="IC1149" s="29"/>
      <c r="ID1149" s="29"/>
      <c r="IE1149" s="29"/>
      <c r="IF1149" s="29"/>
      <c r="IG1149" s="29"/>
      <c r="IH1149" s="29"/>
    </row>
    <row r="1150" spans="1:242" s="14" customFormat="1" ht="18.75" hidden="1" customHeight="1">
      <c r="A1150" s="22" t="s">
        <v>809</v>
      </c>
      <c r="B1150" s="36" t="s">
        <v>160</v>
      </c>
      <c r="C1150" s="48" t="s">
        <v>47</v>
      </c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6">
        <f t="shared" si="701"/>
        <v>0</v>
      </c>
      <c r="HR1150" s="29"/>
      <c r="HS1150" s="29"/>
      <c r="HT1150" s="29"/>
      <c r="HU1150" s="29"/>
      <c r="HV1150" s="29"/>
      <c r="HW1150" s="29"/>
      <c r="HX1150" s="29"/>
      <c r="HY1150" s="29"/>
      <c r="HZ1150" s="29"/>
      <c r="IA1150" s="29"/>
      <c r="IB1150" s="29"/>
      <c r="IC1150" s="29"/>
      <c r="ID1150" s="29"/>
      <c r="IE1150" s="29"/>
      <c r="IF1150" s="29"/>
      <c r="IG1150" s="29"/>
      <c r="IH1150" s="29"/>
    </row>
    <row r="1151" spans="1:242" s="14" customFormat="1" ht="18.75" hidden="1" customHeight="1">
      <c r="A1151" s="22" t="s">
        <v>810</v>
      </c>
      <c r="B1151" s="36" t="s">
        <v>161</v>
      </c>
      <c r="C1151" s="48" t="s">
        <v>47</v>
      </c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6">
        <f t="shared" si="701"/>
        <v>0</v>
      </c>
      <c r="HR1151" s="29"/>
      <c r="HS1151" s="29"/>
      <c r="HT1151" s="29"/>
      <c r="HU1151" s="29"/>
      <c r="HV1151" s="29"/>
      <c r="HW1151" s="29"/>
      <c r="HX1151" s="29"/>
      <c r="HY1151" s="29"/>
      <c r="HZ1151" s="29"/>
      <c r="IA1151" s="29"/>
      <c r="IB1151" s="29"/>
      <c r="IC1151" s="29"/>
      <c r="ID1151" s="29"/>
      <c r="IE1151" s="29"/>
      <c r="IF1151" s="29"/>
      <c r="IG1151" s="29"/>
      <c r="IH1151" s="29"/>
    </row>
    <row r="1152" spans="1:242" s="14" customFormat="1" ht="18.75" hidden="1" customHeight="1">
      <c r="A1152" s="22" t="s">
        <v>811</v>
      </c>
      <c r="B1152" s="36" t="s">
        <v>264</v>
      </c>
      <c r="C1152" s="48" t="s">
        <v>47</v>
      </c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6">
        <f t="shared" si="701"/>
        <v>0</v>
      </c>
      <c r="HR1152" s="29"/>
      <c r="HS1152" s="29"/>
      <c r="HT1152" s="29"/>
      <c r="HU1152" s="29"/>
      <c r="HV1152" s="29"/>
      <c r="HW1152" s="29"/>
      <c r="HX1152" s="29"/>
      <c r="HY1152" s="29"/>
      <c r="HZ1152" s="29"/>
      <c r="IA1152" s="29"/>
      <c r="IB1152" s="29"/>
      <c r="IC1152" s="29"/>
      <c r="ID1152" s="29"/>
      <c r="IE1152" s="29"/>
      <c r="IF1152" s="29"/>
      <c r="IG1152" s="29"/>
      <c r="IH1152" s="29"/>
    </row>
    <row r="1153" spans="1:242" s="14" customFormat="1" ht="18.75" hidden="1" customHeight="1">
      <c r="A1153" s="22" t="s">
        <v>1810</v>
      </c>
      <c r="B1153" s="36" t="s">
        <v>225</v>
      </c>
      <c r="C1153" s="48" t="s">
        <v>47</v>
      </c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6">
        <f t="shared" si="701"/>
        <v>0</v>
      </c>
      <c r="HR1153" s="29"/>
      <c r="HS1153" s="29"/>
      <c r="HT1153" s="29"/>
      <c r="HU1153" s="29"/>
      <c r="HV1153" s="29"/>
      <c r="HW1153" s="29"/>
      <c r="HX1153" s="29"/>
      <c r="HY1153" s="29"/>
      <c r="HZ1153" s="29"/>
      <c r="IA1153" s="29"/>
      <c r="IB1153" s="29"/>
      <c r="IC1153" s="29"/>
      <c r="ID1153" s="29"/>
      <c r="IE1153" s="29"/>
      <c r="IF1153" s="29"/>
      <c r="IG1153" s="29"/>
      <c r="IH1153" s="29"/>
    </row>
    <row r="1154" spans="1:242" s="14" customFormat="1" ht="18.75" hidden="1" customHeight="1">
      <c r="A1154" s="22" t="s">
        <v>2043</v>
      </c>
      <c r="B1154" s="36" t="s">
        <v>2044</v>
      </c>
      <c r="C1154" s="48" t="s">
        <v>135</v>
      </c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6">
        <f t="shared" si="701"/>
        <v>0</v>
      </c>
      <c r="HR1154" s="29"/>
      <c r="HS1154" s="29"/>
      <c r="HT1154" s="29"/>
      <c r="HU1154" s="29"/>
      <c r="HV1154" s="29"/>
      <c r="HW1154" s="29"/>
      <c r="HX1154" s="29"/>
      <c r="HY1154" s="29"/>
      <c r="HZ1154" s="29"/>
      <c r="IA1154" s="29"/>
      <c r="IB1154" s="29"/>
      <c r="IC1154" s="29"/>
      <c r="ID1154" s="29"/>
      <c r="IE1154" s="29"/>
      <c r="IF1154" s="29"/>
      <c r="IG1154" s="29"/>
      <c r="IH1154" s="29"/>
    </row>
    <row r="1155" spans="1:242" s="14" customFormat="1" ht="18.75" hidden="1" customHeight="1">
      <c r="A1155" s="22" t="s">
        <v>1274</v>
      </c>
      <c r="B1155" s="22" t="s">
        <v>1275</v>
      </c>
      <c r="C1155" s="23" t="s">
        <v>14</v>
      </c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6">
        <f t="shared" si="701"/>
        <v>0</v>
      </c>
      <c r="HR1155" s="29"/>
      <c r="HS1155" s="29"/>
      <c r="HT1155" s="29"/>
      <c r="HU1155" s="29"/>
      <c r="HV1155" s="29"/>
      <c r="HW1155" s="29"/>
      <c r="HX1155" s="29"/>
      <c r="HY1155" s="29"/>
      <c r="HZ1155" s="29"/>
      <c r="IA1155" s="29"/>
      <c r="IB1155" s="29"/>
      <c r="IC1155" s="29"/>
      <c r="ID1155" s="29"/>
      <c r="IE1155" s="29"/>
      <c r="IF1155" s="29"/>
      <c r="IG1155" s="29"/>
      <c r="IH1155" s="29"/>
    </row>
    <row r="1156" spans="1:242" s="14" customFormat="1" ht="18.75" hidden="1" customHeight="1">
      <c r="A1156" s="44"/>
      <c r="B1156" s="54" t="s">
        <v>1492</v>
      </c>
      <c r="C1156" s="104"/>
      <c r="D1156" s="90"/>
      <c r="E1156" s="90"/>
      <c r="F1156" s="90"/>
      <c r="G1156" s="90"/>
      <c r="H1156" s="90"/>
      <c r="I1156" s="17"/>
      <c r="J1156" s="17"/>
      <c r="K1156" s="17"/>
      <c r="L1156" s="17"/>
      <c r="M1156" s="17"/>
      <c r="N1156" s="17"/>
      <c r="O1156" s="17"/>
      <c r="P1156" s="17"/>
      <c r="HR1156" s="29"/>
      <c r="HS1156" s="29"/>
      <c r="HT1156" s="29"/>
      <c r="HU1156" s="29"/>
      <c r="HV1156" s="29"/>
      <c r="HW1156" s="29"/>
      <c r="HX1156" s="29"/>
      <c r="HY1156" s="29"/>
      <c r="HZ1156" s="29"/>
      <c r="IA1156" s="29"/>
      <c r="IB1156" s="29"/>
      <c r="IC1156" s="29"/>
      <c r="ID1156" s="29"/>
      <c r="IE1156" s="29"/>
      <c r="IF1156" s="29"/>
      <c r="IG1156" s="29"/>
      <c r="IH1156" s="29"/>
    </row>
    <row r="1157" spans="1:242" s="14" customFormat="1" ht="18.75" hidden="1" customHeight="1">
      <c r="A1157" s="22" t="s">
        <v>1440</v>
      </c>
      <c r="B1157" s="36" t="s">
        <v>215</v>
      </c>
      <c r="C1157" s="48" t="s">
        <v>47</v>
      </c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6">
        <f t="shared" si="701"/>
        <v>0</v>
      </c>
      <c r="HR1157" s="29"/>
      <c r="HS1157" s="29"/>
      <c r="HT1157" s="29"/>
      <c r="HU1157" s="29"/>
      <c r="HV1157" s="29"/>
      <c r="HW1157" s="29"/>
      <c r="HX1157" s="29"/>
      <c r="HY1157" s="29"/>
      <c r="HZ1157" s="29"/>
      <c r="IA1157" s="29"/>
      <c r="IB1157" s="29"/>
      <c r="IC1157" s="29"/>
      <c r="ID1157" s="29"/>
      <c r="IE1157" s="29"/>
      <c r="IF1157" s="29"/>
      <c r="IG1157" s="29"/>
      <c r="IH1157" s="29"/>
    </row>
    <row r="1158" spans="1:242" s="14" customFormat="1" ht="13.5" customHeight="1">
      <c r="A1158" s="22"/>
      <c r="B1158" s="54" t="s">
        <v>226</v>
      </c>
      <c r="C1158" s="48"/>
      <c r="D1158" s="43">
        <f t="shared" ref="D1158:P1158" si="702">D959+D978+D1036+D1114+D1140+D1156+D966</f>
        <v>-7758234.120000002</v>
      </c>
      <c r="E1158" s="43">
        <f t="shared" si="702"/>
        <v>-5081824.58</v>
      </c>
      <c r="F1158" s="43">
        <f t="shared" si="702"/>
        <v>-4635410.71</v>
      </c>
      <c r="G1158" s="43">
        <f t="shared" si="702"/>
        <v>-5298302.7199999988</v>
      </c>
      <c r="H1158" s="43">
        <f t="shared" si="702"/>
        <v>-4795503.1000000006</v>
      </c>
      <c r="I1158" s="43">
        <f t="shared" si="702"/>
        <v>-4159130.6199999996</v>
      </c>
      <c r="J1158" s="43">
        <f t="shared" si="702"/>
        <v>-5163041.18</v>
      </c>
      <c r="K1158" s="43">
        <f t="shared" si="702"/>
        <v>-4371481.87</v>
      </c>
      <c r="L1158" s="43">
        <f t="shared" si="702"/>
        <v>0</v>
      </c>
      <c r="M1158" s="43">
        <f t="shared" si="702"/>
        <v>0</v>
      </c>
      <c r="N1158" s="43">
        <f t="shared" si="702"/>
        <v>0</v>
      </c>
      <c r="O1158" s="43">
        <f t="shared" si="702"/>
        <v>0</v>
      </c>
      <c r="P1158" s="43">
        <f t="shared" si="702"/>
        <v>-41262928.900000013</v>
      </c>
      <c r="HR1158" s="29"/>
      <c r="HS1158" s="29"/>
      <c r="HT1158" s="29"/>
      <c r="HU1158" s="29"/>
      <c r="HV1158" s="29"/>
      <c r="HW1158" s="29"/>
      <c r="HX1158" s="29"/>
      <c r="HY1158" s="29"/>
      <c r="HZ1158" s="29"/>
      <c r="IA1158" s="29"/>
      <c r="IB1158" s="29"/>
      <c r="IC1158" s="29"/>
      <c r="ID1158" s="29"/>
      <c r="IE1158" s="29"/>
      <c r="IF1158" s="29"/>
      <c r="IG1158" s="29"/>
      <c r="IH1158" s="29"/>
    </row>
    <row r="1159" spans="1:242" ht="13.5" customHeight="1">
      <c r="A1159" s="39"/>
      <c r="B1159" s="40" t="s">
        <v>227</v>
      </c>
      <c r="C1159" s="103"/>
      <c r="D1159" s="91">
        <f t="shared" ref="D1159:P1159" si="703">SUM(D2+D749+D914+D1158)</f>
        <v>86352473.279999986</v>
      </c>
      <c r="E1159" s="91">
        <f t="shared" si="703"/>
        <v>48951515.340000004</v>
      </c>
      <c r="F1159" s="91">
        <f t="shared" si="703"/>
        <v>54850720.449999988</v>
      </c>
      <c r="G1159" s="91">
        <f t="shared" si="703"/>
        <v>56556454.459999993</v>
      </c>
      <c r="H1159" s="91">
        <f t="shared" si="703"/>
        <v>57225603.420000002</v>
      </c>
      <c r="I1159" s="91">
        <f t="shared" si="703"/>
        <v>51404485.340000004</v>
      </c>
      <c r="J1159" s="91">
        <f t="shared" si="703"/>
        <v>64774209.839999981</v>
      </c>
      <c r="K1159" s="91">
        <f t="shared" si="703"/>
        <v>55943531.950000003</v>
      </c>
      <c r="L1159" s="91">
        <f t="shared" si="703"/>
        <v>46801177.598333329</v>
      </c>
      <c r="M1159" s="91">
        <f t="shared" si="703"/>
        <v>51329929.550277777</v>
      </c>
      <c r="N1159" s="91">
        <f t="shared" si="703"/>
        <v>54517440.744120374</v>
      </c>
      <c r="O1159" s="91">
        <f t="shared" si="703"/>
        <v>73021864.996581793</v>
      </c>
      <c r="P1159" s="91">
        <f t="shared" si="703"/>
        <v>697792627.28264666</v>
      </c>
    </row>
    <row r="1160" spans="1:242" s="15" customFormat="1" ht="15">
      <c r="A1160" s="55"/>
      <c r="B1160" s="56"/>
      <c r="C1160" s="107"/>
      <c r="D1160" s="57">
        <v>86352473.280000001</v>
      </c>
      <c r="E1160" s="57">
        <v>48951515.340000004</v>
      </c>
      <c r="F1160" s="57">
        <v>54850720.450000003</v>
      </c>
      <c r="G1160" s="57">
        <v>56556454.460000001</v>
      </c>
      <c r="H1160" s="57">
        <v>57225603.420000002</v>
      </c>
      <c r="I1160" s="57">
        <v>51404485.340000004</v>
      </c>
      <c r="J1160" s="57">
        <v>64774209.840000004</v>
      </c>
      <c r="K1160" s="57"/>
      <c r="L1160" s="57"/>
      <c r="M1160" s="57"/>
      <c r="N1160" s="57"/>
      <c r="O1160" s="57"/>
      <c r="P1160" s="57"/>
      <c r="HR1160" s="29"/>
      <c r="HS1160" s="29"/>
      <c r="HT1160" s="29"/>
      <c r="HU1160" s="29"/>
      <c r="HV1160" s="29"/>
      <c r="HW1160" s="29"/>
      <c r="HX1160" s="29"/>
      <c r="HY1160" s="29"/>
      <c r="HZ1160" s="29"/>
      <c r="IA1160" s="29"/>
      <c r="IB1160" s="29"/>
      <c r="IC1160" s="29"/>
      <c r="ID1160" s="29"/>
      <c r="IE1160" s="29"/>
      <c r="IF1160" s="29"/>
      <c r="IG1160" s="29"/>
      <c r="IH1160" s="29"/>
    </row>
    <row r="1161" spans="1:242" s="33" customFormat="1" ht="12" customHeight="1">
      <c r="A1161" s="58"/>
      <c r="B1161" s="59" t="s">
        <v>219</v>
      </c>
      <c r="C1161" s="108"/>
      <c r="D1161" s="57"/>
      <c r="E1161" s="57"/>
      <c r="F1161" s="57"/>
      <c r="G1161" s="57">
        <f t="shared" ref="G1161:J1161" si="704">G1159-G1160</f>
        <v>0</v>
      </c>
      <c r="H1161" s="57">
        <f t="shared" si="704"/>
        <v>0</v>
      </c>
      <c r="I1161" s="57">
        <f>I1159-I1160</f>
        <v>0</v>
      </c>
      <c r="J1161" s="57">
        <f t="shared" si="704"/>
        <v>0</v>
      </c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32"/>
      <c r="AG1161" s="32"/>
      <c r="AH1161" s="32"/>
      <c r="AI1161" s="32"/>
      <c r="AJ1161" s="32"/>
      <c r="AK1161" s="32"/>
      <c r="AL1161" s="32"/>
      <c r="AM1161" s="32"/>
      <c r="AN1161" s="32"/>
      <c r="AO1161" s="32"/>
      <c r="AP1161" s="32"/>
      <c r="AQ1161" s="32"/>
      <c r="AR1161" s="32"/>
      <c r="AS1161" s="32"/>
      <c r="AT1161" s="32"/>
      <c r="AU1161" s="32"/>
      <c r="AV1161" s="32"/>
      <c r="AW1161" s="32"/>
      <c r="AX1161" s="32"/>
      <c r="AY1161" s="32"/>
      <c r="AZ1161" s="32"/>
      <c r="BA1161" s="32"/>
      <c r="BB1161" s="32"/>
      <c r="BC1161" s="32"/>
      <c r="BD1161" s="32"/>
      <c r="BE1161" s="32"/>
      <c r="BF1161" s="32"/>
      <c r="BG1161" s="32"/>
      <c r="BH1161" s="32"/>
      <c r="BI1161" s="32"/>
      <c r="BJ1161" s="32"/>
      <c r="BK1161" s="32"/>
      <c r="BL1161" s="32"/>
      <c r="BM1161" s="32"/>
      <c r="BN1161" s="32"/>
      <c r="BO1161" s="32"/>
      <c r="BP1161" s="32"/>
      <c r="BQ1161" s="32"/>
      <c r="BR1161" s="32"/>
      <c r="BS1161" s="32"/>
      <c r="BT1161" s="32"/>
      <c r="BU1161" s="32"/>
      <c r="BV1161" s="32"/>
      <c r="BW1161" s="32"/>
      <c r="BX1161" s="32"/>
      <c r="BY1161" s="32"/>
      <c r="BZ1161" s="32"/>
      <c r="CA1161" s="32"/>
      <c r="CB1161" s="32"/>
      <c r="CC1161" s="32"/>
      <c r="CD1161" s="32"/>
      <c r="CE1161" s="32"/>
      <c r="CF1161" s="32"/>
      <c r="CG1161" s="32"/>
      <c r="CH1161" s="32"/>
      <c r="CI1161" s="32"/>
      <c r="CJ1161" s="32"/>
      <c r="CK1161" s="32"/>
      <c r="CL1161" s="32"/>
      <c r="CM1161" s="32"/>
      <c r="CN1161" s="32"/>
      <c r="CO1161" s="32"/>
      <c r="CP1161" s="32"/>
      <c r="CQ1161" s="32"/>
      <c r="CR1161" s="32"/>
      <c r="CS1161" s="32"/>
      <c r="CT1161" s="32"/>
      <c r="CU1161" s="32"/>
      <c r="CV1161" s="32"/>
      <c r="CW1161" s="32"/>
      <c r="CX1161" s="32"/>
      <c r="CY1161" s="32"/>
      <c r="CZ1161" s="32"/>
      <c r="DA1161" s="32"/>
      <c r="DB1161" s="32"/>
      <c r="DC1161" s="32"/>
      <c r="DD1161" s="32"/>
      <c r="DE1161" s="32"/>
      <c r="DF1161" s="32"/>
      <c r="DG1161" s="32"/>
      <c r="DH1161" s="32"/>
      <c r="DI1161" s="32"/>
      <c r="DJ1161" s="32"/>
      <c r="DK1161" s="32"/>
      <c r="DL1161" s="32"/>
      <c r="DM1161" s="32"/>
      <c r="DN1161" s="32"/>
      <c r="DO1161" s="32"/>
      <c r="DP1161" s="32"/>
      <c r="DQ1161" s="32"/>
      <c r="DR1161" s="32"/>
      <c r="DS1161" s="32"/>
      <c r="DT1161" s="32"/>
      <c r="DU1161" s="32"/>
      <c r="DV1161" s="32"/>
      <c r="DW1161" s="32"/>
      <c r="DX1161" s="32"/>
      <c r="DY1161" s="32"/>
      <c r="DZ1161" s="32"/>
      <c r="EA1161" s="32"/>
      <c r="EB1161" s="32"/>
      <c r="EC1161" s="32"/>
      <c r="ED1161" s="32"/>
      <c r="EE1161" s="32"/>
      <c r="EF1161" s="32"/>
      <c r="EG1161" s="32"/>
      <c r="EH1161" s="32"/>
      <c r="EI1161" s="32"/>
      <c r="EJ1161" s="32"/>
      <c r="EK1161" s="32"/>
      <c r="EL1161" s="32"/>
      <c r="EM1161" s="32"/>
      <c r="EN1161" s="32"/>
      <c r="EO1161" s="32"/>
      <c r="EP1161" s="32"/>
      <c r="EQ1161" s="32"/>
      <c r="ER1161" s="32"/>
      <c r="ES1161" s="32"/>
      <c r="ET1161" s="32"/>
      <c r="EU1161" s="32"/>
      <c r="EV1161" s="32"/>
      <c r="EW1161" s="32"/>
      <c r="EX1161" s="32"/>
      <c r="EY1161" s="32"/>
      <c r="EZ1161" s="32"/>
      <c r="FA1161" s="32"/>
      <c r="FB1161" s="32"/>
      <c r="FC1161" s="32"/>
      <c r="FD1161" s="32"/>
      <c r="FE1161" s="32"/>
      <c r="FF1161" s="32"/>
      <c r="FG1161" s="32"/>
      <c r="FH1161" s="32"/>
      <c r="FI1161" s="32"/>
      <c r="FJ1161" s="32"/>
      <c r="FK1161" s="32"/>
      <c r="FL1161" s="32"/>
      <c r="FM1161" s="32"/>
      <c r="FN1161" s="32"/>
      <c r="FO1161" s="32"/>
      <c r="FP1161" s="32"/>
      <c r="FQ1161" s="32"/>
      <c r="FR1161" s="32"/>
      <c r="FS1161" s="32"/>
      <c r="FT1161" s="32"/>
      <c r="FU1161" s="32"/>
      <c r="FV1161" s="32"/>
      <c r="FW1161" s="32"/>
      <c r="FX1161" s="32"/>
      <c r="FY1161" s="32"/>
      <c r="FZ1161" s="32"/>
      <c r="GA1161" s="32"/>
      <c r="GB1161" s="32"/>
      <c r="GC1161" s="32"/>
      <c r="GD1161" s="32"/>
      <c r="GE1161" s="32"/>
      <c r="GF1161" s="32"/>
      <c r="GG1161" s="32"/>
      <c r="GH1161" s="32"/>
      <c r="GI1161" s="32"/>
      <c r="GJ1161" s="32"/>
      <c r="GK1161" s="32"/>
      <c r="GL1161" s="32"/>
      <c r="GM1161" s="32"/>
      <c r="GN1161" s="32"/>
      <c r="GO1161" s="32"/>
      <c r="GP1161" s="32"/>
      <c r="GQ1161" s="32"/>
      <c r="GR1161" s="32"/>
      <c r="GS1161" s="32"/>
      <c r="GT1161" s="32"/>
      <c r="GU1161" s="32"/>
      <c r="GV1161" s="32"/>
      <c r="GW1161" s="32"/>
      <c r="GX1161" s="32"/>
      <c r="GY1161" s="32"/>
      <c r="GZ1161" s="32"/>
      <c r="HA1161" s="32"/>
      <c r="HB1161" s="32"/>
      <c r="HC1161" s="32"/>
      <c r="HD1161" s="32"/>
      <c r="HE1161" s="32"/>
      <c r="HF1161" s="32"/>
      <c r="HG1161" s="32"/>
      <c r="HH1161" s="32"/>
      <c r="HI1161" s="32"/>
      <c r="HJ1161" s="32"/>
      <c r="HK1161" s="32"/>
      <c r="HL1161" s="32"/>
      <c r="HM1161" s="32"/>
      <c r="HN1161" s="32"/>
      <c r="HO1161" s="32"/>
      <c r="HP1161" s="32"/>
      <c r="HQ1161" s="32"/>
    </row>
    <row r="1162" spans="1:242" ht="13.15" customHeight="1"/>
    <row r="1163" spans="1:242" ht="13.5" customHeight="1">
      <c r="D1163" s="66"/>
      <c r="E1163" s="66"/>
      <c r="F1163" s="66"/>
      <c r="G1163" s="66"/>
      <c r="H1163" s="66"/>
      <c r="I1163" s="66"/>
      <c r="J1163" s="66"/>
    </row>
    <row r="1167" spans="1:242">
      <c r="D1167" s="66"/>
      <c r="E1167" s="66"/>
      <c r="F1167" s="66"/>
      <c r="G1167" s="66"/>
      <c r="H1167" s="66"/>
      <c r="I1167" s="66"/>
      <c r="J1167" s="66"/>
    </row>
    <row r="1171" spans="1:243" s="30" customFormat="1" ht="13.15" customHeight="1">
      <c r="A1171" s="50"/>
      <c r="B1171" s="60"/>
      <c r="C1171" s="109"/>
      <c r="D1171" s="66"/>
      <c r="E1171" s="66"/>
      <c r="F1171" s="66"/>
      <c r="G1171" s="66"/>
      <c r="H1171" s="66"/>
      <c r="I1171" s="66"/>
      <c r="J1171" s="66"/>
      <c r="HR1171" s="29"/>
      <c r="HS1171" s="29"/>
      <c r="HT1171" s="29"/>
      <c r="HU1171" s="29"/>
      <c r="HV1171" s="29"/>
      <c r="HW1171" s="29"/>
      <c r="HX1171" s="29"/>
      <c r="HY1171" s="29"/>
      <c r="HZ1171" s="29"/>
      <c r="IA1171" s="29"/>
      <c r="IB1171" s="29"/>
      <c r="IC1171" s="29"/>
      <c r="ID1171" s="29"/>
      <c r="IE1171" s="29"/>
      <c r="IF1171" s="29"/>
      <c r="IG1171" s="29"/>
      <c r="IH1171" s="29"/>
      <c r="II1171" s="29"/>
    </row>
  </sheetData>
  <printOptions horizontalCentered="1"/>
  <pageMargins left="0.43307086614173229" right="0.27559055118110237" top="0.86614173228346458" bottom="0.35433070866141736" header="0.31496062992125984" footer="0.15748031496062992"/>
  <pageSetup paperSize="9" firstPageNumber="0" fitToHeight="0" orientation="portrait" r:id="rId1"/>
  <headerFooter alignWithMargins="0">
    <oddHeader xml:space="preserve">&amp;CPREFEITURA MUNICIPAL DE SANTA MARIA
SECRETARIA DE MUNICÍPIO DE FINANÇAS&amp;12
&amp;10LOA - 2022
</oddHeader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1326"/>
  <sheetViews>
    <sheetView zoomScale="120" zoomScaleNormal="120" zoomScaleSheetLayoutView="120" workbookViewId="0">
      <pane xSplit="3" ySplit="1" topLeftCell="D978" activePane="bottomRight" state="frozen"/>
      <selection pane="topRight" activeCell="D1" sqref="D1"/>
      <selection pane="bottomLeft" activeCell="A2" sqref="A2"/>
      <selection pane="bottomRight" activeCell="A711" sqref="A711:XFD746"/>
    </sheetView>
  </sheetViews>
  <sheetFormatPr defaultColWidth="11.5703125" defaultRowHeight="12.75"/>
  <cols>
    <col min="1" max="1" width="15.28515625" style="50" customWidth="1"/>
    <col min="2" max="2" width="39.7109375" style="60" customWidth="1"/>
    <col min="3" max="3" width="6.140625" style="109" customWidth="1"/>
    <col min="4" max="4" width="14.5703125" style="19" customWidth="1"/>
    <col min="5" max="5" width="13.42578125" style="19" customWidth="1"/>
    <col min="6" max="6" width="13.5703125" style="19" customWidth="1"/>
    <col min="7" max="8" width="14.42578125" style="19" customWidth="1"/>
    <col min="9" max="9" width="14.7109375" style="19" customWidth="1"/>
    <col min="10" max="10" width="14.5703125" style="19" customWidth="1"/>
    <col min="11" max="218" width="11.5703125" style="30"/>
    <col min="219" max="247" width="11.5703125" style="29"/>
    <col min="248" max="248" width="16.42578125" style="29" customWidth="1"/>
    <col min="249" max="249" width="0" style="29" hidden="1" customWidth="1"/>
    <col min="250" max="250" width="41.140625" style="29" customWidth="1"/>
    <col min="251" max="251" width="6.140625" style="29" customWidth="1"/>
    <col min="252" max="258" width="12.85546875" style="29" customWidth="1"/>
    <col min="259" max="503" width="11.5703125" style="29"/>
    <col min="504" max="504" width="16.42578125" style="29" customWidth="1"/>
    <col min="505" max="505" width="0" style="29" hidden="1" customWidth="1"/>
    <col min="506" max="506" width="41.140625" style="29" customWidth="1"/>
    <col min="507" max="507" width="6.140625" style="29" customWidth="1"/>
    <col min="508" max="514" width="12.85546875" style="29" customWidth="1"/>
    <col min="515" max="759" width="11.5703125" style="29"/>
    <col min="760" max="760" width="16.42578125" style="29" customWidth="1"/>
    <col min="761" max="761" width="0" style="29" hidden="1" customWidth="1"/>
    <col min="762" max="762" width="41.140625" style="29" customWidth="1"/>
    <col min="763" max="763" width="6.140625" style="29" customWidth="1"/>
    <col min="764" max="770" width="12.85546875" style="29" customWidth="1"/>
    <col min="771" max="1015" width="11.5703125" style="29"/>
    <col min="1016" max="1016" width="16.42578125" style="29" customWidth="1"/>
    <col min="1017" max="1017" width="0" style="29" hidden="1" customWidth="1"/>
    <col min="1018" max="1018" width="41.140625" style="29" customWidth="1"/>
    <col min="1019" max="1019" width="6.140625" style="29" customWidth="1"/>
    <col min="1020" max="1026" width="12.85546875" style="29" customWidth="1"/>
    <col min="1027" max="1271" width="11.5703125" style="29"/>
    <col min="1272" max="1272" width="16.42578125" style="29" customWidth="1"/>
    <col min="1273" max="1273" width="0" style="29" hidden="1" customWidth="1"/>
    <col min="1274" max="1274" width="41.140625" style="29" customWidth="1"/>
    <col min="1275" max="1275" width="6.140625" style="29" customWidth="1"/>
    <col min="1276" max="1282" width="12.85546875" style="29" customWidth="1"/>
    <col min="1283" max="1527" width="11.5703125" style="29"/>
    <col min="1528" max="1528" width="16.42578125" style="29" customWidth="1"/>
    <col min="1529" max="1529" width="0" style="29" hidden="1" customWidth="1"/>
    <col min="1530" max="1530" width="41.140625" style="29" customWidth="1"/>
    <col min="1531" max="1531" width="6.140625" style="29" customWidth="1"/>
    <col min="1532" max="1538" width="12.85546875" style="29" customWidth="1"/>
    <col min="1539" max="1783" width="11.5703125" style="29"/>
    <col min="1784" max="1784" width="16.42578125" style="29" customWidth="1"/>
    <col min="1785" max="1785" width="0" style="29" hidden="1" customWidth="1"/>
    <col min="1786" max="1786" width="41.140625" style="29" customWidth="1"/>
    <col min="1787" max="1787" width="6.140625" style="29" customWidth="1"/>
    <col min="1788" max="1794" width="12.85546875" style="29" customWidth="1"/>
    <col min="1795" max="2039" width="11.5703125" style="29"/>
    <col min="2040" max="2040" width="16.42578125" style="29" customWidth="1"/>
    <col min="2041" max="2041" width="0" style="29" hidden="1" customWidth="1"/>
    <col min="2042" max="2042" width="41.140625" style="29" customWidth="1"/>
    <col min="2043" max="2043" width="6.140625" style="29" customWidth="1"/>
    <col min="2044" max="2050" width="12.85546875" style="29" customWidth="1"/>
    <col min="2051" max="2295" width="11.5703125" style="29"/>
    <col min="2296" max="2296" width="16.42578125" style="29" customWidth="1"/>
    <col min="2297" max="2297" width="0" style="29" hidden="1" customWidth="1"/>
    <col min="2298" max="2298" width="41.140625" style="29" customWidth="1"/>
    <col min="2299" max="2299" width="6.140625" style="29" customWidth="1"/>
    <col min="2300" max="2306" width="12.85546875" style="29" customWidth="1"/>
    <col min="2307" max="2551" width="11.5703125" style="29"/>
    <col min="2552" max="2552" width="16.42578125" style="29" customWidth="1"/>
    <col min="2553" max="2553" width="0" style="29" hidden="1" customWidth="1"/>
    <col min="2554" max="2554" width="41.140625" style="29" customWidth="1"/>
    <col min="2555" max="2555" width="6.140625" style="29" customWidth="1"/>
    <col min="2556" max="2562" width="12.85546875" style="29" customWidth="1"/>
    <col min="2563" max="2807" width="11.5703125" style="29"/>
    <col min="2808" max="2808" width="16.42578125" style="29" customWidth="1"/>
    <col min="2809" max="2809" width="0" style="29" hidden="1" customWidth="1"/>
    <col min="2810" max="2810" width="41.140625" style="29" customWidth="1"/>
    <col min="2811" max="2811" width="6.140625" style="29" customWidth="1"/>
    <col min="2812" max="2818" width="12.85546875" style="29" customWidth="1"/>
    <col min="2819" max="3063" width="11.5703125" style="29"/>
    <col min="3064" max="3064" width="16.42578125" style="29" customWidth="1"/>
    <col min="3065" max="3065" width="0" style="29" hidden="1" customWidth="1"/>
    <col min="3066" max="3066" width="41.140625" style="29" customWidth="1"/>
    <col min="3067" max="3067" width="6.140625" style="29" customWidth="1"/>
    <col min="3068" max="3074" width="12.85546875" style="29" customWidth="1"/>
    <col min="3075" max="3319" width="11.5703125" style="29"/>
    <col min="3320" max="3320" width="16.42578125" style="29" customWidth="1"/>
    <col min="3321" max="3321" width="0" style="29" hidden="1" customWidth="1"/>
    <col min="3322" max="3322" width="41.140625" style="29" customWidth="1"/>
    <col min="3323" max="3323" width="6.140625" style="29" customWidth="1"/>
    <col min="3324" max="3330" width="12.85546875" style="29" customWidth="1"/>
    <col min="3331" max="3575" width="11.5703125" style="29"/>
    <col min="3576" max="3576" width="16.42578125" style="29" customWidth="1"/>
    <col min="3577" max="3577" width="0" style="29" hidden="1" customWidth="1"/>
    <col min="3578" max="3578" width="41.140625" style="29" customWidth="1"/>
    <col min="3579" max="3579" width="6.140625" style="29" customWidth="1"/>
    <col min="3580" max="3586" width="12.85546875" style="29" customWidth="1"/>
    <col min="3587" max="3831" width="11.5703125" style="29"/>
    <col min="3832" max="3832" width="16.42578125" style="29" customWidth="1"/>
    <col min="3833" max="3833" width="0" style="29" hidden="1" customWidth="1"/>
    <col min="3834" max="3834" width="41.140625" style="29" customWidth="1"/>
    <col min="3835" max="3835" width="6.140625" style="29" customWidth="1"/>
    <col min="3836" max="3842" width="12.85546875" style="29" customWidth="1"/>
    <col min="3843" max="4087" width="11.5703125" style="29"/>
    <col min="4088" max="4088" width="16.42578125" style="29" customWidth="1"/>
    <col min="4089" max="4089" width="0" style="29" hidden="1" customWidth="1"/>
    <col min="4090" max="4090" width="41.140625" style="29" customWidth="1"/>
    <col min="4091" max="4091" width="6.140625" style="29" customWidth="1"/>
    <col min="4092" max="4098" width="12.85546875" style="29" customWidth="1"/>
    <col min="4099" max="4343" width="11.5703125" style="29"/>
    <col min="4344" max="4344" width="16.42578125" style="29" customWidth="1"/>
    <col min="4345" max="4345" width="0" style="29" hidden="1" customWidth="1"/>
    <col min="4346" max="4346" width="41.140625" style="29" customWidth="1"/>
    <col min="4347" max="4347" width="6.140625" style="29" customWidth="1"/>
    <col min="4348" max="4354" width="12.85546875" style="29" customWidth="1"/>
    <col min="4355" max="4599" width="11.5703125" style="29"/>
    <col min="4600" max="4600" width="16.42578125" style="29" customWidth="1"/>
    <col min="4601" max="4601" width="0" style="29" hidden="1" customWidth="1"/>
    <col min="4602" max="4602" width="41.140625" style="29" customWidth="1"/>
    <col min="4603" max="4603" width="6.140625" style="29" customWidth="1"/>
    <col min="4604" max="4610" width="12.85546875" style="29" customWidth="1"/>
    <col min="4611" max="4855" width="11.5703125" style="29"/>
    <col min="4856" max="4856" width="16.42578125" style="29" customWidth="1"/>
    <col min="4857" max="4857" width="0" style="29" hidden="1" customWidth="1"/>
    <col min="4858" max="4858" width="41.140625" style="29" customWidth="1"/>
    <col min="4859" max="4859" width="6.140625" style="29" customWidth="1"/>
    <col min="4860" max="4866" width="12.85546875" style="29" customWidth="1"/>
    <col min="4867" max="5111" width="11.5703125" style="29"/>
    <col min="5112" max="5112" width="16.42578125" style="29" customWidth="1"/>
    <col min="5113" max="5113" width="0" style="29" hidden="1" customWidth="1"/>
    <col min="5114" max="5114" width="41.140625" style="29" customWidth="1"/>
    <col min="5115" max="5115" width="6.140625" style="29" customWidth="1"/>
    <col min="5116" max="5122" width="12.85546875" style="29" customWidth="1"/>
    <col min="5123" max="5367" width="11.5703125" style="29"/>
    <col min="5368" max="5368" width="16.42578125" style="29" customWidth="1"/>
    <col min="5369" max="5369" width="0" style="29" hidden="1" customWidth="1"/>
    <col min="5370" max="5370" width="41.140625" style="29" customWidth="1"/>
    <col min="5371" max="5371" width="6.140625" style="29" customWidth="1"/>
    <col min="5372" max="5378" width="12.85546875" style="29" customWidth="1"/>
    <col min="5379" max="5623" width="11.5703125" style="29"/>
    <col min="5624" max="5624" width="16.42578125" style="29" customWidth="1"/>
    <col min="5625" max="5625" width="0" style="29" hidden="1" customWidth="1"/>
    <col min="5626" max="5626" width="41.140625" style="29" customWidth="1"/>
    <col min="5627" max="5627" width="6.140625" style="29" customWidth="1"/>
    <col min="5628" max="5634" width="12.85546875" style="29" customWidth="1"/>
    <col min="5635" max="5879" width="11.5703125" style="29"/>
    <col min="5880" max="5880" width="16.42578125" style="29" customWidth="1"/>
    <col min="5881" max="5881" width="0" style="29" hidden="1" customWidth="1"/>
    <col min="5882" max="5882" width="41.140625" style="29" customWidth="1"/>
    <col min="5883" max="5883" width="6.140625" style="29" customWidth="1"/>
    <col min="5884" max="5890" width="12.85546875" style="29" customWidth="1"/>
    <col min="5891" max="6135" width="11.5703125" style="29"/>
    <col min="6136" max="6136" width="16.42578125" style="29" customWidth="1"/>
    <col min="6137" max="6137" width="0" style="29" hidden="1" customWidth="1"/>
    <col min="6138" max="6138" width="41.140625" style="29" customWidth="1"/>
    <col min="6139" max="6139" width="6.140625" style="29" customWidth="1"/>
    <col min="6140" max="6146" width="12.85546875" style="29" customWidth="1"/>
    <col min="6147" max="6391" width="11.5703125" style="29"/>
    <col min="6392" max="6392" width="16.42578125" style="29" customWidth="1"/>
    <col min="6393" max="6393" width="0" style="29" hidden="1" customWidth="1"/>
    <col min="6394" max="6394" width="41.140625" style="29" customWidth="1"/>
    <col min="6395" max="6395" width="6.140625" style="29" customWidth="1"/>
    <col min="6396" max="6402" width="12.85546875" style="29" customWidth="1"/>
    <col min="6403" max="6647" width="11.5703125" style="29"/>
    <col min="6648" max="6648" width="16.42578125" style="29" customWidth="1"/>
    <col min="6649" max="6649" width="0" style="29" hidden="1" customWidth="1"/>
    <col min="6650" max="6650" width="41.140625" style="29" customWidth="1"/>
    <col min="6651" max="6651" width="6.140625" style="29" customWidth="1"/>
    <col min="6652" max="6658" width="12.85546875" style="29" customWidth="1"/>
    <col min="6659" max="6903" width="11.5703125" style="29"/>
    <col min="6904" max="6904" width="16.42578125" style="29" customWidth="1"/>
    <col min="6905" max="6905" width="0" style="29" hidden="1" customWidth="1"/>
    <col min="6906" max="6906" width="41.140625" style="29" customWidth="1"/>
    <col min="6907" max="6907" width="6.140625" style="29" customWidth="1"/>
    <col min="6908" max="6914" width="12.85546875" style="29" customWidth="1"/>
    <col min="6915" max="7159" width="11.5703125" style="29"/>
    <col min="7160" max="7160" width="16.42578125" style="29" customWidth="1"/>
    <col min="7161" max="7161" width="0" style="29" hidden="1" customWidth="1"/>
    <col min="7162" max="7162" width="41.140625" style="29" customWidth="1"/>
    <col min="7163" max="7163" width="6.140625" style="29" customWidth="1"/>
    <col min="7164" max="7170" width="12.85546875" style="29" customWidth="1"/>
    <col min="7171" max="7415" width="11.5703125" style="29"/>
    <col min="7416" max="7416" width="16.42578125" style="29" customWidth="1"/>
    <col min="7417" max="7417" width="0" style="29" hidden="1" customWidth="1"/>
    <col min="7418" max="7418" width="41.140625" style="29" customWidth="1"/>
    <col min="7419" max="7419" width="6.140625" style="29" customWidth="1"/>
    <col min="7420" max="7426" width="12.85546875" style="29" customWidth="1"/>
    <col min="7427" max="7671" width="11.5703125" style="29"/>
    <col min="7672" max="7672" width="16.42578125" style="29" customWidth="1"/>
    <col min="7673" max="7673" width="0" style="29" hidden="1" customWidth="1"/>
    <col min="7674" max="7674" width="41.140625" style="29" customWidth="1"/>
    <col min="7675" max="7675" width="6.140625" style="29" customWidth="1"/>
    <col min="7676" max="7682" width="12.85546875" style="29" customWidth="1"/>
    <col min="7683" max="7927" width="11.5703125" style="29"/>
    <col min="7928" max="7928" width="16.42578125" style="29" customWidth="1"/>
    <col min="7929" max="7929" width="0" style="29" hidden="1" customWidth="1"/>
    <col min="7930" max="7930" width="41.140625" style="29" customWidth="1"/>
    <col min="7931" max="7931" width="6.140625" style="29" customWidth="1"/>
    <col min="7932" max="7938" width="12.85546875" style="29" customWidth="1"/>
    <col min="7939" max="8183" width="11.5703125" style="29"/>
    <col min="8184" max="8184" width="16.42578125" style="29" customWidth="1"/>
    <col min="8185" max="8185" width="0" style="29" hidden="1" customWidth="1"/>
    <col min="8186" max="8186" width="41.140625" style="29" customWidth="1"/>
    <col min="8187" max="8187" width="6.140625" style="29" customWidth="1"/>
    <col min="8188" max="8194" width="12.85546875" style="29" customWidth="1"/>
    <col min="8195" max="8439" width="11.5703125" style="29"/>
    <col min="8440" max="8440" width="16.42578125" style="29" customWidth="1"/>
    <col min="8441" max="8441" width="0" style="29" hidden="1" customWidth="1"/>
    <col min="8442" max="8442" width="41.140625" style="29" customWidth="1"/>
    <col min="8443" max="8443" width="6.140625" style="29" customWidth="1"/>
    <col min="8444" max="8450" width="12.85546875" style="29" customWidth="1"/>
    <col min="8451" max="8695" width="11.5703125" style="29"/>
    <col min="8696" max="8696" width="16.42578125" style="29" customWidth="1"/>
    <col min="8697" max="8697" width="0" style="29" hidden="1" customWidth="1"/>
    <col min="8698" max="8698" width="41.140625" style="29" customWidth="1"/>
    <col min="8699" max="8699" width="6.140625" style="29" customWidth="1"/>
    <col min="8700" max="8706" width="12.85546875" style="29" customWidth="1"/>
    <col min="8707" max="8951" width="11.5703125" style="29"/>
    <col min="8952" max="8952" width="16.42578125" style="29" customWidth="1"/>
    <col min="8953" max="8953" width="0" style="29" hidden="1" customWidth="1"/>
    <col min="8954" max="8954" width="41.140625" style="29" customWidth="1"/>
    <col min="8955" max="8955" width="6.140625" style="29" customWidth="1"/>
    <col min="8956" max="8962" width="12.85546875" style="29" customWidth="1"/>
    <col min="8963" max="9207" width="11.5703125" style="29"/>
    <col min="9208" max="9208" width="16.42578125" style="29" customWidth="1"/>
    <col min="9209" max="9209" width="0" style="29" hidden="1" customWidth="1"/>
    <col min="9210" max="9210" width="41.140625" style="29" customWidth="1"/>
    <col min="9211" max="9211" width="6.140625" style="29" customWidth="1"/>
    <col min="9212" max="9218" width="12.85546875" style="29" customWidth="1"/>
    <col min="9219" max="9463" width="11.5703125" style="29"/>
    <col min="9464" max="9464" width="16.42578125" style="29" customWidth="1"/>
    <col min="9465" max="9465" width="0" style="29" hidden="1" customWidth="1"/>
    <col min="9466" max="9466" width="41.140625" style="29" customWidth="1"/>
    <col min="9467" max="9467" width="6.140625" style="29" customWidth="1"/>
    <col min="9468" max="9474" width="12.85546875" style="29" customWidth="1"/>
    <col min="9475" max="9719" width="11.5703125" style="29"/>
    <col min="9720" max="9720" width="16.42578125" style="29" customWidth="1"/>
    <col min="9721" max="9721" width="0" style="29" hidden="1" customWidth="1"/>
    <col min="9722" max="9722" width="41.140625" style="29" customWidth="1"/>
    <col min="9723" max="9723" width="6.140625" style="29" customWidth="1"/>
    <col min="9724" max="9730" width="12.85546875" style="29" customWidth="1"/>
    <col min="9731" max="9975" width="11.5703125" style="29"/>
    <col min="9976" max="9976" width="16.42578125" style="29" customWidth="1"/>
    <col min="9977" max="9977" width="0" style="29" hidden="1" customWidth="1"/>
    <col min="9978" max="9978" width="41.140625" style="29" customWidth="1"/>
    <col min="9979" max="9979" width="6.140625" style="29" customWidth="1"/>
    <col min="9980" max="9986" width="12.85546875" style="29" customWidth="1"/>
    <col min="9987" max="10231" width="11.5703125" style="29"/>
    <col min="10232" max="10232" width="16.42578125" style="29" customWidth="1"/>
    <col min="10233" max="10233" width="0" style="29" hidden="1" customWidth="1"/>
    <col min="10234" max="10234" width="41.140625" style="29" customWidth="1"/>
    <col min="10235" max="10235" width="6.140625" style="29" customWidth="1"/>
    <col min="10236" max="10242" width="12.85546875" style="29" customWidth="1"/>
    <col min="10243" max="10487" width="11.5703125" style="29"/>
    <col min="10488" max="10488" width="16.42578125" style="29" customWidth="1"/>
    <col min="10489" max="10489" width="0" style="29" hidden="1" customWidth="1"/>
    <col min="10490" max="10490" width="41.140625" style="29" customWidth="1"/>
    <col min="10491" max="10491" width="6.140625" style="29" customWidth="1"/>
    <col min="10492" max="10498" width="12.85546875" style="29" customWidth="1"/>
    <col min="10499" max="10743" width="11.5703125" style="29"/>
    <col min="10744" max="10744" width="16.42578125" style="29" customWidth="1"/>
    <col min="10745" max="10745" width="0" style="29" hidden="1" customWidth="1"/>
    <col min="10746" max="10746" width="41.140625" style="29" customWidth="1"/>
    <col min="10747" max="10747" width="6.140625" style="29" customWidth="1"/>
    <col min="10748" max="10754" width="12.85546875" style="29" customWidth="1"/>
    <col min="10755" max="10999" width="11.5703125" style="29"/>
    <col min="11000" max="11000" width="16.42578125" style="29" customWidth="1"/>
    <col min="11001" max="11001" width="0" style="29" hidden="1" customWidth="1"/>
    <col min="11002" max="11002" width="41.140625" style="29" customWidth="1"/>
    <col min="11003" max="11003" width="6.140625" style="29" customWidth="1"/>
    <col min="11004" max="11010" width="12.85546875" style="29" customWidth="1"/>
    <col min="11011" max="11255" width="11.5703125" style="29"/>
    <col min="11256" max="11256" width="16.42578125" style="29" customWidth="1"/>
    <col min="11257" max="11257" width="0" style="29" hidden="1" customWidth="1"/>
    <col min="11258" max="11258" width="41.140625" style="29" customWidth="1"/>
    <col min="11259" max="11259" width="6.140625" style="29" customWidth="1"/>
    <col min="11260" max="11266" width="12.85546875" style="29" customWidth="1"/>
    <col min="11267" max="11511" width="11.5703125" style="29"/>
    <col min="11512" max="11512" width="16.42578125" style="29" customWidth="1"/>
    <col min="11513" max="11513" width="0" style="29" hidden="1" customWidth="1"/>
    <col min="11514" max="11514" width="41.140625" style="29" customWidth="1"/>
    <col min="11515" max="11515" width="6.140625" style="29" customWidth="1"/>
    <col min="11516" max="11522" width="12.85546875" style="29" customWidth="1"/>
    <col min="11523" max="11767" width="11.5703125" style="29"/>
    <col min="11768" max="11768" width="16.42578125" style="29" customWidth="1"/>
    <col min="11769" max="11769" width="0" style="29" hidden="1" customWidth="1"/>
    <col min="11770" max="11770" width="41.140625" style="29" customWidth="1"/>
    <col min="11771" max="11771" width="6.140625" style="29" customWidth="1"/>
    <col min="11772" max="11778" width="12.85546875" style="29" customWidth="1"/>
    <col min="11779" max="12023" width="11.5703125" style="29"/>
    <col min="12024" max="12024" width="16.42578125" style="29" customWidth="1"/>
    <col min="12025" max="12025" width="0" style="29" hidden="1" customWidth="1"/>
    <col min="12026" max="12026" width="41.140625" style="29" customWidth="1"/>
    <col min="12027" max="12027" width="6.140625" style="29" customWidth="1"/>
    <col min="12028" max="12034" width="12.85546875" style="29" customWidth="1"/>
    <col min="12035" max="12279" width="11.5703125" style="29"/>
    <col min="12280" max="12280" width="16.42578125" style="29" customWidth="1"/>
    <col min="12281" max="12281" width="0" style="29" hidden="1" customWidth="1"/>
    <col min="12282" max="12282" width="41.140625" style="29" customWidth="1"/>
    <col min="12283" max="12283" width="6.140625" style="29" customWidth="1"/>
    <col min="12284" max="12290" width="12.85546875" style="29" customWidth="1"/>
    <col min="12291" max="12535" width="11.5703125" style="29"/>
    <col min="12536" max="12536" width="16.42578125" style="29" customWidth="1"/>
    <col min="12537" max="12537" width="0" style="29" hidden="1" customWidth="1"/>
    <col min="12538" max="12538" width="41.140625" style="29" customWidth="1"/>
    <col min="12539" max="12539" width="6.140625" style="29" customWidth="1"/>
    <col min="12540" max="12546" width="12.85546875" style="29" customWidth="1"/>
    <col min="12547" max="12791" width="11.5703125" style="29"/>
    <col min="12792" max="12792" width="16.42578125" style="29" customWidth="1"/>
    <col min="12793" max="12793" width="0" style="29" hidden="1" customWidth="1"/>
    <col min="12794" max="12794" width="41.140625" style="29" customWidth="1"/>
    <col min="12795" max="12795" width="6.140625" style="29" customWidth="1"/>
    <col min="12796" max="12802" width="12.85546875" style="29" customWidth="1"/>
    <col min="12803" max="13047" width="11.5703125" style="29"/>
    <col min="13048" max="13048" width="16.42578125" style="29" customWidth="1"/>
    <col min="13049" max="13049" width="0" style="29" hidden="1" customWidth="1"/>
    <col min="13050" max="13050" width="41.140625" style="29" customWidth="1"/>
    <col min="13051" max="13051" width="6.140625" style="29" customWidth="1"/>
    <col min="13052" max="13058" width="12.85546875" style="29" customWidth="1"/>
    <col min="13059" max="13303" width="11.5703125" style="29"/>
    <col min="13304" max="13304" width="16.42578125" style="29" customWidth="1"/>
    <col min="13305" max="13305" width="0" style="29" hidden="1" customWidth="1"/>
    <col min="13306" max="13306" width="41.140625" style="29" customWidth="1"/>
    <col min="13307" max="13307" width="6.140625" style="29" customWidth="1"/>
    <col min="13308" max="13314" width="12.85546875" style="29" customWidth="1"/>
    <col min="13315" max="13559" width="11.5703125" style="29"/>
    <col min="13560" max="13560" width="16.42578125" style="29" customWidth="1"/>
    <col min="13561" max="13561" width="0" style="29" hidden="1" customWidth="1"/>
    <col min="13562" max="13562" width="41.140625" style="29" customWidth="1"/>
    <col min="13563" max="13563" width="6.140625" style="29" customWidth="1"/>
    <col min="13564" max="13570" width="12.85546875" style="29" customWidth="1"/>
    <col min="13571" max="13815" width="11.5703125" style="29"/>
    <col min="13816" max="13816" width="16.42578125" style="29" customWidth="1"/>
    <col min="13817" max="13817" width="0" style="29" hidden="1" customWidth="1"/>
    <col min="13818" max="13818" width="41.140625" style="29" customWidth="1"/>
    <col min="13819" max="13819" width="6.140625" style="29" customWidth="1"/>
    <col min="13820" max="13826" width="12.85546875" style="29" customWidth="1"/>
    <col min="13827" max="14071" width="11.5703125" style="29"/>
    <col min="14072" max="14072" width="16.42578125" style="29" customWidth="1"/>
    <col min="14073" max="14073" width="0" style="29" hidden="1" customWidth="1"/>
    <col min="14074" max="14074" width="41.140625" style="29" customWidth="1"/>
    <col min="14075" max="14075" width="6.140625" style="29" customWidth="1"/>
    <col min="14076" max="14082" width="12.85546875" style="29" customWidth="1"/>
    <col min="14083" max="14327" width="11.5703125" style="29"/>
    <col min="14328" max="14328" width="16.42578125" style="29" customWidth="1"/>
    <col min="14329" max="14329" width="0" style="29" hidden="1" customWidth="1"/>
    <col min="14330" max="14330" width="41.140625" style="29" customWidth="1"/>
    <col min="14331" max="14331" width="6.140625" style="29" customWidth="1"/>
    <col min="14332" max="14338" width="12.85546875" style="29" customWidth="1"/>
    <col min="14339" max="14583" width="11.5703125" style="29"/>
    <col min="14584" max="14584" width="16.42578125" style="29" customWidth="1"/>
    <col min="14585" max="14585" width="0" style="29" hidden="1" customWidth="1"/>
    <col min="14586" max="14586" width="41.140625" style="29" customWidth="1"/>
    <col min="14587" max="14587" width="6.140625" style="29" customWidth="1"/>
    <col min="14588" max="14594" width="12.85546875" style="29" customWidth="1"/>
    <col min="14595" max="14839" width="11.5703125" style="29"/>
    <col min="14840" max="14840" width="16.42578125" style="29" customWidth="1"/>
    <col min="14841" max="14841" width="0" style="29" hidden="1" customWidth="1"/>
    <col min="14842" max="14842" width="41.140625" style="29" customWidth="1"/>
    <col min="14843" max="14843" width="6.140625" style="29" customWidth="1"/>
    <col min="14844" max="14850" width="12.85546875" style="29" customWidth="1"/>
    <col min="14851" max="15095" width="11.5703125" style="29"/>
    <col min="15096" max="15096" width="16.42578125" style="29" customWidth="1"/>
    <col min="15097" max="15097" width="0" style="29" hidden="1" customWidth="1"/>
    <col min="15098" max="15098" width="41.140625" style="29" customWidth="1"/>
    <col min="15099" max="15099" width="6.140625" style="29" customWidth="1"/>
    <col min="15100" max="15106" width="12.85546875" style="29" customWidth="1"/>
    <col min="15107" max="15351" width="11.5703125" style="29"/>
    <col min="15352" max="15352" width="16.42578125" style="29" customWidth="1"/>
    <col min="15353" max="15353" width="0" style="29" hidden="1" customWidth="1"/>
    <col min="15354" max="15354" width="41.140625" style="29" customWidth="1"/>
    <col min="15355" max="15355" width="6.140625" style="29" customWidth="1"/>
    <col min="15356" max="15362" width="12.85546875" style="29" customWidth="1"/>
    <col min="15363" max="15607" width="11.5703125" style="29"/>
    <col min="15608" max="15608" width="16.42578125" style="29" customWidth="1"/>
    <col min="15609" max="15609" width="0" style="29" hidden="1" customWidth="1"/>
    <col min="15610" max="15610" width="41.140625" style="29" customWidth="1"/>
    <col min="15611" max="15611" width="6.140625" style="29" customWidth="1"/>
    <col min="15612" max="15618" width="12.85546875" style="29" customWidth="1"/>
    <col min="15619" max="15863" width="11.5703125" style="29"/>
    <col min="15864" max="15864" width="16.42578125" style="29" customWidth="1"/>
    <col min="15865" max="15865" width="0" style="29" hidden="1" customWidth="1"/>
    <col min="15866" max="15866" width="41.140625" style="29" customWidth="1"/>
    <col min="15867" max="15867" width="6.140625" style="29" customWidth="1"/>
    <col min="15868" max="15874" width="12.85546875" style="29" customWidth="1"/>
    <col min="15875" max="16119" width="11.5703125" style="29"/>
    <col min="16120" max="16120" width="16.42578125" style="29" customWidth="1"/>
    <col min="16121" max="16121" width="0" style="29" hidden="1" customWidth="1"/>
    <col min="16122" max="16122" width="41.140625" style="29" customWidth="1"/>
    <col min="16123" max="16123" width="6.140625" style="29" customWidth="1"/>
    <col min="16124" max="16130" width="12.85546875" style="29" customWidth="1"/>
    <col min="16131" max="16384" width="11.5703125" style="29"/>
  </cols>
  <sheetData>
    <row r="1" spans="1:235" s="26" customFormat="1" ht="12" customHeight="1">
      <c r="A1" s="37"/>
      <c r="B1" s="38" t="s">
        <v>228</v>
      </c>
      <c r="C1" s="38" t="s">
        <v>229</v>
      </c>
      <c r="D1" s="37" t="s">
        <v>295</v>
      </c>
      <c r="E1" s="37" t="s">
        <v>296</v>
      </c>
      <c r="F1" s="37" t="s">
        <v>297</v>
      </c>
      <c r="G1" s="37" t="s">
        <v>298</v>
      </c>
      <c r="H1" s="37" t="s">
        <v>1750</v>
      </c>
      <c r="I1" s="37" t="s">
        <v>2000</v>
      </c>
      <c r="J1" s="37" t="s">
        <v>2122</v>
      </c>
      <c r="HK1" s="27"/>
      <c r="HL1" s="27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9"/>
      <c r="HY1" s="29"/>
      <c r="HZ1" s="29"/>
      <c r="IA1" s="29"/>
    </row>
    <row r="2" spans="1:235">
      <c r="A2" s="85" t="s">
        <v>299</v>
      </c>
      <c r="B2" s="86" t="s">
        <v>11</v>
      </c>
      <c r="C2" s="103"/>
      <c r="D2" s="18">
        <f t="shared" ref="D2:J2" si="0">SUM(D3+D157+D201+D397+D429+D637)</f>
        <v>725597969.76999998</v>
      </c>
      <c r="E2" s="18">
        <f t="shared" si="0"/>
        <v>848511543.62000012</v>
      </c>
      <c r="F2" s="18">
        <f t="shared" si="0"/>
        <v>908868860.81999993</v>
      </c>
      <c r="G2" s="18">
        <f t="shared" si="0"/>
        <v>884317848.17634499</v>
      </c>
      <c r="H2" s="18">
        <f t="shared" si="0"/>
        <v>920473518.2351898</v>
      </c>
      <c r="I2" s="18">
        <f t="shared" si="0"/>
        <v>957436730.00230837</v>
      </c>
      <c r="J2" s="18">
        <f t="shared" si="0"/>
        <v>977250850.00107777</v>
      </c>
    </row>
    <row r="3" spans="1:235">
      <c r="A3" s="41" t="s">
        <v>300</v>
      </c>
      <c r="B3" s="42" t="s">
        <v>301</v>
      </c>
      <c r="C3" s="104"/>
      <c r="D3" s="43">
        <f t="shared" ref="D3:I3" si="1">SUM(D4+D85)</f>
        <v>214936009.80000001</v>
      </c>
      <c r="E3" s="43">
        <f t="shared" si="1"/>
        <v>215247283.5</v>
      </c>
      <c r="F3" s="43">
        <f t="shared" si="1"/>
        <v>248098354.89999998</v>
      </c>
      <c r="G3" s="43">
        <f t="shared" ref="G3" si="2">SUM(G4+G85)</f>
        <v>268222100</v>
      </c>
      <c r="H3" s="43">
        <f t="shared" si="1"/>
        <v>282452300</v>
      </c>
      <c r="I3" s="43">
        <f t="shared" si="1"/>
        <v>296673900</v>
      </c>
      <c r="J3" s="43">
        <f t="shared" ref="J3" si="3">SUM(J4+J85)</f>
        <v>309561000</v>
      </c>
    </row>
    <row r="4" spans="1:235">
      <c r="A4" s="44" t="s">
        <v>302</v>
      </c>
      <c r="B4" s="45" t="s">
        <v>12</v>
      </c>
      <c r="C4" s="104"/>
      <c r="D4" s="43">
        <f t="shared" ref="D4:H4" si="4">SUM(D5+D35)</f>
        <v>192431784.11000001</v>
      </c>
      <c r="E4" s="43">
        <f t="shared" si="4"/>
        <v>194415872.74000001</v>
      </c>
      <c r="F4" s="43">
        <f t="shared" si="4"/>
        <v>224341750.07999998</v>
      </c>
      <c r="G4" s="43">
        <f t="shared" ref="G4" si="5">SUM(G5+G35)</f>
        <v>243043100</v>
      </c>
      <c r="H4" s="43">
        <f t="shared" si="4"/>
        <v>256343300</v>
      </c>
      <c r="I4" s="43">
        <f t="shared" ref="I4:J4" si="6">SUM(I5+I35)</f>
        <v>269717900</v>
      </c>
      <c r="J4" s="43">
        <f t="shared" si="6"/>
        <v>281796000</v>
      </c>
    </row>
    <row r="5" spans="1:235" s="14" customFormat="1" ht="22.5">
      <c r="A5" s="24" t="s">
        <v>303</v>
      </c>
      <c r="B5" s="35" t="s">
        <v>17</v>
      </c>
      <c r="C5" s="48"/>
      <c r="D5" s="16">
        <f t="shared" ref="D5:J5" si="7">D6</f>
        <v>41133531.969999999</v>
      </c>
      <c r="E5" s="16">
        <f t="shared" si="7"/>
        <v>44832839.780000001</v>
      </c>
      <c r="F5" s="16">
        <f t="shared" si="7"/>
        <v>42730608.170000002</v>
      </c>
      <c r="G5" s="16">
        <f t="shared" si="7"/>
        <v>46980000</v>
      </c>
      <c r="H5" s="16">
        <f t="shared" si="7"/>
        <v>48721000</v>
      </c>
      <c r="I5" s="16">
        <f t="shared" si="7"/>
        <v>50252700</v>
      </c>
      <c r="J5" s="16">
        <f t="shared" si="7"/>
        <v>51752500</v>
      </c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</row>
    <row r="6" spans="1:235">
      <c r="A6" s="24" t="s">
        <v>304</v>
      </c>
      <c r="B6" s="35" t="s">
        <v>305</v>
      </c>
      <c r="C6" s="48"/>
      <c r="D6" s="16">
        <f t="shared" ref="D6:H6" si="8">SUM(D7+D25)</f>
        <v>41133531.969999999</v>
      </c>
      <c r="E6" s="16">
        <f t="shared" si="8"/>
        <v>44832839.780000001</v>
      </c>
      <c r="F6" s="16">
        <f t="shared" si="8"/>
        <v>42730608.170000002</v>
      </c>
      <c r="G6" s="16">
        <f t="shared" si="8"/>
        <v>46980000</v>
      </c>
      <c r="H6" s="16">
        <f t="shared" si="8"/>
        <v>48721000</v>
      </c>
      <c r="I6" s="16">
        <f t="shared" ref="I6:J6" si="9">SUM(I7+I25)</f>
        <v>50252700</v>
      </c>
      <c r="J6" s="16">
        <f t="shared" si="9"/>
        <v>51752500</v>
      </c>
    </row>
    <row r="7" spans="1:235" s="14" customFormat="1">
      <c r="A7" s="24" t="s">
        <v>306</v>
      </c>
      <c r="B7" s="35" t="s">
        <v>307</v>
      </c>
      <c r="C7" s="48"/>
      <c r="D7" s="16">
        <f t="shared" ref="D7:J7" si="10">D8</f>
        <v>38639640.159999996</v>
      </c>
      <c r="E7" s="16">
        <f t="shared" si="10"/>
        <v>41608153.07</v>
      </c>
      <c r="F7" s="16">
        <f t="shared" si="10"/>
        <v>41405451.109999999</v>
      </c>
      <c r="G7" s="16">
        <f t="shared" si="10"/>
        <v>44076000</v>
      </c>
      <c r="H7" s="16">
        <f t="shared" si="10"/>
        <v>45709000</v>
      </c>
      <c r="I7" s="16">
        <f t="shared" si="10"/>
        <v>47146000</v>
      </c>
      <c r="J7" s="16">
        <f t="shared" si="10"/>
        <v>48553000</v>
      </c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</row>
    <row r="8" spans="1:235" s="14" customFormat="1" ht="22.5">
      <c r="A8" s="24" t="s">
        <v>308</v>
      </c>
      <c r="B8" s="35" t="s">
        <v>309</v>
      </c>
      <c r="C8" s="48"/>
      <c r="D8" s="16">
        <f t="shared" ref="D8:H8" si="11">SUM(D9+D13+D17+D21)</f>
        <v>38639640.159999996</v>
      </c>
      <c r="E8" s="16">
        <f t="shared" si="11"/>
        <v>41608153.07</v>
      </c>
      <c r="F8" s="16">
        <f t="shared" si="11"/>
        <v>41405451.109999999</v>
      </c>
      <c r="G8" s="16">
        <f t="shared" si="11"/>
        <v>44076000</v>
      </c>
      <c r="H8" s="16">
        <f t="shared" si="11"/>
        <v>45709000</v>
      </c>
      <c r="I8" s="16">
        <f t="shared" ref="I8:J8" si="12">SUM(I9+I13+I17+I21)</f>
        <v>47146000</v>
      </c>
      <c r="J8" s="16">
        <f t="shared" si="12"/>
        <v>48553000</v>
      </c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</row>
    <row r="9" spans="1:235" s="46" customFormat="1" ht="22.5">
      <c r="A9" s="24" t="s">
        <v>310</v>
      </c>
      <c r="B9" s="35" t="s">
        <v>311</v>
      </c>
      <c r="C9" s="48"/>
      <c r="D9" s="16">
        <f t="shared" ref="D9:E9" si="13">SUM(D10:D12)</f>
        <v>23557480.379999999</v>
      </c>
      <c r="E9" s="16">
        <f t="shared" si="13"/>
        <v>24282606.030000001</v>
      </c>
      <c r="F9" s="16">
        <f>SUM(F10:F12)</f>
        <v>22926562.949999999</v>
      </c>
      <c r="G9" s="16">
        <f t="shared" ref="G9:J9" si="14">SUM(G10:G12)</f>
        <v>24405000</v>
      </c>
      <c r="H9" s="16">
        <f t="shared" si="14"/>
        <v>25308000</v>
      </c>
      <c r="I9" s="16">
        <f t="shared" si="14"/>
        <v>26105000</v>
      </c>
      <c r="J9" s="16">
        <f t="shared" si="14"/>
        <v>26880000</v>
      </c>
      <c r="HK9" s="73"/>
      <c r="HL9" s="73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</row>
    <row r="10" spans="1:235" s="47" customFormat="1" ht="18">
      <c r="A10" s="22" t="s">
        <v>312</v>
      </c>
      <c r="B10" s="36" t="s">
        <v>313</v>
      </c>
      <c r="C10" s="48" t="s">
        <v>14</v>
      </c>
      <c r="D10" s="17">
        <v>14134488.119999999</v>
      </c>
      <c r="E10" s="17">
        <v>14569562.92</v>
      </c>
      <c r="F10" s="17">
        <v>13755937.630000001</v>
      </c>
      <c r="G10" s="17">
        <v>14643000</v>
      </c>
      <c r="H10" s="17">
        <v>15184800</v>
      </c>
      <c r="I10" s="17">
        <v>15663000</v>
      </c>
      <c r="J10" s="17">
        <v>16128000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</row>
    <row r="11" spans="1:235" s="47" customFormat="1" ht="18">
      <c r="A11" s="22" t="s">
        <v>314</v>
      </c>
      <c r="B11" s="36" t="s">
        <v>315</v>
      </c>
      <c r="C11" s="48" t="s">
        <v>15</v>
      </c>
      <c r="D11" s="17">
        <v>5889371.6200000001</v>
      </c>
      <c r="E11" s="17">
        <v>6070653.1500000004</v>
      </c>
      <c r="F11" s="17">
        <v>5731643.0300000003</v>
      </c>
      <c r="G11" s="17">
        <v>6101250</v>
      </c>
      <c r="H11" s="17">
        <v>6327000</v>
      </c>
      <c r="I11" s="17">
        <v>6526250</v>
      </c>
      <c r="J11" s="17">
        <v>6720000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</row>
    <row r="12" spans="1:235" s="47" customFormat="1" ht="18">
      <c r="A12" s="22" t="s">
        <v>316</v>
      </c>
      <c r="B12" s="36" t="s">
        <v>317</v>
      </c>
      <c r="C12" s="48" t="s">
        <v>16</v>
      </c>
      <c r="D12" s="17">
        <v>3533620.64</v>
      </c>
      <c r="E12" s="17">
        <v>3642389.96</v>
      </c>
      <c r="F12" s="17">
        <v>3438982.29</v>
      </c>
      <c r="G12" s="17">
        <v>3660750</v>
      </c>
      <c r="H12" s="17">
        <v>3796200</v>
      </c>
      <c r="I12" s="17">
        <v>3915750</v>
      </c>
      <c r="J12" s="17">
        <v>4032000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</row>
    <row r="13" spans="1:235" s="46" customFormat="1" ht="22.5">
      <c r="A13" s="24" t="s">
        <v>318</v>
      </c>
      <c r="B13" s="35" t="s">
        <v>319</v>
      </c>
      <c r="C13" s="48"/>
      <c r="D13" s="16">
        <f t="shared" ref="D13:J13" si="15">SUM(D14:D16)</f>
        <v>1208945.1499999999</v>
      </c>
      <c r="E13" s="16">
        <f t="shared" si="15"/>
        <v>1217626.8599999999</v>
      </c>
      <c r="F13" s="16">
        <f t="shared" si="15"/>
        <v>1242188.9400000002</v>
      </c>
      <c r="G13" s="16">
        <f t="shared" si="15"/>
        <v>1322300</v>
      </c>
      <c r="H13" s="16">
        <f t="shared" si="15"/>
        <v>1371000</v>
      </c>
      <c r="I13" s="16">
        <f t="shared" si="15"/>
        <v>1415000</v>
      </c>
      <c r="J13" s="16">
        <f t="shared" si="15"/>
        <v>1457000</v>
      </c>
      <c r="HK13" s="73"/>
      <c r="HL13" s="73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</row>
    <row r="14" spans="1:235" s="47" customFormat="1">
      <c r="A14" s="22" t="s">
        <v>320</v>
      </c>
      <c r="B14" s="36" t="s">
        <v>18</v>
      </c>
      <c r="C14" s="48" t="s">
        <v>14</v>
      </c>
      <c r="D14" s="17">
        <v>725367.11</v>
      </c>
      <c r="E14" s="17">
        <v>730576.13</v>
      </c>
      <c r="F14" s="17">
        <v>745313.33</v>
      </c>
      <c r="G14" s="17">
        <v>793380</v>
      </c>
      <c r="H14" s="17">
        <v>822600</v>
      </c>
      <c r="I14" s="17">
        <v>849000</v>
      </c>
      <c r="J14" s="17">
        <v>874200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</row>
    <row r="15" spans="1:235" s="47" customFormat="1">
      <c r="A15" s="22" t="s">
        <v>321</v>
      </c>
      <c r="B15" s="36" t="s">
        <v>19</v>
      </c>
      <c r="C15" s="48" t="s">
        <v>15</v>
      </c>
      <c r="D15" s="17">
        <v>302236.28000000003</v>
      </c>
      <c r="E15" s="17">
        <v>304406.71999999997</v>
      </c>
      <c r="F15" s="17">
        <v>310547.27</v>
      </c>
      <c r="G15" s="17">
        <v>330575</v>
      </c>
      <c r="H15" s="17">
        <v>342750</v>
      </c>
      <c r="I15" s="17">
        <v>353750</v>
      </c>
      <c r="J15" s="17">
        <v>364250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</row>
    <row r="16" spans="1:235" s="47" customFormat="1">
      <c r="A16" s="22" t="s">
        <v>322</v>
      </c>
      <c r="B16" s="36" t="s">
        <v>20</v>
      </c>
      <c r="C16" s="48" t="s">
        <v>16</v>
      </c>
      <c r="D16" s="17">
        <v>181341.76</v>
      </c>
      <c r="E16" s="17">
        <v>182644.01</v>
      </c>
      <c r="F16" s="17">
        <v>186328.34</v>
      </c>
      <c r="G16" s="17">
        <v>198345</v>
      </c>
      <c r="H16" s="17">
        <v>205650</v>
      </c>
      <c r="I16" s="17">
        <v>212250</v>
      </c>
      <c r="J16" s="17">
        <v>218550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</row>
    <row r="17" spans="1:235" s="46" customFormat="1" ht="22.5">
      <c r="A17" s="24" t="s">
        <v>323</v>
      </c>
      <c r="B17" s="35" t="s">
        <v>324</v>
      </c>
      <c r="C17" s="48"/>
      <c r="D17" s="16">
        <f t="shared" ref="D17:J17" si="16">SUM(D18:D20)</f>
        <v>13315531.59</v>
      </c>
      <c r="E17" s="16">
        <f t="shared" si="16"/>
        <v>15393541.690000001</v>
      </c>
      <c r="F17" s="16">
        <f t="shared" si="16"/>
        <v>16349213.109999999</v>
      </c>
      <c r="G17" s="16">
        <f t="shared" si="16"/>
        <v>17403700</v>
      </c>
      <c r="H17" s="16">
        <f t="shared" si="16"/>
        <v>18050000</v>
      </c>
      <c r="I17" s="16">
        <f t="shared" si="16"/>
        <v>18616000</v>
      </c>
      <c r="J17" s="16">
        <f t="shared" si="16"/>
        <v>19175000</v>
      </c>
      <c r="HK17" s="73"/>
      <c r="HL17" s="73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</row>
    <row r="18" spans="1:235" s="47" customFormat="1">
      <c r="A18" s="22" t="s">
        <v>325</v>
      </c>
      <c r="B18" s="36" t="s">
        <v>21</v>
      </c>
      <c r="C18" s="48" t="s">
        <v>14</v>
      </c>
      <c r="D18" s="17">
        <v>7989318.8899999997</v>
      </c>
      <c r="E18" s="17">
        <v>9236124.9199999999</v>
      </c>
      <c r="F18" s="17">
        <v>9809527.8499999996</v>
      </c>
      <c r="G18" s="17">
        <v>10442220</v>
      </c>
      <c r="H18" s="17">
        <v>10830000</v>
      </c>
      <c r="I18" s="17">
        <v>11169600</v>
      </c>
      <c r="J18" s="17">
        <v>11505000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</row>
    <row r="19" spans="1:235" s="47" customFormat="1">
      <c r="A19" s="22" t="s">
        <v>326</v>
      </c>
      <c r="B19" s="36" t="s">
        <v>22</v>
      </c>
      <c r="C19" s="48" t="s">
        <v>15</v>
      </c>
      <c r="D19" s="17">
        <v>3328882.93</v>
      </c>
      <c r="E19" s="17">
        <v>3848385.47</v>
      </c>
      <c r="F19" s="17">
        <v>4087303.28</v>
      </c>
      <c r="G19" s="17">
        <v>4350925</v>
      </c>
      <c r="H19" s="17">
        <v>4512500</v>
      </c>
      <c r="I19" s="17">
        <v>4654000</v>
      </c>
      <c r="J19" s="17">
        <v>4793750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</row>
    <row r="20" spans="1:235" s="47" customFormat="1">
      <c r="A20" s="22" t="s">
        <v>327</v>
      </c>
      <c r="B20" s="36" t="s">
        <v>23</v>
      </c>
      <c r="C20" s="48" t="s">
        <v>16</v>
      </c>
      <c r="D20" s="17">
        <v>1997329.77</v>
      </c>
      <c r="E20" s="17">
        <v>2309031.2999999998</v>
      </c>
      <c r="F20" s="17">
        <v>2452381.98</v>
      </c>
      <c r="G20" s="17">
        <v>2610555</v>
      </c>
      <c r="H20" s="17">
        <v>2707500</v>
      </c>
      <c r="I20" s="17">
        <v>2792400</v>
      </c>
      <c r="J20" s="17">
        <v>2876250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</row>
    <row r="21" spans="1:235" s="46" customFormat="1" ht="22.5">
      <c r="A21" s="24" t="s">
        <v>328</v>
      </c>
      <c r="B21" s="35" t="s">
        <v>329</v>
      </c>
      <c r="C21" s="48"/>
      <c r="D21" s="16">
        <f t="shared" ref="D21:J21" si="17">SUM(D22:D24)</f>
        <v>557683.03999999992</v>
      </c>
      <c r="E21" s="16">
        <f t="shared" si="17"/>
        <v>714378.49</v>
      </c>
      <c r="F21" s="16">
        <f t="shared" si="17"/>
        <v>887486.11</v>
      </c>
      <c r="G21" s="16">
        <f t="shared" si="17"/>
        <v>945000</v>
      </c>
      <c r="H21" s="16">
        <f t="shared" si="17"/>
        <v>980000</v>
      </c>
      <c r="I21" s="16">
        <f t="shared" si="17"/>
        <v>1010000</v>
      </c>
      <c r="J21" s="16">
        <f t="shared" si="17"/>
        <v>1041000</v>
      </c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</row>
    <row r="22" spans="1:235" s="47" customFormat="1">
      <c r="A22" s="22" t="s">
        <v>330</v>
      </c>
      <c r="B22" s="36" t="s">
        <v>24</v>
      </c>
      <c r="C22" s="48" t="s">
        <v>14</v>
      </c>
      <c r="D22" s="17">
        <v>334609.78999999998</v>
      </c>
      <c r="E22" s="17">
        <v>428626.99</v>
      </c>
      <c r="F22" s="17">
        <v>532491.65</v>
      </c>
      <c r="G22" s="17">
        <v>567000</v>
      </c>
      <c r="H22" s="17">
        <v>588000</v>
      </c>
      <c r="I22" s="17">
        <v>606000</v>
      </c>
      <c r="J22" s="17">
        <v>624600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</row>
    <row r="23" spans="1:235" s="47" customFormat="1">
      <c r="A23" s="22" t="s">
        <v>331</v>
      </c>
      <c r="B23" s="36" t="s">
        <v>25</v>
      </c>
      <c r="C23" s="48" t="s">
        <v>15</v>
      </c>
      <c r="D23" s="17">
        <v>139420.79999999999</v>
      </c>
      <c r="E23" s="17">
        <v>178594.68</v>
      </c>
      <c r="F23" s="17">
        <v>221871.55</v>
      </c>
      <c r="G23" s="17">
        <v>236250</v>
      </c>
      <c r="H23" s="17">
        <v>245000</v>
      </c>
      <c r="I23" s="17">
        <v>252500</v>
      </c>
      <c r="J23" s="17">
        <v>260250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</row>
    <row r="24" spans="1:235" s="47" customFormat="1">
      <c r="A24" s="22" t="s">
        <v>332</v>
      </c>
      <c r="B24" s="36" t="s">
        <v>26</v>
      </c>
      <c r="C24" s="48" t="s">
        <v>16</v>
      </c>
      <c r="D24" s="17">
        <v>83652.45</v>
      </c>
      <c r="E24" s="17">
        <v>107156.82</v>
      </c>
      <c r="F24" s="17">
        <v>133122.91</v>
      </c>
      <c r="G24" s="17">
        <v>141750</v>
      </c>
      <c r="H24" s="17">
        <v>147000</v>
      </c>
      <c r="I24" s="17">
        <v>151500</v>
      </c>
      <c r="J24" s="17">
        <v>156150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</row>
    <row r="25" spans="1:235" s="47" customFormat="1" ht="18" customHeight="1">
      <c r="A25" s="24" t="s">
        <v>333</v>
      </c>
      <c r="B25" s="35" t="s">
        <v>334</v>
      </c>
      <c r="C25" s="48"/>
      <c r="D25" s="16">
        <f t="shared" ref="D25:J25" si="18">D26</f>
        <v>2493891.8100000005</v>
      </c>
      <c r="E25" s="16">
        <f t="shared" si="18"/>
        <v>3224686.71</v>
      </c>
      <c r="F25" s="16">
        <f t="shared" si="18"/>
        <v>1325157.06</v>
      </c>
      <c r="G25" s="16">
        <f t="shared" si="18"/>
        <v>2904000</v>
      </c>
      <c r="H25" s="16">
        <f t="shared" si="18"/>
        <v>3012000</v>
      </c>
      <c r="I25" s="16">
        <f t="shared" si="18"/>
        <v>3106700</v>
      </c>
      <c r="J25" s="16">
        <f t="shared" si="18"/>
        <v>3199500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</row>
    <row r="26" spans="1:235" s="47" customFormat="1" ht="23.25" customHeight="1">
      <c r="A26" s="24" t="s">
        <v>335</v>
      </c>
      <c r="B26" s="35" t="s">
        <v>336</v>
      </c>
      <c r="C26" s="48"/>
      <c r="D26" s="16">
        <f t="shared" ref="D26:F26" si="19">D27+D31</f>
        <v>2493891.8100000005</v>
      </c>
      <c r="E26" s="16">
        <f t="shared" si="19"/>
        <v>3224686.71</v>
      </c>
      <c r="F26" s="16">
        <f t="shared" si="19"/>
        <v>1325157.06</v>
      </c>
      <c r="G26" s="16">
        <f t="shared" ref="G26:J26" si="20">G27+G31</f>
        <v>2904000</v>
      </c>
      <c r="H26" s="16">
        <f t="shared" si="20"/>
        <v>3012000</v>
      </c>
      <c r="I26" s="16">
        <f t="shared" si="20"/>
        <v>3106700</v>
      </c>
      <c r="J26" s="16">
        <f t="shared" si="20"/>
        <v>3199500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</row>
    <row r="27" spans="1:235" s="47" customFormat="1" ht="17.25" customHeight="1">
      <c r="A27" s="24" t="s">
        <v>337</v>
      </c>
      <c r="B27" s="35" t="s">
        <v>338</v>
      </c>
      <c r="C27" s="48"/>
      <c r="D27" s="65">
        <f t="shared" ref="D27:F27" si="21">SUM(D28:D30)</f>
        <v>2480027.6100000003</v>
      </c>
      <c r="E27" s="65">
        <f t="shared" si="21"/>
        <v>3205522.46</v>
      </c>
      <c r="F27" s="65">
        <f t="shared" si="21"/>
        <v>1322516.44</v>
      </c>
      <c r="G27" s="65">
        <f t="shared" ref="G27:J27" si="22">SUM(G28:G30)</f>
        <v>2880000</v>
      </c>
      <c r="H27" s="65">
        <f t="shared" si="22"/>
        <v>2987000</v>
      </c>
      <c r="I27" s="65">
        <f t="shared" si="22"/>
        <v>3081000</v>
      </c>
      <c r="J27" s="65">
        <f t="shared" si="22"/>
        <v>3173000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</row>
    <row r="28" spans="1:235" s="47" customFormat="1" ht="13.5" customHeight="1">
      <c r="A28" s="22" t="s">
        <v>339</v>
      </c>
      <c r="B28" s="36" t="s">
        <v>340</v>
      </c>
      <c r="C28" s="48" t="s">
        <v>14</v>
      </c>
      <c r="D28" s="17">
        <v>1488016.36</v>
      </c>
      <c r="E28" s="17">
        <v>1923313.41</v>
      </c>
      <c r="F28" s="17">
        <v>793509.72</v>
      </c>
      <c r="G28" s="17">
        <v>1728000</v>
      </c>
      <c r="H28" s="17">
        <v>1792200</v>
      </c>
      <c r="I28" s="17">
        <v>1848600</v>
      </c>
      <c r="J28" s="17">
        <v>1903800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</row>
    <row r="29" spans="1:235" s="47" customFormat="1" ht="13.5" customHeight="1">
      <c r="A29" s="22" t="s">
        <v>341</v>
      </c>
      <c r="B29" s="36" t="s">
        <v>342</v>
      </c>
      <c r="C29" s="48" t="s">
        <v>15</v>
      </c>
      <c r="D29" s="17">
        <v>620008.4</v>
      </c>
      <c r="E29" s="17">
        <v>801383.08</v>
      </c>
      <c r="F29" s="17">
        <v>330630.58</v>
      </c>
      <c r="G29" s="17">
        <v>720000</v>
      </c>
      <c r="H29" s="17">
        <v>746750</v>
      </c>
      <c r="I29" s="17">
        <v>770250</v>
      </c>
      <c r="J29" s="17">
        <v>793250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</row>
    <row r="30" spans="1:235" s="47" customFormat="1" ht="13.5" customHeight="1">
      <c r="A30" s="22" t="s">
        <v>343</v>
      </c>
      <c r="B30" s="36" t="s">
        <v>344</v>
      </c>
      <c r="C30" s="48" t="s">
        <v>16</v>
      </c>
      <c r="D30" s="17">
        <v>372002.85</v>
      </c>
      <c r="E30" s="17">
        <v>480825.97</v>
      </c>
      <c r="F30" s="17">
        <v>198376.14</v>
      </c>
      <c r="G30" s="17">
        <v>432000</v>
      </c>
      <c r="H30" s="17">
        <v>448050</v>
      </c>
      <c r="I30" s="17">
        <v>462150</v>
      </c>
      <c r="J30" s="17">
        <v>475950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</row>
    <row r="31" spans="1:235" s="73" customFormat="1" ht="13.5" customHeight="1">
      <c r="A31" s="24" t="s">
        <v>1587</v>
      </c>
      <c r="B31" s="35" t="s">
        <v>1751</v>
      </c>
      <c r="C31" s="48"/>
      <c r="D31" s="16">
        <f>SUM(D32:D34)</f>
        <v>13864.2</v>
      </c>
      <c r="E31" s="16">
        <f>SUM(E32:E34)</f>
        <v>19164.25</v>
      </c>
      <c r="F31" s="16">
        <f>SUM(F32:F34)</f>
        <v>2640.62</v>
      </c>
      <c r="G31" s="16">
        <v>24000</v>
      </c>
      <c r="H31" s="16">
        <v>25000</v>
      </c>
      <c r="I31" s="16">
        <v>25700</v>
      </c>
      <c r="J31" s="16">
        <v>26500</v>
      </c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</row>
    <row r="32" spans="1:235" s="47" customFormat="1" ht="13.5" customHeight="1">
      <c r="A32" s="22" t="s">
        <v>1752</v>
      </c>
      <c r="B32" s="36" t="s">
        <v>1588</v>
      </c>
      <c r="C32" s="48" t="s">
        <v>14</v>
      </c>
      <c r="D32" s="17">
        <v>8318.52</v>
      </c>
      <c r="E32" s="17">
        <v>11498.51</v>
      </c>
      <c r="F32" s="17">
        <v>1584.37</v>
      </c>
      <c r="G32" s="17">
        <v>14400</v>
      </c>
      <c r="H32" s="17">
        <v>15000</v>
      </c>
      <c r="I32" s="17">
        <v>15420</v>
      </c>
      <c r="J32" s="17">
        <v>15900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</row>
    <row r="33" spans="1:235" s="47" customFormat="1" ht="13.5" customHeight="1">
      <c r="A33" s="22" t="s">
        <v>1753</v>
      </c>
      <c r="B33" s="36" t="s">
        <v>1589</v>
      </c>
      <c r="C33" s="48" t="s">
        <v>15</v>
      </c>
      <c r="D33" s="17">
        <v>3466.04</v>
      </c>
      <c r="E33" s="17">
        <v>4791.1000000000004</v>
      </c>
      <c r="F33" s="17">
        <v>660.16</v>
      </c>
      <c r="G33" s="17">
        <v>6000</v>
      </c>
      <c r="H33" s="17">
        <v>6250</v>
      </c>
      <c r="I33" s="17">
        <v>6425</v>
      </c>
      <c r="J33" s="17">
        <v>6625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</row>
    <row r="34" spans="1:235" s="47" customFormat="1" ht="13.5" customHeight="1">
      <c r="A34" s="22" t="s">
        <v>1754</v>
      </c>
      <c r="B34" s="36" t="s">
        <v>1590</v>
      </c>
      <c r="C34" s="48" t="s">
        <v>16</v>
      </c>
      <c r="D34" s="17">
        <v>2079.64</v>
      </c>
      <c r="E34" s="17">
        <v>2874.64</v>
      </c>
      <c r="F34" s="17">
        <v>396.09</v>
      </c>
      <c r="G34" s="17">
        <v>3600</v>
      </c>
      <c r="H34" s="17">
        <v>3750</v>
      </c>
      <c r="I34" s="17">
        <v>3855</v>
      </c>
      <c r="J34" s="17">
        <v>3975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</row>
    <row r="35" spans="1:235" s="31" customFormat="1" ht="15" customHeight="1">
      <c r="A35" s="24" t="s">
        <v>345</v>
      </c>
      <c r="B35" s="35" t="s">
        <v>346</v>
      </c>
      <c r="C35" s="48"/>
      <c r="D35" s="16">
        <f t="shared" ref="D35:F35" si="23">SUM(D36+D67)</f>
        <v>151298252.14000002</v>
      </c>
      <c r="E35" s="16">
        <f t="shared" si="23"/>
        <v>149583032.96000001</v>
      </c>
      <c r="F35" s="16">
        <f t="shared" si="23"/>
        <v>181611141.91</v>
      </c>
      <c r="G35" s="16">
        <f t="shared" ref="G35:J35" si="24">SUM(G36+G67)</f>
        <v>196063100</v>
      </c>
      <c r="H35" s="16">
        <f t="shared" si="24"/>
        <v>207622300</v>
      </c>
      <c r="I35" s="16">
        <f t="shared" si="24"/>
        <v>219465200</v>
      </c>
      <c r="J35" s="16">
        <f t="shared" si="24"/>
        <v>230043500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</row>
    <row r="36" spans="1:235" s="31" customFormat="1" ht="12" customHeight="1">
      <c r="A36" s="24" t="s">
        <v>347</v>
      </c>
      <c r="B36" s="35" t="s">
        <v>348</v>
      </c>
      <c r="C36" s="48"/>
      <c r="D36" s="16">
        <f t="shared" ref="D36:F36" si="25">SUM(D37+D54)</f>
        <v>73921712.24000001</v>
      </c>
      <c r="E36" s="16">
        <f t="shared" si="25"/>
        <v>75059776.950000003</v>
      </c>
      <c r="F36" s="16">
        <f t="shared" si="25"/>
        <v>95201624.039999992</v>
      </c>
      <c r="G36" s="16">
        <f t="shared" ref="G36:J36" si="26">SUM(G37+G54)</f>
        <v>104875500</v>
      </c>
      <c r="H36" s="16">
        <f t="shared" si="26"/>
        <v>110406300</v>
      </c>
      <c r="I36" s="16">
        <f t="shared" si="26"/>
        <v>115851700</v>
      </c>
      <c r="J36" s="16">
        <f t="shared" si="26"/>
        <v>119612000</v>
      </c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</row>
    <row r="37" spans="1:235" s="46" customFormat="1" ht="22.5">
      <c r="A37" s="24" t="s">
        <v>349</v>
      </c>
      <c r="B37" s="35" t="s">
        <v>13</v>
      </c>
      <c r="C37" s="48"/>
      <c r="D37" s="16">
        <f t="shared" ref="D37:F37" si="27">SUM(D38+D42+D46+D50)</f>
        <v>53319208.270000003</v>
      </c>
      <c r="E37" s="16">
        <f t="shared" si="27"/>
        <v>53950438.530000001</v>
      </c>
      <c r="F37" s="16">
        <f t="shared" si="27"/>
        <v>61446045.389999993</v>
      </c>
      <c r="G37" s="16">
        <f t="shared" ref="G37:J37" si="28">SUM(G38+G42+G46+G50)</f>
        <v>67075000</v>
      </c>
      <c r="H37" s="16">
        <f t="shared" si="28"/>
        <v>71207500</v>
      </c>
      <c r="I37" s="16">
        <f t="shared" si="28"/>
        <v>75205000</v>
      </c>
      <c r="J37" s="16">
        <f t="shared" si="28"/>
        <v>77462500</v>
      </c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</row>
    <row r="38" spans="1:235" s="46" customFormat="1" ht="22.5">
      <c r="A38" s="24" t="s">
        <v>350</v>
      </c>
      <c r="B38" s="35" t="s">
        <v>351</v>
      </c>
      <c r="C38" s="48"/>
      <c r="D38" s="16">
        <f t="shared" ref="D38:F38" si="29">SUM(D39:D41)</f>
        <v>42249998.850000001</v>
      </c>
      <c r="E38" s="16">
        <f t="shared" si="29"/>
        <v>45592014.730000004</v>
      </c>
      <c r="F38" s="16">
        <f t="shared" si="29"/>
        <v>48277666.189999998</v>
      </c>
      <c r="G38" s="16">
        <f t="shared" ref="G38:J38" si="30">SUM(G39:G41)</f>
        <v>53058000</v>
      </c>
      <c r="H38" s="16">
        <f t="shared" si="30"/>
        <v>56671000</v>
      </c>
      <c r="I38" s="16">
        <f t="shared" si="30"/>
        <v>60210000</v>
      </c>
      <c r="J38" s="16">
        <f t="shared" si="30"/>
        <v>62017000</v>
      </c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</row>
    <row r="39" spans="1:235" s="47" customFormat="1">
      <c r="A39" s="22" t="s">
        <v>352</v>
      </c>
      <c r="B39" s="36" t="s">
        <v>353</v>
      </c>
      <c r="C39" s="48" t="s">
        <v>14</v>
      </c>
      <c r="D39" s="17">
        <v>25350004.18</v>
      </c>
      <c r="E39" s="17">
        <v>27355195.289999999</v>
      </c>
      <c r="F39" s="17">
        <v>28966608.620000001</v>
      </c>
      <c r="G39" s="17">
        <v>31834800</v>
      </c>
      <c r="H39" s="17">
        <v>34002600</v>
      </c>
      <c r="I39" s="17">
        <v>36126000</v>
      </c>
      <c r="J39" s="17">
        <v>37210200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</row>
    <row r="40" spans="1:235" s="47" customFormat="1">
      <c r="A40" s="22" t="s">
        <v>354</v>
      </c>
      <c r="B40" s="36" t="s">
        <v>355</v>
      </c>
      <c r="C40" s="48" t="s">
        <v>15</v>
      </c>
      <c r="D40" s="17">
        <v>10563003.960000001</v>
      </c>
      <c r="E40" s="17">
        <v>11398526.52</v>
      </c>
      <c r="F40" s="17">
        <v>12069947.77</v>
      </c>
      <c r="G40" s="17">
        <v>13264500</v>
      </c>
      <c r="H40" s="17">
        <v>14167750</v>
      </c>
      <c r="I40" s="17">
        <v>15052500</v>
      </c>
      <c r="J40" s="17">
        <v>15504250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</row>
    <row r="41" spans="1:235" s="47" customFormat="1">
      <c r="A41" s="22" t="s">
        <v>356</v>
      </c>
      <c r="B41" s="36" t="s">
        <v>357</v>
      </c>
      <c r="C41" s="48" t="s">
        <v>16</v>
      </c>
      <c r="D41" s="17">
        <v>6336990.71</v>
      </c>
      <c r="E41" s="17">
        <v>6838292.9199999999</v>
      </c>
      <c r="F41" s="17">
        <v>7241109.7999999998</v>
      </c>
      <c r="G41" s="17">
        <v>7958700</v>
      </c>
      <c r="H41" s="17">
        <v>8500650</v>
      </c>
      <c r="I41" s="17">
        <v>9031500</v>
      </c>
      <c r="J41" s="17">
        <v>9302550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</row>
    <row r="42" spans="1:235" s="47" customFormat="1" ht="22.5">
      <c r="A42" s="24" t="s">
        <v>358</v>
      </c>
      <c r="B42" s="35" t="s">
        <v>359</v>
      </c>
      <c r="C42" s="48"/>
      <c r="D42" s="16">
        <f t="shared" ref="D42:J42" si="31">SUM(D43:D45)</f>
        <v>406253.97000000003</v>
      </c>
      <c r="E42" s="16">
        <f t="shared" si="31"/>
        <v>392279.15</v>
      </c>
      <c r="F42" s="16">
        <f t="shared" si="31"/>
        <v>373032.8</v>
      </c>
      <c r="G42" s="16">
        <f t="shared" si="31"/>
        <v>397000</v>
      </c>
      <c r="H42" s="16">
        <f t="shared" si="31"/>
        <v>412000</v>
      </c>
      <c r="I42" s="16">
        <f t="shared" si="31"/>
        <v>425000</v>
      </c>
      <c r="J42" s="16">
        <f t="shared" si="31"/>
        <v>437500</v>
      </c>
    </row>
    <row r="43" spans="1:235" s="47" customFormat="1">
      <c r="A43" s="22" t="s">
        <v>360</v>
      </c>
      <c r="B43" s="36" t="s">
        <v>361</v>
      </c>
      <c r="C43" s="48" t="s">
        <v>14</v>
      </c>
      <c r="D43" s="17">
        <v>243748.16</v>
      </c>
      <c r="E43" s="17">
        <v>235367.6</v>
      </c>
      <c r="F43" s="17">
        <v>223820.01</v>
      </c>
      <c r="G43" s="17">
        <v>238200</v>
      </c>
      <c r="H43" s="17">
        <v>247200</v>
      </c>
      <c r="I43" s="17">
        <v>255000</v>
      </c>
      <c r="J43" s="17">
        <v>262500</v>
      </c>
    </row>
    <row r="44" spans="1:235" s="47" customFormat="1">
      <c r="A44" s="22" t="s">
        <v>362</v>
      </c>
      <c r="B44" s="36" t="s">
        <v>363</v>
      </c>
      <c r="C44" s="48" t="s">
        <v>15</v>
      </c>
      <c r="D44" s="17">
        <v>101777.66</v>
      </c>
      <c r="E44" s="17">
        <v>98267.98</v>
      </c>
      <c r="F44" s="17">
        <v>93443.35</v>
      </c>
      <c r="G44" s="17">
        <v>99250</v>
      </c>
      <c r="H44" s="17">
        <v>103000</v>
      </c>
      <c r="I44" s="17">
        <v>106250</v>
      </c>
      <c r="J44" s="17">
        <v>109375</v>
      </c>
    </row>
    <row r="45" spans="1:235" s="47" customFormat="1">
      <c r="A45" s="22" t="s">
        <v>364</v>
      </c>
      <c r="B45" s="36" t="s">
        <v>365</v>
      </c>
      <c r="C45" s="48" t="s">
        <v>16</v>
      </c>
      <c r="D45" s="17">
        <v>60728.15</v>
      </c>
      <c r="E45" s="17">
        <v>58643.57</v>
      </c>
      <c r="F45" s="17">
        <v>55769.440000000002</v>
      </c>
      <c r="G45" s="17">
        <v>59550</v>
      </c>
      <c r="H45" s="17">
        <v>61800</v>
      </c>
      <c r="I45" s="17">
        <v>63750</v>
      </c>
      <c r="J45" s="17">
        <v>65625</v>
      </c>
    </row>
    <row r="46" spans="1:235" s="49" customFormat="1" ht="22.5">
      <c r="A46" s="24" t="s">
        <v>366</v>
      </c>
      <c r="B46" s="35" t="s">
        <v>367</v>
      </c>
      <c r="C46" s="48"/>
      <c r="D46" s="16">
        <f t="shared" ref="D46:J46" si="32">SUM(D47:D49)</f>
        <v>7557179.0300000003</v>
      </c>
      <c r="E46" s="16">
        <f t="shared" si="32"/>
        <v>5359390.9800000004</v>
      </c>
      <c r="F46" s="16">
        <f t="shared" si="32"/>
        <v>8644963.459999999</v>
      </c>
      <c r="G46" s="16">
        <f t="shared" si="32"/>
        <v>9202000</v>
      </c>
      <c r="H46" s="16">
        <f t="shared" si="32"/>
        <v>9543000</v>
      </c>
      <c r="I46" s="16">
        <f t="shared" si="32"/>
        <v>9844000</v>
      </c>
      <c r="J46" s="16">
        <f t="shared" si="32"/>
        <v>10140000</v>
      </c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</row>
    <row r="47" spans="1:235" s="49" customFormat="1">
      <c r="A47" s="22" t="s">
        <v>368</v>
      </c>
      <c r="B47" s="36" t="s">
        <v>369</v>
      </c>
      <c r="C47" s="48" t="s">
        <v>14</v>
      </c>
      <c r="D47" s="17">
        <v>4534322.7300000004</v>
      </c>
      <c r="E47" s="17">
        <v>3215636.52</v>
      </c>
      <c r="F47" s="17">
        <v>5186970.59</v>
      </c>
      <c r="G47" s="17">
        <v>5521200</v>
      </c>
      <c r="H47" s="17">
        <v>5725800</v>
      </c>
      <c r="I47" s="17">
        <v>5906400</v>
      </c>
      <c r="J47" s="17">
        <v>6084000</v>
      </c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</row>
    <row r="48" spans="1:235" s="49" customFormat="1">
      <c r="A48" s="22" t="s">
        <v>370</v>
      </c>
      <c r="B48" s="36" t="s">
        <v>371</v>
      </c>
      <c r="C48" s="48" t="s">
        <v>15</v>
      </c>
      <c r="D48" s="17">
        <v>1889657</v>
      </c>
      <c r="E48" s="17">
        <v>1340100.56</v>
      </c>
      <c r="F48" s="17">
        <v>2161589.5099999998</v>
      </c>
      <c r="G48" s="17">
        <v>2300500</v>
      </c>
      <c r="H48" s="17">
        <v>2385750</v>
      </c>
      <c r="I48" s="17">
        <v>2461000</v>
      </c>
      <c r="J48" s="17">
        <v>2535000</v>
      </c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</row>
    <row r="49" spans="1:235" s="49" customFormat="1">
      <c r="A49" s="22" t="s">
        <v>372</v>
      </c>
      <c r="B49" s="36" t="s">
        <v>373</v>
      </c>
      <c r="C49" s="48" t="s">
        <v>16</v>
      </c>
      <c r="D49" s="17">
        <v>1133199.3</v>
      </c>
      <c r="E49" s="17">
        <v>803653.9</v>
      </c>
      <c r="F49" s="17">
        <v>1296403.3600000001</v>
      </c>
      <c r="G49" s="17">
        <v>1380300</v>
      </c>
      <c r="H49" s="17">
        <v>1431450</v>
      </c>
      <c r="I49" s="17">
        <v>1476600</v>
      </c>
      <c r="J49" s="17">
        <v>1521000</v>
      </c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</row>
    <row r="50" spans="1:235" s="49" customFormat="1" ht="22.5">
      <c r="A50" s="24" t="s">
        <v>374</v>
      </c>
      <c r="B50" s="35" t="s">
        <v>375</v>
      </c>
      <c r="C50" s="48"/>
      <c r="D50" s="16">
        <f t="shared" ref="D50:J50" si="33">SUM(D51:D53)</f>
        <v>3105776.42</v>
      </c>
      <c r="E50" s="16">
        <f t="shared" si="33"/>
        <v>2606753.6700000004</v>
      </c>
      <c r="F50" s="16">
        <f t="shared" si="33"/>
        <v>4150382.94</v>
      </c>
      <c r="G50" s="16">
        <f t="shared" si="33"/>
        <v>4418000</v>
      </c>
      <c r="H50" s="16">
        <f t="shared" si="33"/>
        <v>4581500</v>
      </c>
      <c r="I50" s="16">
        <f t="shared" si="33"/>
        <v>4726000</v>
      </c>
      <c r="J50" s="16">
        <f t="shared" si="33"/>
        <v>4868000</v>
      </c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</row>
    <row r="51" spans="1:235" s="47" customFormat="1" ht="12" customHeight="1">
      <c r="A51" s="22" t="s">
        <v>376</v>
      </c>
      <c r="B51" s="36" t="s">
        <v>377</v>
      </c>
      <c r="C51" s="48" t="s">
        <v>14</v>
      </c>
      <c r="D51" s="17">
        <v>1863467.84</v>
      </c>
      <c r="E51" s="17">
        <v>1564062.58</v>
      </c>
      <c r="F51" s="17">
        <v>2490225.7200000002</v>
      </c>
      <c r="G51" s="17">
        <v>2650800</v>
      </c>
      <c r="H51" s="17">
        <v>2748900</v>
      </c>
      <c r="I51" s="17">
        <v>2835600</v>
      </c>
      <c r="J51" s="17">
        <v>2920800</v>
      </c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</row>
    <row r="52" spans="1:235" s="47" customFormat="1" ht="12" customHeight="1">
      <c r="A52" s="22" t="s">
        <v>378</v>
      </c>
      <c r="B52" s="36" t="s">
        <v>379</v>
      </c>
      <c r="C52" s="48" t="s">
        <v>15</v>
      </c>
      <c r="D52" s="17">
        <v>776891.22</v>
      </c>
      <c r="E52" s="17">
        <v>651996.93000000005</v>
      </c>
      <c r="F52" s="17">
        <v>1037997.82</v>
      </c>
      <c r="G52" s="17">
        <v>1104500</v>
      </c>
      <c r="H52" s="17">
        <v>1145375</v>
      </c>
      <c r="I52" s="17">
        <v>1181500</v>
      </c>
      <c r="J52" s="17">
        <v>1217000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</row>
    <row r="53" spans="1:235" s="47" customFormat="1" ht="12" customHeight="1">
      <c r="A53" s="22" t="s">
        <v>380</v>
      </c>
      <c r="B53" s="36" t="s">
        <v>381</v>
      </c>
      <c r="C53" s="48" t="s">
        <v>16</v>
      </c>
      <c r="D53" s="17">
        <v>465417.36</v>
      </c>
      <c r="E53" s="17">
        <v>390694.16</v>
      </c>
      <c r="F53" s="17">
        <v>622159.4</v>
      </c>
      <c r="G53" s="17">
        <v>662700</v>
      </c>
      <c r="H53" s="17">
        <v>687225</v>
      </c>
      <c r="I53" s="17">
        <v>708900</v>
      </c>
      <c r="J53" s="17">
        <v>730200</v>
      </c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</row>
    <row r="54" spans="1:235" s="14" customFormat="1" ht="22.5">
      <c r="A54" s="24" t="s">
        <v>382</v>
      </c>
      <c r="B54" s="35" t="s">
        <v>230</v>
      </c>
      <c r="C54" s="48"/>
      <c r="D54" s="65">
        <f t="shared" ref="D54" si="34">SUM(D55+D59+D63)</f>
        <v>20602503.970000003</v>
      </c>
      <c r="E54" s="65">
        <f>SUM(E55+E59+E63)</f>
        <v>21109338.420000002</v>
      </c>
      <c r="F54" s="65">
        <f t="shared" ref="F54:J54" si="35">SUM(F55+F59+F63)</f>
        <v>33755578.649999999</v>
      </c>
      <c r="G54" s="65">
        <f t="shared" si="35"/>
        <v>37800500</v>
      </c>
      <c r="H54" s="65">
        <f t="shared" si="35"/>
        <v>39198800</v>
      </c>
      <c r="I54" s="65">
        <f t="shared" si="35"/>
        <v>40646700</v>
      </c>
      <c r="J54" s="65">
        <f t="shared" si="35"/>
        <v>42149500</v>
      </c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</row>
    <row r="55" spans="1:235" s="46" customFormat="1" ht="22.5">
      <c r="A55" s="24" t="s">
        <v>383</v>
      </c>
      <c r="B55" s="35" t="s">
        <v>384</v>
      </c>
      <c r="C55" s="48"/>
      <c r="D55" s="65">
        <f t="shared" ref="D55:F55" si="36">SUM(D56:D58)</f>
        <v>20545529.370000001</v>
      </c>
      <c r="E55" s="65">
        <f t="shared" si="36"/>
        <v>21075004.73</v>
      </c>
      <c r="F55" s="65">
        <f t="shared" si="36"/>
        <v>33670562.299999997</v>
      </c>
      <c r="G55" s="65">
        <f t="shared" ref="G55:J55" si="37">SUM(G56:G58)</f>
        <v>37710000</v>
      </c>
      <c r="H55" s="65">
        <f t="shared" si="37"/>
        <v>39105000</v>
      </c>
      <c r="I55" s="65">
        <f t="shared" si="37"/>
        <v>40550000</v>
      </c>
      <c r="J55" s="65">
        <f t="shared" si="37"/>
        <v>42050000</v>
      </c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</row>
    <row r="56" spans="1:235" s="47" customFormat="1">
      <c r="A56" s="22" t="s">
        <v>385</v>
      </c>
      <c r="B56" s="36" t="s">
        <v>386</v>
      </c>
      <c r="C56" s="48" t="s">
        <v>14</v>
      </c>
      <c r="D56" s="17">
        <v>12327317.73</v>
      </c>
      <c r="E56" s="17">
        <v>12645002.77</v>
      </c>
      <c r="F56" s="17">
        <v>20202337.539999999</v>
      </c>
      <c r="G56" s="17">
        <v>22626000</v>
      </c>
      <c r="H56" s="17">
        <v>23463000</v>
      </c>
      <c r="I56" s="17">
        <v>24330000</v>
      </c>
      <c r="J56" s="17">
        <v>25230000</v>
      </c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</row>
    <row r="57" spans="1:235" s="47" customFormat="1">
      <c r="A57" s="22" t="s">
        <v>387</v>
      </c>
      <c r="B57" s="36" t="s">
        <v>388</v>
      </c>
      <c r="C57" s="48" t="s">
        <v>15</v>
      </c>
      <c r="D57" s="17">
        <v>5136388.58</v>
      </c>
      <c r="E57" s="17">
        <v>5268759.3</v>
      </c>
      <c r="F57" s="17">
        <v>8417652.0399999991</v>
      </c>
      <c r="G57" s="17">
        <v>9427500</v>
      </c>
      <c r="H57" s="17">
        <v>9776250</v>
      </c>
      <c r="I57" s="17">
        <v>10137500</v>
      </c>
      <c r="J57" s="17">
        <v>10512500</v>
      </c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</row>
    <row r="58" spans="1:235" s="47" customFormat="1">
      <c r="A58" s="22" t="s">
        <v>389</v>
      </c>
      <c r="B58" s="36" t="s">
        <v>390</v>
      </c>
      <c r="C58" s="48" t="s">
        <v>16</v>
      </c>
      <c r="D58" s="17">
        <v>3081823.06</v>
      </c>
      <c r="E58" s="17">
        <v>3161242.66</v>
      </c>
      <c r="F58" s="17">
        <v>5050572.72</v>
      </c>
      <c r="G58" s="17">
        <v>5656500</v>
      </c>
      <c r="H58" s="17">
        <v>5865750</v>
      </c>
      <c r="I58" s="17">
        <v>6082500</v>
      </c>
      <c r="J58" s="17">
        <v>6307500</v>
      </c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</row>
    <row r="59" spans="1:235" s="73" customFormat="1" ht="22.5">
      <c r="A59" s="24" t="s">
        <v>1523</v>
      </c>
      <c r="B59" s="35" t="s">
        <v>1524</v>
      </c>
      <c r="C59" s="48"/>
      <c r="D59" s="16">
        <f t="shared" ref="D59:J59" si="38">SUM(D60:D62)</f>
        <v>43691.41</v>
      </c>
      <c r="E59" s="16">
        <f t="shared" si="38"/>
        <v>24843.18</v>
      </c>
      <c r="F59" s="16">
        <f t="shared" si="38"/>
        <v>59844.99</v>
      </c>
      <c r="G59" s="16">
        <f t="shared" si="38"/>
        <v>63700</v>
      </c>
      <c r="H59" s="16">
        <f t="shared" si="38"/>
        <v>66000</v>
      </c>
      <c r="I59" s="16">
        <f t="shared" si="38"/>
        <v>68000</v>
      </c>
      <c r="J59" s="16">
        <f t="shared" si="38"/>
        <v>70000</v>
      </c>
    </row>
    <row r="60" spans="1:235" s="47" customFormat="1">
      <c r="A60" s="22" t="s">
        <v>1525</v>
      </c>
      <c r="B60" s="36" t="s">
        <v>1755</v>
      </c>
      <c r="C60" s="48" t="s">
        <v>14</v>
      </c>
      <c r="D60" s="17">
        <v>26214.81</v>
      </c>
      <c r="E60" s="17">
        <v>14906.02</v>
      </c>
      <c r="F60" s="17">
        <v>35907.129999999997</v>
      </c>
      <c r="G60" s="17">
        <v>38220</v>
      </c>
      <c r="H60" s="17">
        <v>39600</v>
      </c>
      <c r="I60" s="17">
        <v>40800</v>
      </c>
      <c r="J60" s="17">
        <v>42000</v>
      </c>
    </row>
    <row r="61" spans="1:235" s="47" customFormat="1">
      <c r="A61" s="22" t="s">
        <v>1526</v>
      </c>
      <c r="B61" s="36" t="s">
        <v>1756</v>
      </c>
      <c r="C61" s="48" t="s">
        <v>15</v>
      </c>
      <c r="D61" s="17">
        <v>10922.93</v>
      </c>
      <c r="E61" s="17">
        <v>6210.92</v>
      </c>
      <c r="F61" s="17">
        <v>14961.39</v>
      </c>
      <c r="G61" s="17">
        <v>15925</v>
      </c>
      <c r="H61" s="17">
        <v>16500</v>
      </c>
      <c r="I61" s="17">
        <v>17000</v>
      </c>
      <c r="J61" s="17">
        <v>17500</v>
      </c>
    </row>
    <row r="62" spans="1:235" s="47" customFormat="1">
      <c r="A62" s="22" t="s">
        <v>1527</v>
      </c>
      <c r="B62" s="36" t="s">
        <v>220</v>
      </c>
      <c r="C62" s="48" t="s">
        <v>16</v>
      </c>
      <c r="D62" s="17">
        <v>6553.67</v>
      </c>
      <c r="E62" s="17">
        <v>3726.24</v>
      </c>
      <c r="F62" s="17">
        <v>8976.4699999999993</v>
      </c>
      <c r="G62" s="17">
        <v>9555</v>
      </c>
      <c r="H62" s="17">
        <v>9900</v>
      </c>
      <c r="I62" s="17">
        <v>10200</v>
      </c>
      <c r="J62" s="17">
        <v>10500</v>
      </c>
    </row>
    <row r="63" spans="1:235" s="73" customFormat="1" ht="22.5">
      <c r="A63" s="24" t="s">
        <v>1528</v>
      </c>
      <c r="B63" s="35" t="s">
        <v>1757</v>
      </c>
      <c r="C63" s="48"/>
      <c r="D63" s="16">
        <f t="shared" ref="D63:J63" si="39">SUM(D64:D66)</f>
        <v>13283.189999999999</v>
      </c>
      <c r="E63" s="16">
        <f t="shared" si="39"/>
        <v>9490.51</v>
      </c>
      <c r="F63" s="16">
        <f t="shared" si="39"/>
        <v>25171.360000000001</v>
      </c>
      <c r="G63" s="16">
        <f t="shared" si="39"/>
        <v>26800</v>
      </c>
      <c r="H63" s="16">
        <f t="shared" si="39"/>
        <v>27800</v>
      </c>
      <c r="I63" s="16">
        <f t="shared" si="39"/>
        <v>28700</v>
      </c>
      <c r="J63" s="16">
        <f t="shared" si="39"/>
        <v>29500</v>
      </c>
    </row>
    <row r="64" spans="1:235" s="47" customFormat="1">
      <c r="A64" s="22" t="s">
        <v>1529</v>
      </c>
      <c r="B64" s="36" t="s">
        <v>1755</v>
      </c>
      <c r="C64" s="48" t="s">
        <v>14</v>
      </c>
      <c r="D64" s="17">
        <v>7969.98</v>
      </c>
      <c r="E64" s="17">
        <v>5694.41</v>
      </c>
      <c r="F64" s="17">
        <v>15102.86</v>
      </c>
      <c r="G64" s="17">
        <v>16080</v>
      </c>
      <c r="H64" s="17">
        <v>16680</v>
      </c>
      <c r="I64" s="17">
        <v>17220</v>
      </c>
      <c r="J64" s="17">
        <v>17700</v>
      </c>
    </row>
    <row r="65" spans="1:235" s="47" customFormat="1">
      <c r="A65" s="22" t="s">
        <v>1530</v>
      </c>
      <c r="B65" s="36" t="s">
        <v>1756</v>
      </c>
      <c r="C65" s="48" t="s">
        <v>15</v>
      </c>
      <c r="D65" s="17">
        <v>3320.8</v>
      </c>
      <c r="E65" s="17">
        <v>2372.62</v>
      </c>
      <c r="F65" s="17">
        <v>6292.86</v>
      </c>
      <c r="G65" s="17">
        <v>6700</v>
      </c>
      <c r="H65" s="17">
        <v>6950</v>
      </c>
      <c r="I65" s="17">
        <v>7175</v>
      </c>
      <c r="J65" s="17">
        <v>7375</v>
      </c>
    </row>
    <row r="66" spans="1:235" s="47" customFormat="1">
      <c r="A66" s="22" t="s">
        <v>1531</v>
      </c>
      <c r="B66" s="36" t="s">
        <v>220</v>
      </c>
      <c r="C66" s="48" t="s">
        <v>16</v>
      </c>
      <c r="D66" s="17">
        <v>1992.41</v>
      </c>
      <c r="E66" s="17">
        <v>1423.48</v>
      </c>
      <c r="F66" s="17">
        <v>3775.64</v>
      </c>
      <c r="G66" s="17">
        <v>4020</v>
      </c>
      <c r="H66" s="17">
        <v>4170</v>
      </c>
      <c r="I66" s="17">
        <v>4305</v>
      </c>
      <c r="J66" s="17">
        <v>4425</v>
      </c>
    </row>
    <row r="67" spans="1:235" ht="22.5">
      <c r="A67" s="24" t="s">
        <v>399</v>
      </c>
      <c r="B67" s="35" t="s">
        <v>400</v>
      </c>
      <c r="C67" s="48"/>
      <c r="D67" s="16">
        <f t="shared" ref="D67:J67" si="40">D68</f>
        <v>77376539.900000006</v>
      </c>
      <c r="E67" s="16">
        <f t="shared" si="40"/>
        <v>74523256.010000005</v>
      </c>
      <c r="F67" s="16">
        <f t="shared" si="40"/>
        <v>86409517.870000005</v>
      </c>
      <c r="G67" s="16">
        <f t="shared" si="40"/>
        <v>91187600</v>
      </c>
      <c r="H67" s="16">
        <f t="shared" si="40"/>
        <v>97216000</v>
      </c>
      <c r="I67" s="16">
        <f t="shared" si="40"/>
        <v>103613500</v>
      </c>
      <c r="J67" s="16">
        <f t="shared" si="40"/>
        <v>110431500</v>
      </c>
    </row>
    <row r="68" spans="1:235" s="14" customFormat="1">
      <c r="A68" s="24" t="s">
        <v>401</v>
      </c>
      <c r="B68" s="35" t="s">
        <v>27</v>
      </c>
      <c r="C68" s="48"/>
      <c r="D68" s="65">
        <f t="shared" ref="D68:F68" si="41">SUM(D69+D73+D77+D81)</f>
        <v>77376539.900000006</v>
      </c>
      <c r="E68" s="65">
        <f t="shared" si="41"/>
        <v>74523256.010000005</v>
      </c>
      <c r="F68" s="65">
        <f t="shared" si="41"/>
        <v>86409517.870000005</v>
      </c>
      <c r="G68" s="65">
        <f t="shared" ref="G68:J68" si="42">SUM(G69+G73+G77+G81)</f>
        <v>91187600</v>
      </c>
      <c r="H68" s="65">
        <f t="shared" si="42"/>
        <v>97216000</v>
      </c>
      <c r="I68" s="65">
        <f t="shared" si="42"/>
        <v>103613500</v>
      </c>
      <c r="J68" s="65">
        <f t="shared" si="42"/>
        <v>110431500</v>
      </c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</row>
    <row r="69" spans="1:235" s="46" customFormat="1" ht="16.5" customHeight="1">
      <c r="A69" s="24" t="s">
        <v>402</v>
      </c>
      <c r="B69" s="35" t="s">
        <v>403</v>
      </c>
      <c r="C69" s="48"/>
      <c r="D69" s="65">
        <f t="shared" ref="D69:F69" si="43">SUM(D70:D72)</f>
        <v>69390130.920000002</v>
      </c>
      <c r="E69" s="65">
        <f t="shared" si="43"/>
        <v>67063434.410000004</v>
      </c>
      <c r="F69" s="65">
        <f t="shared" si="43"/>
        <v>80899553.469999999</v>
      </c>
      <c r="G69" s="65">
        <f t="shared" ref="G69:J69" si="44">SUM(G70:G72)</f>
        <v>85322000</v>
      </c>
      <c r="H69" s="65">
        <f t="shared" si="44"/>
        <v>91133000</v>
      </c>
      <c r="I69" s="65">
        <f t="shared" si="44"/>
        <v>97340000</v>
      </c>
      <c r="J69" s="65">
        <f t="shared" si="44"/>
        <v>103970000</v>
      </c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</row>
    <row r="70" spans="1:235" s="47" customFormat="1">
      <c r="A70" s="22" t="s">
        <v>404</v>
      </c>
      <c r="B70" s="36" t="s">
        <v>405</v>
      </c>
      <c r="C70" s="48" t="s">
        <v>14</v>
      </c>
      <c r="D70" s="17">
        <v>41634076.850000001</v>
      </c>
      <c r="E70" s="17">
        <v>40238061.420000002</v>
      </c>
      <c r="F70" s="17">
        <v>48539733</v>
      </c>
      <c r="G70" s="17">
        <v>51193200</v>
      </c>
      <c r="H70" s="17">
        <v>54679800</v>
      </c>
      <c r="I70" s="17">
        <v>58404000</v>
      </c>
      <c r="J70" s="17">
        <v>62382000</v>
      </c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</row>
    <row r="71" spans="1:235" s="47" customFormat="1" ht="14.25" customHeight="1">
      <c r="A71" s="22" t="s">
        <v>406</v>
      </c>
      <c r="B71" s="36" t="s">
        <v>407</v>
      </c>
      <c r="C71" s="48" t="s">
        <v>15</v>
      </c>
      <c r="D71" s="17">
        <v>17347534.989999998</v>
      </c>
      <c r="E71" s="17">
        <v>16765861.75</v>
      </c>
      <c r="F71" s="17">
        <v>20224888.789999999</v>
      </c>
      <c r="G71" s="17">
        <v>21330500</v>
      </c>
      <c r="H71" s="17">
        <v>22783250</v>
      </c>
      <c r="I71" s="17">
        <v>24335000</v>
      </c>
      <c r="J71" s="17">
        <v>25992500</v>
      </c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</row>
    <row r="72" spans="1:235" s="47" customFormat="1">
      <c r="A72" s="22" t="s">
        <v>408</v>
      </c>
      <c r="B72" s="36" t="s">
        <v>409</v>
      </c>
      <c r="C72" s="48" t="s">
        <v>16</v>
      </c>
      <c r="D72" s="17">
        <v>10408519.08</v>
      </c>
      <c r="E72" s="17">
        <v>10059511.24</v>
      </c>
      <c r="F72" s="17">
        <v>12134931.68</v>
      </c>
      <c r="G72" s="17">
        <v>12798300</v>
      </c>
      <c r="H72" s="17">
        <v>13669950</v>
      </c>
      <c r="I72" s="17">
        <v>14601000</v>
      </c>
      <c r="J72" s="17">
        <v>15595500</v>
      </c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</row>
    <row r="73" spans="1:235" s="47" customFormat="1" ht="16.5" customHeight="1">
      <c r="A73" s="24" t="s">
        <v>410</v>
      </c>
      <c r="B73" s="35" t="s">
        <v>411</v>
      </c>
      <c r="C73" s="48"/>
      <c r="D73" s="16">
        <f t="shared" ref="D73:J73" si="45">SUM(D74:D76)</f>
        <v>944349.84000000008</v>
      </c>
      <c r="E73" s="16">
        <f t="shared" si="45"/>
        <v>726376.25999999989</v>
      </c>
      <c r="F73" s="16">
        <f t="shared" si="45"/>
        <v>887457.64999999991</v>
      </c>
      <c r="G73" s="16">
        <f t="shared" si="45"/>
        <v>945000</v>
      </c>
      <c r="H73" s="16">
        <f t="shared" si="45"/>
        <v>980000</v>
      </c>
      <c r="I73" s="16">
        <f t="shared" si="45"/>
        <v>1010000</v>
      </c>
      <c r="J73" s="16">
        <f t="shared" si="45"/>
        <v>1040000</v>
      </c>
    </row>
    <row r="74" spans="1:235" s="47" customFormat="1">
      <c r="A74" s="22" t="s">
        <v>412</v>
      </c>
      <c r="B74" s="36" t="s">
        <v>413</v>
      </c>
      <c r="C74" s="48" t="s">
        <v>14</v>
      </c>
      <c r="D74" s="17">
        <v>566606.30000000005</v>
      </c>
      <c r="E74" s="17">
        <v>435827.73</v>
      </c>
      <c r="F74" s="17">
        <v>532453.02</v>
      </c>
      <c r="G74" s="17">
        <v>567000</v>
      </c>
      <c r="H74" s="17">
        <v>588000</v>
      </c>
      <c r="I74" s="17">
        <v>606000</v>
      </c>
      <c r="J74" s="17">
        <v>624000</v>
      </c>
    </row>
    <row r="75" spans="1:235" s="47" customFormat="1">
      <c r="A75" s="22" t="s">
        <v>414</v>
      </c>
      <c r="B75" s="36" t="s">
        <v>415</v>
      </c>
      <c r="C75" s="48" t="s">
        <v>15</v>
      </c>
      <c r="D75" s="17">
        <v>236046.51</v>
      </c>
      <c r="E75" s="17">
        <v>181587.93</v>
      </c>
      <c r="F75" s="17">
        <v>221859.45</v>
      </c>
      <c r="G75" s="17">
        <v>236250</v>
      </c>
      <c r="H75" s="17">
        <v>245000</v>
      </c>
      <c r="I75" s="17">
        <v>252500</v>
      </c>
      <c r="J75" s="17">
        <v>260000</v>
      </c>
    </row>
    <row r="76" spans="1:235" s="47" customFormat="1">
      <c r="A76" s="22" t="s">
        <v>416</v>
      </c>
      <c r="B76" s="36" t="s">
        <v>417</v>
      </c>
      <c r="C76" s="48" t="s">
        <v>16</v>
      </c>
      <c r="D76" s="17">
        <v>141697.03</v>
      </c>
      <c r="E76" s="17">
        <v>108960.6</v>
      </c>
      <c r="F76" s="17">
        <v>133145.18</v>
      </c>
      <c r="G76" s="17">
        <v>141750</v>
      </c>
      <c r="H76" s="17">
        <v>147000</v>
      </c>
      <c r="I76" s="17">
        <v>151500</v>
      </c>
      <c r="J76" s="17">
        <v>156000</v>
      </c>
    </row>
    <row r="77" spans="1:235" s="47" customFormat="1" ht="22.5">
      <c r="A77" s="24" t="s">
        <v>418</v>
      </c>
      <c r="B77" s="35" t="s">
        <v>419</v>
      </c>
      <c r="C77" s="48"/>
      <c r="D77" s="16">
        <f t="shared" ref="D77:J77" si="46">SUM(D78:D80)</f>
        <v>4881371.6000000006</v>
      </c>
      <c r="E77" s="16">
        <f t="shared" si="46"/>
        <v>3956948.3600000003</v>
      </c>
      <c r="F77" s="16">
        <f t="shared" si="46"/>
        <v>3436041.77</v>
      </c>
      <c r="G77" s="16">
        <f t="shared" si="46"/>
        <v>3657600</v>
      </c>
      <c r="H77" s="16">
        <f t="shared" si="46"/>
        <v>3793000</v>
      </c>
      <c r="I77" s="16">
        <f t="shared" si="46"/>
        <v>3912500</v>
      </c>
      <c r="J77" s="16">
        <f t="shared" si="46"/>
        <v>4030000</v>
      </c>
    </row>
    <row r="78" spans="1:235" s="47" customFormat="1">
      <c r="A78" s="22" t="s">
        <v>420</v>
      </c>
      <c r="B78" s="36" t="s">
        <v>421</v>
      </c>
      <c r="C78" s="48" t="s">
        <v>14</v>
      </c>
      <c r="D78" s="17">
        <v>2928822.95</v>
      </c>
      <c r="E78" s="17">
        <v>2374168.87</v>
      </c>
      <c r="F78" s="17">
        <v>2061626.03</v>
      </c>
      <c r="G78" s="17">
        <v>2194560</v>
      </c>
      <c r="H78" s="17">
        <v>2275800</v>
      </c>
      <c r="I78" s="17">
        <v>2347500</v>
      </c>
      <c r="J78" s="17">
        <v>2418000</v>
      </c>
    </row>
    <row r="79" spans="1:235" s="47" customFormat="1">
      <c r="A79" s="22" t="s">
        <v>422</v>
      </c>
      <c r="B79" s="36" t="s">
        <v>423</v>
      </c>
      <c r="C79" s="48" t="s">
        <v>15</v>
      </c>
      <c r="D79" s="17">
        <v>1220358.74</v>
      </c>
      <c r="E79" s="17">
        <v>989252.83</v>
      </c>
      <c r="F79" s="17">
        <v>859028.16</v>
      </c>
      <c r="G79" s="17">
        <v>914400</v>
      </c>
      <c r="H79" s="17">
        <v>948250</v>
      </c>
      <c r="I79" s="17">
        <v>978125</v>
      </c>
      <c r="J79" s="17">
        <v>1007500</v>
      </c>
    </row>
    <row r="80" spans="1:235" s="47" customFormat="1">
      <c r="A80" s="22" t="s">
        <v>424</v>
      </c>
      <c r="B80" s="36" t="s">
        <v>425</v>
      </c>
      <c r="C80" s="48" t="s">
        <v>16</v>
      </c>
      <c r="D80" s="17">
        <v>732189.91</v>
      </c>
      <c r="E80" s="17">
        <v>593526.66</v>
      </c>
      <c r="F80" s="17">
        <v>515387.58</v>
      </c>
      <c r="G80" s="17">
        <v>548640</v>
      </c>
      <c r="H80" s="17">
        <v>568950</v>
      </c>
      <c r="I80" s="17">
        <v>586875</v>
      </c>
      <c r="J80" s="17">
        <v>604500</v>
      </c>
    </row>
    <row r="81" spans="1:235" s="47" customFormat="1" ht="22.5">
      <c r="A81" s="24" t="s">
        <v>426</v>
      </c>
      <c r="B81" s="35" t="s">
        <v>427</v>
      </c>
      <c r="C81" s="48"/>
      <c r="D81" s="16">
        <f t="shared" ref="D81:J81" si="47">SUM(D82:D84)</f>
        <v>2160687.54</v>
      </c>
      <c r="E81" s="16">
        <f t="shared" si="47"/>
        <v>2776496.98</v>
      </c>
      <c r="F81" s="16">
        <f t="shared" si="47"/>
        <v>1186464.98</v>
      </c>
      <c r="G81" s="16">
        <f t="shared" si="47"/>
        <v>1263000</v>
      </c>
      <c r="H81" s="16">
        <f t="shared" si="47"/>
        <v>1310000</v>
      </c>
      <c r="I81" s="16">
        <f t="shared" si="47"/>
        <v>1351000</v>
      </c>
      <c r="J81" s="16">
        <f t="shared" si="47"/>
        <v>1391500</v>
      </c>
    </row>
    <row r="82" spans="1:235" s="47" customFormat="1">
      <c r="A82" s="22" t="s">
        <v>428</v>
      </c>
      <c r="B82" s="36" t="s">
        <v>429</v>
      </c>
      <c r="C82" s="48" t="s">
        <v>14</v>
      </c>
      <c r="D82" s="17">
        <v>1296413.48</v>
      </c>
      <c r="E82" s="17">
        <v>1665901.17</v>
      </c>
      <c r="F82" s="17">
        <v>711879.87</v>
      </c>
      <c r="G82" s="17">
        <v>757800</v>
      </c>
      <c r="H82" s="17">
        <v>786000</v>
      </c>
      <c r="I82" s="17">
        <v>810600</v>
      </c>
      <c r="J82" s="17">
        <v>834900</v>
      </c>
    </row>
    <row r="83" spans="1:235" s="47" customFormat="1">
      <c r="A83" s="22" t="s">
        <v>430</v>
      </c>
      <c r="B83" s="36" t="s">
        <v>431</v>
      </c>
      <c r="C83" s="48" t="s">
        <v>15</v>
      </c>
      <c r="D83" s="17">
        <v>540199.38</v>
      </c>
      <c r="E83" s="17">
        <v>694150.36</v>
      </c>
      <c r="F83" s="17">
        <v>296642.07</v>
      </c>
      <c r="G83" s="17">
        <v>315750</v>
      </c>
      <c r="H83" s="17">
        <v>327500</v>
      </c>
      <c r="I83" s="17">
        <v>337750</v>
      </c>
      <c r="J83" s="17">
        <v>347875</v>
      </c>
    </row>
    <row r="84" spans="1:235" s="47" customFormat="1">
      <c r="A84" s="22" t="s">
        <v>432</v>
      </c>
      <c r="B84" s="36" t="s">
        <v>433</v>
      </c>
      <c r="C84" s="48" t="s">
        <v>16</v>
      </c>
      <c r="D84" s="17">
        <v>324074.68</v>
      </c>
      <c r="E84" s="17">
        <v>416445.45</v>
      </c>
      <c r="F84" s="17">
        <v>177943.04000000001</v>
      </c>
      <c r="G84" s="17">
        <v>189450</v>
      </c>
      <c r="H84" s="17">
        <v>196500</v>
      </c>
      <c r="I84" s="17">
        <v>202650</v>
      </c>
      <c r="J84" s="17">
        <v>208725</v>
      </c>
    </row>
    <row r="85" spans="1:235">
      <c r="A85" s="41" t="s">
        <v>434</v>
      </c>
      <c r="B85" s="42" t="s">
        <v>28</v>
      </c>
      <c r="C85" s="104"/>
      <c r="D85" s="43">
        <f t="shared" ref="D85:J85" si="48">D86</f>
        <v>22504225.689999998</v>
      </c>
      <c r="E85" s="43">
        <f t="shared" si="48"/>
        <v>20831410.760000002</v>
      </c>
      <c r="F85" s="43">
        <f t="shared" si="48"/>
        <v>23756604.82</v>
      </c>
      <c r="G85" s="43">
        <f t="shared" si="48"/>
        <v>25179000</v>
      </c>
      <c r="H85" s="43">
        <f t="shared" si="48"/>
        <v>26109000</v>
      </c>
      <c r="I85" s="43">
        <f t="shared" si="48"/>
        <v>26956000</v>
      </c>
      <c r="J85" s="43">
        <f t="shared" si="48"/>
        <v>27765000</v>
      </c>
    </row>
    <row r="86" spans="1:235">
      <c r="A86" s="44" t="s">
        <v>467</v>
      </c>
      <c r="B86" s="45" t="s">
        <v>468</v>
      </c>
      <c r="C86" s="104"/>
      <c r="D86" s="43">
        <f t="shared" ref="D86:I86" si="49">D87+D129</f>
        <v>22504225.689999998</v>
      </c>
      <c r="E86" s="43">
        <f t="shared" si="49"/>
        <v>20831410.760000002</v>
      </c>
      <c r="F86" s="43">
        <f t="shared" si="49"/>
        <v>23756604.82</v>
      </c>
      <c r="G86" s="43">
        <f t="shared" si="49"/>
        <v>25179000</v>
      </c>
      <c r="H86" s="43">
        <f t="shared" si="49"/>
        <v>26109000</v>
      </c>
      <c r="I86" s="43">
        <f t="shared" si="49"/>
        <v>26956000</v>
      </c>
      <c r="J86" s="43">
        <f t="shared" ref="J86" si="50">J87+J129</f>
        <v>27765000</v>
      </c>
    </row>
    <row r="87" spans="1:235" s="14" customFormat="1">
      <c r="A87" s="24" t="s">
        <v>469</v>
      </c>
      <c r="B87" s="35" t="s">
        <v>470</v>
      </c>
      <c r="C87" s="48"/>
      <c r="D87" s="16">
        <f t="shared" ref="D87:H87" si="51">D88+D93</f>
        <v>8109759.2399999984</v>
      </c>
      <c r="E87" s="16">
        <f t="shared" si="51"/>
        <v>6211117.3500000006</v>
      </c>
      <c r="F87" s="16">
        <f t="shared" si="51"/>
        <v>6930016.1999999993</v>
      </c>
      <c r="G87" s="16">
        <f t="shared" si="51"/>
        <v>7266380</v>
      </c>
      <c r="H87" s="16">
        <f t="shared" si="51"/>
        <v>7534190</v>
      </c>
      <c r="I87" s="16">
        <f t="shared" ref="I87:J87" si="52">I88+I93</f>
        <v>7777830</v>
      </c>
      <c r="J87" s="16">
        <f t="shared" si="52"/>
        <v>8011300</v>
      </c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</row>
    <row r="88" spans="1:235">
      <c r="A88" s="24" t="s">
        <v>471</v>
      </c>
      <c r="B88" s="35" t="s">
        <v>30</v>
      </c>
      <c r="C88" s="48"/>
      <c r="D88" s="16">
        <f t="shared" ref="D88:J88" si="53">SUM(D89:D92)</f>
        <v>1196035.9300000002</v>
      </c>
      <c r="E88" s="16">
        <f t="shared" si="53"/>
        <v>630531.13</v>
      </c>
      <c r="F88" s="16">
        <f t="shared" si="53"/>
        <v>604765.35000000009</v>
      </c>
      <c r="G88" s="16">
        <f t="shared" si="53"/>
        <v>643700</v>
      </c>
      <c r="H88" s="16">
        <f t="shared" si="53"/>
        <v>667500</v>
      </c>
      <c r="I88" s="16">
        <f t="shared" si="53"/>
        <v>688600</v>
      </c>
      <c r="J88" s="16">
        <f t="shared" si="53"/>
        <v>709300</v>
      </c>
    </row>
    <row r="89" spans="1:235" s="63" customFormat="1" ht="15.75" hidden="1" customHeight="1">
      <c r="A89" s="22" t="s">
        <v>472</v>
      </c>
      <c r="B89" s="36" t="s">
        <v>473</v>
      </c>
      <c r="C89" s="48" t="s">
        <v>29</v>
      </c>
      <c r="D89" s="17">
        <v>1167963.19</v>
      </c>
      <c r="E89" s="17">
        <v>591538.68999999994</v>
      </c>
      <c r="F89" s="17">
        <v>546007.26</v>
      </c>
      <c r="G89" s="17">
        <v>581200</v>
      </c>
      <c r="H89" s="17">
        <v>602700</v>
      </c>
      <c r="I89" s="17">
        <v>621700</v>
      </c>
      <c r="J89" s="17">
        <v>640300</v>
      </c>
      <c r="HK89" s="64"/>
      <c r="HL89" s="64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4"/>
      <c r="HX89" s="64"/>
      <c r="HY89" s="64"/>
      <c r="HZ89" s="64"/>
      <c r="IA89" s="64"/>
    </row>
    <row r="90" spans="1:235" s="64" customFormat="1" ht="15.75" hidden="1" customHeight="1">
      <c r="A90" s="22" t="s">
        <v>474</v>
      </c>
      <c r="B90" s="36" t="s">
        <v>475</v>
      </c>
      <c r="C90" s="48" t="s">
        <v>29</v>
      </c>
      <c r="D90" s="17">
        <v>9763.36</v>
      </c>
      <c r="E90" s="17">
        <v>7499.17</v>
      </c>
      <c r="F90" s="17">
        <v>3387.25</v>
      </c>
      <c r="G90" s="17">
        <v>3600</v>
      </c>
      <c r="H90" s="17">
        <v>3700</v>
      </c>
      <c r="I90" s="17">
        <v>3800</v>
      </c>
      <c r="J90" s="17">
        <v>4000</v>
      </c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M90" s="67"/>
      <c r="GN90" s="67"/>
      <c r="GO90" s="67"/>
      <c r="GP90" s="67"/>
      <c r="GQ90" s="67"/>
      <c r="GR90" s="67"/>
      <c r="GS90" s="67"/>
      <c r="GT90" s="67"/>
      <c r="GU90" s="67"/>
      <c r="GV90" s="67"/>
      <c r="GW90" s="67"/>
      <c r="GX90" s="67"/>
      <c r="GY90" s="67"/>
      <c r="GZ90" s="67"/>
      <c r="HA90" s="67"/>
      <c r="HB90" s="67"/>
      <c r="HC90" s="67"/>
      <c r="HD90" s="67"/>
      <c r="HE90" s="67"/>
      <c r="HF90" s="67"/>
      <c r="HG90" s="67"/>
      <c r="HH90" s="67"/>
      <c r="HI90" s="67"/>
      <c r="HJ90" s="67"/>
    </row>
    <row r="91" spans="1:235" s="64" customFormat="1" ht="15.75" hidden="1" customHeight="1">
      <c r="A91" s="22" t="s">
        <v>476</v>
      </c>
      <c r="B91" s="36" t="s">
        <v>477</v>
      </c>
      <c r="C91" s="48" t="s">
        <v>29</v>
      </c>
      <c r="D91" s="17">
        <v>13919.32</v>
      </c>
      <c r="E91" s="17">
        <v>23577.67</v>
      </c>
      <c r="F91" s="17">
        <v>43803.53</v>
      </c>
      <c r="G91" s="17">
        <v>46600</v>
      </c>
      <c r="H91" s="17">
        <v>48300</v>
      </c>
      <c r="I91" s="17">
        <v>50000</v>
      </c>
      <c r="J91" s="17">
        <v>51400</v>
      </c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M91" s="67"/>
      <c r="GN91" s="67"/>
      <c r="GO91" s="67"/>
      <c r="GP91" s="67"/>
      <c r="GQ91" s="67"/>
      <c r="GR91" s="67"/>
      <c r="GS91" s="67"/>
      <c r="GT91" s="67"/>
      <c r="GU91" s="67"/>
      <c r="GV91" s="67"/>
      <c r="GW91" s="67"/>
      <c r="GX91" s="67"/>
      <c r="GY91" s="67"/>
      <c r="GZ91" s="67"/>
      <c r="HA91" s="67"/>
      <c r="HB91" s="67"/>
      <c r="HC91" s="67"/>
      <c r="HD91" s="67"/>
      <c r="HE91" s="67"/>
      <c r="HF91" s="67"/>
      <c r="HG91" s="67"/>
      <c r="HH91" s="67"/>
      <c r="HI91" s="67"/>
      <c r="HJ91" s="67"/>
    </row>
    <row r="92" spans="1:235" s="64" customFormat="1" ht="20.25" hidden="1" customHeight="1">
      <c r="A92" s="22" t="s">
        <v>478</v>
      </c>
      <c r="B92" s="36" t="s">
        <v>479</v>
      </c>
      <c r="C92" s="48" t="s">
        <v>29</v>
      </c>
      <c r="D92" s="17">
        <v>4390.0600000000004</v>
      </c>
      <c r="E92" s="17">
        <v>7915.6</v>
      </c>
      <c r="F92" s="17">
        <v>11567.31</v>
      </c>
      <c r="G92" s="17">
        <v>12300</v>
      </c>
      <c r="H92" s="17">
        <v>12800</v>
      </c>
      <c r="I92" s="17">
        <v>13100</v>
      </c>
      <c r="J92" s="17">
        <v>13600</v>
      </c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/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M92" s="67"/>
      <c r="GN92" s="67"/>
      <c r="GO92" s="67"/>
      <c r="GP92" s="67"/>
      <c r="GQ92" s="67"/>
      <c r="GR92" s="67"/>
      <c r="GS92" s="67"/>
      <c r="GT92" s="67"/>
      <c r="GU92" s="67"/>
      <c r="GV92" s="67"/>
      <c r="GW92" s="67"/>
      <c r="GX92" s="67"/>
      <c r="GY92" s="67"/>
      <c r="GZ92" s="67"/>
      <c r="HA92" s="67"/>
      <c r="HB92" s="67"/>
      <c r="HC92" s="67"/>
      <c r="HD92" s="67"/>
      <c r="HE92" s="67"/>
      <c r="HF92" s="67"/>
      <c r="HG92" s="67"/>
      <c r="HH92" s="67"/>
      <c r="HI92" s="67"/>
      <c r="HJ92" s="67"/>
    </row>
    <row r="93" spans="1:235">
      <c r="A93" s="24" t="s">
        <v>480</v>
      </c>
      <c r="B93" s="35" t="s">
        <v>481</v>
      </c>
      <c r="C93" s="48"/>
      <c r="D93" s="16">
        <f t="shared" ref="D93:I93" si="54">SUM(D94+D103+D111+D120)</f>
        <v>6913723.3099999987</v>
      </c>
      <c r="E93" s="16">
        <f t="shared" si="54"/>
        <v>5580586.2200000007</v>
      </c>
      <c r="F93" s="16">
        <f t="shared" si="54"/>
        <v>6325250.8499999987</v>
      </c>
      <c r="G93" s="16">
        <f t="shared" si="54"/>
        <v>6622680</v>
      </c>
      <c r="H93" s="16">
        <f t="shared" si="54"/>
        <v>6866690</v>
      </c>
      <c r="I93" s="16">
        <f t="shared" si="54"/>
        <v>7089230</v>
      </c>
      <c r="J93" s="16">
        <f t="shared" ref="J93" si="55">SUM(J94+J103+J111+J120)</f>
        <v>7302000</v>
      </c>
    </row>
    <row r="94" spans="1:235" s="14" customFormat="1" ht="22.5">
      <c r="A94" s="24" t="s">
        <v>482</v>
      </c>
      <c r="B94" s="35" t="s">
        <v>483</v>
      </c>
      <c r="C94" s="48"/>
      <c r="D94" s="16">
        <f t="shared" ref="D94:E94" si="56">SUM(D95:D102)</f>
        <v>5291367.2999999989</v>
      </c>
      <c r="E94" s="16">
        <f t="shared" si="56"/>
        <v>4569011.9800000004</v>
      </c>
      <c r="F94" s="16">
        <f>SUM(F95:F102)</f>
        <v>5191422.7199999988</v>
      </c>
      <c r="G94" s="16">
        <f t="shared" ref="G94:J94" si="57">SUM(G95:G102)</f>
        <v>5415600</v>
      </c>
      <c r="H94" s="16">
        <f t="shared" si="57"/>
        <v>5614900</v>
      </c>
      <c r="I94" s="16">
        <f t="shared" si="57"/>
        <v>5797200</v>
      </c>
      <c r="J94" s="16">
        <f t="shared" si="57"/>
        <v>5971000</v>
      </c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</row>
    <row r="95" spans="1:235" hidden="1">
      <c r="A95" s="22" t="s">
        <v>484</v>
      </c>
      <c r="B95" s="36" t="s">
        <v>32</v>
      </c>
      <c r="C95" s="48" t="s">
        <v>31</v>
      </c>
      <c r="D95" s="17">
        <v>215336.84</v>
      </c>
      <c r="E95" s="17">
        <v>160115.14000000001</v>
      </c>
      <c r="F95" s="17">
        <v>356083.1</v>
      </c>
      <c r="G95" s="17">
        <v>379000</v>
      </c>
      <c r="H95" s="17">
        <v>393000</v>
      </c>
      <c r="I95" s="17">
        <v>405800</v>
      </c>
      <c r="J95" s="17">
        <v>418000</v>
      </c>
    </row>
    <row r="96" spans="1:235" ht="18" hidden="1">
      <c r="A96" s="22" t="s">
        <v>485</v>
      </c>
      <c r="B96" s="36" t="s">
        <v>231</v>
      </c>
      <c r="C96" s="48" t="s">
        <v>14</v>
      </c>
      <c r="D96" s="17">
        <v>2955530.53</v>
      </c>
      <c r="E96" s="17">
        <v>2773015.54</v>
      </c>
      <c r="F96" s="17">
        <v>3676511.03</v>
      </c>
      <c r="G96" s="17">
        <v>3913700</v>
      </c>
      <c r="H96" s="17">
        <v>4058500</v>
      </c>
      <c r="I96" s="17">
        <v>4190300</v>
      </c>
      <c r="J96" s="17">
        <v>4316000</v>
      </c>
    </row>
    <row r="97" spans="1:235" hidden="1">
      <c r="A97" s="22" t="s">
        <v>486</v>
      </c>
      <c r="B97" s="36" t="s">
        <v>33</v>
      </c>
      <c r="C97" s="48" t="s">
        <v>14</v>
      </c>
      <c r="D97" s="17">
        <v>387334.15</v>
      </c>
      <c r="E97" s="17">
        <v>216688.96</v>
      </c>
      <c r="F97" s="17">
        <v>291602.48</v>
      </c>
      <c r="G97" s="17">
        <v>310400</v>
      </c>
      <c r="H97" s="17">
        <v>321900</v>
      </c>
      <c r="I97" s="17">
        <v>332300</v>
      </c>
      <c r="J97" s="17">
        <v>342200</v>
      </c>
    </row>
    <row r="98" spans="1:235" hidden="1">
      <c r="A98" s="22" t="s">
        <v>487</v>
      </c>
      <c r="B98" s="36" t="s">
        <v>34</v>
      </c>
      <c r="C98" s="48" t="s">
        <v>14</v>
      </c>
      <c r="D98" s="17">
        <v>4653.82</v>
      </c>
      <c r="E98" s="17">
        <v>924.55</v>
      </c>
      <c r="F98" s="17">
        <v>2417.4699999999998</v>
      </c>
      <c r="G98" s="17">
        <v>2500</v>
      </c>
      <c r="H98" s="17">
        <v>2700</v>
      </c>
      <c r="I98" s="17">
        <v>2700</v>
      </c>
      <c r="J98" s="17">
        <v>2800</v>
      </c>
    </row>
    <row r="99" spans="1:235" hidden="1">
      <c r="A99" s="22" t="s">
        <v>488</v>
      </c>
      <c r="B99" s="36" t="s">
        <v>35</v>
      </c>
      <c r="C99" s="48" t="s">
        <v>14</v>
      </c>
      <c r="D99" s="17">
        <v>609987.56999999995</v>
      </c>
      <c r="E99" s="17">
        <v>733464.62</v>
      </c>
      <c r="F99" s="17">
        <v>732185.85</v>
      </c>
      <c r="G99" s="17">
        <v>780000</v>
      </c>
      <c r="H99" s="17">
        <v>808200</v>
      </c>
      <c r="I99" s="17">
        <v>834500</v>
      </c>
      <c r="J99" s="17">
        <v>859500</v>
      </c>
    </row>
    <row r="100" spans="1:235" hidden="1">
      <c r="A100" s="22" t="s">
        <v>489</v>
      </c>
      <c r="B100" s="36" t="s">
        <v>232</v>
      </c>
      <c r="C100" s="48" t="s">
        <v>36</v>
      </c>
      <c r="D100" s="17">
        <v>1004670.66</v>
      </c>
      <c r="E100" s="17">
        <v>650430.34</v>
      </c>
      <c r="F100" s="17">
        <v>104891.79</v>
      </c>
      <c r="G100" s="17">
        <v>0</v>
      </c>
      <c r="H100" s="17">
        <f t="shared" ref="H100:H101" si="58">G100*1.037</f>
        <v>0</v>
      </c>
      <c r="I100" s="17">
        <f t="shared" ref="I100:I101" si="59">H100*1.0325</f>
        <v>0</v>
      </c>
      <c r="J100" s="17">
        <f t="shared" ref="J100:J101" si="60">I100*1.03</f>
        <v>0</v>
      </c>
    </row>
    <row r="101" spans="1:235" hidden="1">
      <c r="A101" s="22" t="s">
        <v>490</v>
      </c>
      <c r="B101" s="36" t="s">
        <v>37</v>
      </c>
      <c r="C101" s="48" t="s">
        <v>14</v>
      </c>
      <c r="D101" s="17">
        <v>76946.89</v>
      </c>
      <c r="E101" s="17">
        <v>2781.36</v>
      </c>
      <c r="F101" s="17">
        <v>0</v>
      </c>
      <c r="G101" s="17">
        <f t="shared" ref="G101" si="61">F101*1.0645</f>
        <v>0</v>
      </c>
      <c r="H101" s="17">
        <f t="shared" si="58"/>
        <v>0</v>
      </c>
      <c r="I101" s="17">
        <f t="shared" si="59"/>
        <v>0</v>
      </c>
      <c r="J101" s="17">
        <f t="shared" si="60"/>
        <v>0</v>
      </c>
    </row>
    <row r="102" spans="1:235" hidden="1">
      <c r="A102" s="22" t="s">
        <v>491</v>
      </c>
      <c r="B102" s="36" t="s">
        <v>492</v>
      </c>
      <c r="C102" s="48" t="s">
        <v>14</v>
      </c>
      <c r="D102" s="17">
        <v>36906.839999999997</v>
      </c>
      <c r="E102" s="17">
        <v>31591.47</v>
      </c>
      <c r="F102" s="17">
        <v>27731</v>
      </c>
      <c r="G102" s="17">
        <v>30000</v>
      </c>
      <c r="H102" s="17">
        <v>30600</v>
      </c>
      <c r="I102" s="17">
        <v>31600</v>
      </c>
      <c r="J102" s="17">
        <v>32500</v>
      </c>
    </row>
    <row r="103" spans="1:235" s="31" customFormat="1" ht="22.5">
      <c r="A103" s="24" t="s">
        <v>493</v>
      </c>
      <c r="B103" s="71" t="s">
        <v>494</v>
      </c>
      <c r="C103" s="48"/>
      <c r="D103" s="16">
        <f t="shared" ref="D103:I103" si="62">SUM(D104:D110)</f>
        <v>52901.69999999999</v>
      </c>
      <c r="E103" s="16">
        <f t="shared" si="62"/>
        <v>22745.439999999999</v>
      </c>
      <c r="F103" s="16">
        <f t="shared" si="62"/>
        <v>15055.56</v>
      </c>
      <c r="G103" s="16">
        <f t="shared" si="62"/>
        <v>16060</v>
      </c>
      <c r="H103" s="16">
        <f t="shared" si="62"/>
        <v>16620</v>
      </c>
      <c r="I103" s="16">
        <f t="shared" si="62"/>
        <v>17160</v>
      </c>
      <c r="J103" s="16">
        <f t="shared" ref="J103" si="63">SUM(J104:J110)</f>
        <v>17680</v>
      </c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</row>
    <row r="104" spans="1:235" s="14" customFormat="1" ht="13.5" hidden="1" customHeight="1">
      <c r="A104" s="22" t="s">
        <v>495</v>
      </c>
      <c r="B104" s="36" t="s">
        <v>32</v>
      </c>
      <c r="C104" s="48" t="s">
        <v>31</v>
      </c>
      <c r="D104" s="17">
        <v>2093.7600000000002</v>
      </c>
      <c r="E104" s="17">
        <v>791.73</v>
      </c>
      <c r="F104" s="17">
        <v>467.72</v>
      </c>
      <c r="G104" s="17">
        <v>500</v>
      </c>
      <c r="H104" s="17">
        <v>520</v>
      </c>
      <c r="I104" s="17">
        <v>530</v>
      </c>
      <c r="J104" s="17">
        <v>550</v>
      </c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</row>
    <row r="105" spans="1:235" ht="21" hidden="1" customHeight="1">
      <c r="A105" s="22" t="s">
        <v>496</v>
      </c>
      <c r="B105" s="36" t="s">
        <v>231</v>
      </c>
      <c r="C105" s="48" t="s">
        <v>14</v>
      </c>
      <c r="D105" s="17">
        <v>47397.13</v>
      </c>
      <c r="E105" s="17">
        <v>21218.85</v>
      </c>
      <c r="F105" s="17">
        <v>14255.18</v>
      </c>
      <c r="G105" s="17">
        <v>15200</v>
      </c>
      <c r="H105" s="17">
        <v>15730</v>
      </c>
      <c r="I105" s="17">
        <v>16250</v>
      </c>
      <c r="J105" s="17">
        <v>16750</v>
      </c>
    </row>
    <row r="106" spans="1:235" hidden="1">
      <c r="A106" s="22" t="s">
        <v>497</v>
      </c>
      <c r="B106" s="36" t="s">
        <v>33</v>
      </c>
      <c r="C106" s="48" t="s">
        <v>14</v>
      </c>
      <c r="D106" s="17">
        <v>348.64</v>
      </c>
      <c r="E106" s="17">
        <v>174.83</v>
      </c>
      <c r="F106" s="17">
        <v>218.74</v>
      </c>
      <c r="G106" s="17">
        <v>230</v>
      </c>
      <c r="H106" s="17">
        <v>240</v>
      </c>
      <c r="I106" s="17">
        <v>250</v>
      </c>
      <c r="J106" s="17">
        <v>250</v>
      </c>
    </row>
    <row r="107" spans="1:235" hidden="1">
      <c r="A107" s="22" t="s">
        <v>498</v>
      </c>
      <c r="B107" s="36" t="s">
        <v>34</v>
      </c>
      <c r="C107" s="48" t="s">
        <v>14</v>
      </c>
      <c r="D107" s="17">
        <v>68.53</v>
      </c>
      <c r="E107" s="17">
        <v>28.38</v>
      </c>
      <c r="F107" s="17">
        <v>0.19</v>
      </c>
      <c r="G107" s="17">
        <v>0</v>
      </c>
      <c r="H107" s="17">
        <v>0</v>
      </c>
      <c r="I107" s="17">
        <v>0</v>
      </c>
      <c r="J107" s="17">
        <v>0</v>
      </c>
    </row>
    <row r="108" spans="1:235" hidden="1">
      <c r="A108" s="22" t="s">
        <v>499</v>
      </c>
      <c r="B108" s="36" t="s">
        <v>35</v>
      </c>
      <c r="C108" s="48" t="s">
        <v>14</v>
      </c>
      <c r="D108" s="17">
        <v>5.49</v>
      </c>
      <c r="E108" s="17">
        <v>0</v>
      </c>
      <c r="F108" s="17">
        <v>0</v>
      </c>
      <c r="G108" s="17">
        <f t="shared" ref="G108:G126" si="64">F108*1.0645</f>
        <v>0</v>
      </c>
      <c r="H108" s="17">
        <f t="shared" ref="H108:H126" si="65">G108*1.037</f>
        <v>0</v>
      </c>
      <c r="I108" s="17">
        <f t="shared" ref="I108:I126" si="66">H108*1.0325</f>
        <v>0</v>
      </c>
      <c r="J108" s="17">
        <f t="shared" ref="J108:J126" si="67">I108*1.03</f>
        <v>0</v>
      </c>
    </row>
    <row r="109" spans="1:235" ht="16.5" hidden="1" customHeight="1">
      <c r="A109" s="22" t="s">
        <v>501</v>
      </c>
      <c r="B109" s="36" t="s">
        <v>37</v>
      </c>
      <c r="C109" s="48" t="s">
        <v>14</v>
      </c>
      <c r="D109" s="17">
        <v>2540.66</v>
      </c>
      <c r="E109" s="17">
        <v>502.78</v>
      </c>
      <c r="F109" s="17">
        <v>0</v>
      </c>
      <c r="G109" s="17">
        <f t="shared" si="64"/>
        <v>0</v>
      </c>
      <c r="H109" s="17">
        <f t="shared" si="65"/>
        <v>0</v>
      </c>
      <c r="I109" s="17">
        <f t="shared" si="66"/>
        <v>0</v>
      </c>
      <c r="J109" s="17">
        <f t="shared" si="67"/>
        <v>0</v>
      </c>
    </row>
    <row r="110" spans="1:235" s="30" customFormat="1" ht="17.25" hidden="1" customHeight="1">
      <c r="A110" s="22" t="s">
        <v>502</v>
      </c>
      <c r="B110" s="36" t="s">
        <v>492</v>
      </c>
      <c r="C110" s="48" t="s">
        <v>14</v>
      </c>
      <c r="D110" s="17">
        <v>447.49</v>
      </c>
      <c r="E110" s="17">
        <v>28.87</v>
      </c>
      <c r="F110" s="17">
        <v>113.73</v>
      </c>
      <c r="G110" s="17">
        <v>130</v>
      </c>
      <c r="H110" s="17">
        <v>130</v>
      </c>
      <c r="I110" s="17">
        <v>130</v>
      </c>
      <c r="J110" s="17">
        <v>130</v>
      </c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</row>
    <row r="111" spans="1:235" s="31" customFormat="1" ht="15" customHeight="1">
      <c r="A111" s="24" t="s">
        <v>503</v>
      </c>
      <c r="B111" s="71" t="s">
        <v>504</v>
      </c>
      <c r="C111" s="48"/>
      <c r="D111" s="16">
        <f t="shared" ref="D111:H111" si="68">SUM(D112:D119)</f>
        <v>1261420.8299999998</v>
      </c>
      <c r="E111" s="16">
        <f t="shared" si="68"/>
        <v>806197.15999999992</v>
      </c>
      <c r="F111" s="16">
        <f t="shared" si="68"/>
        <v>899329.16999999993</v>
      </c>
      <c r="G111" s="16">
        <f t="shared" si="68"/>
        <v>957500</v>
      </c>
      <c r="H111" s="16">
        <f t="shared" si="68"/>
        <v>992900</v>
      </c>
      <c r="I111" s="16">
        <f t="shared" ref="I111:J111" si="69">SUM(I112:I119)</f>
        <v>1024770</v>
      </c>
      <c r="J111" s="16">
        <f t="shared" si="69"/>
        <v>1055750</v>
      </c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</row>
    <row r="112" spans="1:235" s="14" customFormat="1" ht="13.5" hidden="1" customHeight="1">
      <c r="A112" s="22" t="s">
        <v>505</v>
      </c>
      <c r="B112" s="36" t="s">
        <v>32</v>
      </c>
      <c r="C112" s="48" t="s">
        <v>31</v>
      </c>
      <c r="D112" s="17">
        <v>10739</v>
      </c>
      <c r="E112" s="17">
        <v>2129.2399999999998</v>
      </c>
      <c r="F112" s="17">
        <v>3387.4</v>
      </c>
      <c r="G112" s="17">
        <v>3600</v>
      </c>
      <c r="H112" s="17">
        <v>3750</v>
      </c>
      <c r="I112" s="17">
        <v>3860</v>
      </c>
      <c r="J112" s="17">
        <v>4000</v>
      </c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</row>
    <row r="113" spans="1:235" ht="19.5" hidden="1" customHeight="1">
      <c r="A113" s="22" t="s">
        <v>506</v>
      </c>
      <c r="B113" s="36" t="s">
        <v>231</v>
      </c>
      <c r="C113" s="48" t="s">
        <v>14</v>
      </c>
      <c r="D113" s="17">
        <v>982189.5</v>
      </c>
      <c r="E113" s="17">
        <v>592007.88</v>
      </c>
      <c r="F113" s="17">
        <v>647121.94999999995</v>
      </c>
      <c r="G113" s="17">
        <v>689000</v>
      </c>
      <c r="H113" s="17">
        <v>714350</v>
      </c>
      <c r="I113" s="17">
        <v>737500</v>
      </c>
      <c r="J113" s="17">
        <v>759600</v>
      </c>
    </row>
    <row r="114" spans="1:235" ht="15" hidden="1" customHeight="1">
      <c r="A114" s="22" t="s">
        <v>507</v>
      </c>
      <c r="B114" s="36" t="s">
        <v>33</v>
      </c>
      <c r="C114" s="48" t="s">
        <v>14</v>
      </c>
      <c r="D114" s="17">
        <v>1069.29</v>
      </c>
      <c r="E114" s="17">
        <v>1673.33</v>
      </c>
      <c r="F114" s="17">
        <v>3555.6</v>
      </c>
      <c r="G114" s="17">
        <v>3800</v>
      </c>
      <c r="H114" s="17">
        <v>3950</v>
      </c>
      <c r="I114" s="17">
        <v>4000</v>
      </c>
      <c r="J114" s="17">
        <v>4200</v>
      </c>
    </row>
    <row r="115" spans="1:235" ht="15" hidden="1" customHeight="1">
      <c r="A115" s="22" t="s">
        <v>508</v>
      </c>
      <c r="B115" s="36" t="s">
        <v>34</v>
      </c>
      <c r="C115" s="48" t="s">
        <v>14</v>
      </c>
      <c r="D115" s="17">
        <v>43861.4</v>
      </c>
      <c r="E115" s="17">
        <v>30830.93</v>
      </c>
      <c r="F115" s="17">
        <v>5723.98</v>
      </c>
      <c r="G115" s="17">
        <v>6100</v>
      </c>
      <c r="H115" s="17">
        <v>6350</v>
      </c>
      <c r="I115" s="17">
        <v>6510</v>
      </c>
      <c r="J115" s="17">
        <v>6700</v>
      </c>
    </row>
    <row r="116" spans="1:235" ht="15" hidden="1" customHeight="1">
      <c r="A116" s="22" t="s">
        <v>509</v>
      </c>
      <c r="B116" s="36" t="s">
        <v>35</v>
      </c>
      <c r="C116" s="48" t="s">
        <v>14</v>
      </c>
      <c r="D116" s="17">
        <v>156462.07</v>
      </c>
      <c r="E116" s="17">
        <v>129973.31</v>
      </c>
      <c r="F116" s="17">
        <v>211920.23</v>
      </c>
      <c r="G116" s="17">
        <v>225600</v>
      </c>
      <c r="H116" s="17">
        <v>234000</v>
      </c>
      <c r="I116" s="17">
        <v>241500</v>
      </c>
      <c r="J116" s="17">
        <v>248800</v>
      </c>
    </row>
    <row r="117" spans="1:235" ht="15" hidden="1" customHeight="1">
      <c r="A117" s="22" t="s">
        <v>510</v>
      </c>
      <c r="B117" s="36" t="s">
        <v>232</v>
      </c>
      <c r="C117" s="48" t="s">
        <v>36</v>
      </c>
      <c r="D117" s="17">
        <v>0</v>
      </c>
      <c r="E117" s="17">
        <f>D117*1.04</f>
        <v>0</v>
      </c>
      <c r="F117" s="17">
        <v>0</v>
      </c>
      <c r="G117" s="17">
        <f t="shared" si="64"/>
        <v>0</v>
      </c>
      <c r="H117" s="17">
        <f t="shared" si="65"/>
        <v>0</v>
      </c>
      <c r="I117" s="17">
        <f t="shared" si="66"/>
        <v>0</v>
      </c>
      <c r="J117" s="17">
        <f t="shared" si="67"/>
        <v>0</v>
      </c>
    </row>
    <row r="118" spans="1:235" s="30" customFormat="1" hidden="1">
      <c r="A118" s="22" t="s">
        <v>511</v>
      </c>
      <c r="B118" s="36" t="s">
        <v>37</v>
      </c>
      <c r="C118" s="48" t="s">
        <v>14</v>
      </c>
      <c r="D118" s="17">
        <v>64287.65</v>
      </c>
      <c r="E118" s="17">
        <v>42774.9</v>
      </c>
      <c r="F118" s="17">
        <v>14805.79</v>
      </c>
      <c r="G118" s="17">
        <v>15760</v>
      </c>
      <c r="H118" s="17">
        <v>16350</v>
      </c>
      <c r="I118" s="17">
        <v>16800</v>
      </c>
      <c r="J118" s="17">
        <v>17400</v>
      </c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</row>
    <row r="119" spans="1:235" s="30" customFormat="1" ht="15.75" hidden="1" customHeight="1">
      <c r="A119" s="22" t="s">
        <v>512</v>
      </c>
      <c r="B119" s="36" t="s">
        <v>492</v>
      </c>
      <c r="C119" s="48" t="s">
        <v>14</v>
      </c>
      <c r="D119" s="17">
        <v>2811.92</v>
      </c>
      <c r="E119" s="17">
        <v>6807.57</v>
      </c>
      <c r="F119" s="17">
        <v>12814.22</v>
      </c>
      <c r="G119" s="17">
        <v>13640</v>
      </c>
      <c r="H119" s="17">
        <v>14150</v>
      </c>
      <c r="I119" s="17">
        <v>14600</v>
      </c>
      <c r="J119" s="17">
        <v>15050</v>
      </c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</row>
    <row r="120" spans="1:235" s="31" customFormat="1" ht="22.5">
      <c r="A120" s="24" t="s">
        <v>513</v>
      </c>
      <c r="B120" s="71" t="s">
        <v>514</v>
      </c>
      <c r="C120" s="48"/>
      <c r="D120" s="16">
        <f t="shared" ref="D120:H120" si="70">SUM(D121:D128)</f>
        <v>308033.48</v>
      </c>
      <c r="E120" s="16">
        <f t="shared" si="70"/>
        <v>182631.64000000004</v>
      </c>
      <c r="F120" s="16">
        <f t="shared" si="70"/>
        <v>219443.4</v>
      </c>
      <c r="G120" s="16">
        <f t="shared" si="70"/>
        <v>233520</v>
      </c>
      <c r="H120" s="16">
        <f t="shared" si="70"/>
        <v>242270</v>
      </c>
      <c r="I120" s="16">
        <f t="shared" ref="I120:J120" si="71">SUM(I121:I128)</f>
        <v>250100</v>
      </c>
      <c r="J120" s="16">
        <f t="shared" si="71"/>
        <v>257570</v>
      </c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</row>
    <row r="121" spans="1:235" s="14" customFormat="1" ht="13.5" hidden="1" customHeight="1">
      <c r="A121" s="22" t="s">
        <v>515</v>
      </c>
      <c r="B121" s="36" t="s">
        <v>32</v>
      </c>
      <c r="C121" s="48" t="s">
        <v>31</v>
      </c>
      <c r="D121" s="17">
        <v>4737.33</v>
      </c>
      <c r="E121" s="17">
        <v>706.78</v>
      </c>
      <c r="F121" s="17">
        <v>1107.83</v>
      </c>
      <c r="G121" s="17">
        <v>1180</v>
      </c>
      <c r="H121" s="17">
        <v>1220</v>
      </c>
      <c r="I121" s="17">
        <v>1260</v>
      </c>
      <c r="J121" s="17">
        <v>1300</v>
      </c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</row>
    <row r="122" spans="1:235" ht="18" hidden="1">
      <c r="A122" s="22" t="s">
        <v>516</v>
      </c>
      <c r="B122" s="36" t="s">
        <v>231</v>
      </c>
      <c r="C122" s="48" t="s">
        <v>14</v>
      </c>
      <c r="D122" s="17">
        <v>264758.83</v>
      </c>
      <c r="E122" s="17">
        <v>145378.98000000001</v>
      </c>
      <c r="F122" s="17">
        <v>168132.7</v>
      </c>
      <c r="G122" s="17">
        <v>179000</v>
      </c>
      <c r="H122" s="17">
        <v>185600</v>
      </c>
      <c r="I122" s="17">
        <v>191630</v>
      </c>
      <c r="J122" s="17">
        <v>197300</v>
      </c>
    </row>
    <row r="123" spans="1:235" hidden="1">
      <c r="A123" s="22" t="s">
        <v>517</v>
      </c>
      <c r="B123" s="36" t="s">
        <v>33</v>
      </c>
      <c r="C123" s="48" t="s">
        <v>14</v>
      </c>
      <c r="D123" s="17">
        <v>228.16</v>
      </c>
      <c r="E123" s="17">
        <v>379.6</v>
      </c>
      <c r="F123" s="17">
        <v>2131.94</v>
      </c>
      <c r="G123" s="17">
        <v>2250</v>
      </c>
      <c r="H123" s="17">
        <v>2350</v>
      </c>
      <c r="I123" s="17">
        <v>2430</v>
      </c>
      <c r="J123" s="17">
        <v>2500</v>
      </c>
    </row>
    <row r="124" spans="1:235" hidden="1">
      <c r="A124" s="22" t="s">
        <v>518</v>
      </c>
      <c r="B124" s="36" t="s">
        <v>34</v>
      </c>
      <c r="C124" s="48" t="s">
        <v>14</v>
      </c>
      <c r="D124" s="17">
        <v>22764.3</v>
      </c>
      <c r="E124" s="17">
        <v>14625.2</v>
      </c>
      <c r="F124" s="17">
        <v>4233.16</v>
      </c>
      <c r="G124" s="17">
        <v>4500</v>
      </c>
      <c r="H124" s="17">
        <v>4700</v>
      </c>
      <c r="I124" s="17">
        <v>4830</v>
      </c>
      <c r="J124" s="17">
        <v>5000</v>
      </c>
    </row>
    <row r="125" spans="1:235" hidden="1">
      <c r="A125" s="22" t="s">
        <v>519</v>
      </c>
      <c r="B125" s="36" t="s">
        <v>35</v>
      </c>
      <c r="C125" s="48" t="s">
        <v>14</v>
      </c>
      <c r="D125" s="17">
        <v>3170.86</v>
      </c>
      <c r="E125" s="17">
        <v>11296.78</v>
      </c>
      <c r="F125" s="17">
        <v>28357.89</v>
      </c>
      <c r="G125" s="17">
        <v>30150</v>
      </c>
      <c r="H125" s="17">
        <v>31300</v>
      </c>
      <c r="I125" s="17">
        <v>32320</v>
      </c>
      <c r="J125" s="17">
        <v>33290</v>
      </c>
    </row>
    <row r="126" spans="1:235" hidden="1">
      <c r="A126" s="22" t="s">
        <v>520</v>
      </c>
      <c r="B126" s="36" t="s">
        <v>232</v>
      </c>
      <c r="C126" s="48" t="s">
        <v>36</v>
      </c>
      <c r="D126" s="17">
        <v>0</v>
      </c>
      <c r="E126" s="17">
        <f>D126*1.04</f>
        <v>0</v>
      </c>
      <c r="F126" s="17">
        <v>0</v>
      </c>
      <c r="G126" s="17">
        <f t="shared" si="64"/>
        <v>0</v>
      </c>
      <c r="H126" s="17">
        <f t="shared" si="65"/>
        <v>0</v>
      </c>
      <c r="I126" s="17">
        <f t="shared" si="66"/>
        <v>0</v>
      </c>
      <c r="J126" s="17">
        <f t="shared" si="67"/>
        <v>0</v>
      </c>
    </row>
    <row r="127" spans="1:235" hidden="1">
      <c r="A127" s="22" t="s">
        <v>521</v>
      </c>
      <c r="B127" s="36" t="s">
        <v>37</v>
      </c>
      <c r="C127" s="48" t="s">
        <v>14</v>
      </c>
      <c r="D127" s="17">
        <v>10576.89</v>
      </c>
      <c r="E127" s="17">
        <v>5356.17</v>
      </c>
      <c r="F127" s="17">
        <v>8519.08</v>
      </c>
      <c r="G127" s="17">
        <v>9030</v>
      </c>
      <c r="H127" s="17">
        <v>9400</v>
      </c>
      <c r="I127" s="17">
        <v>9700</v>
      </c>
      <c r="J127" s="17">
        <v>10000</v>
      </c>
    </row>
    <row r="128" spans="1:235" hidden="1">
      <c r="A128" s="22" t="s">
        <v>522</v>
      </c>
      <c r="B128" s="36" t="s">
        <v>492</v>
      </c>
      <c r="C128" s="48" t="s">
        <v>14</v>
      </c>
      <c r="D128" s="17">
        <v>1797.11</v>
      </c>
      <c r="E128" s="17">
        <v>4888.13</v>
      </c>
      <c r="F128" s="17">
        <v>6960.8</v>
      </c>
      <c r="G128" s="17">
        <v>7410</v>
      </c>
      <c r="H128" s="17">
        <v>7700</v>
      </c>
      <c r="I128" s="17">
        <v>7930</v>
      </c>
      <c r="J128" s="17">
        <v>8180</v>
      </c>
    </row>
    <row r="129" spans="1:235" s="14" customFormat="1">
      <c r="A129" s="24" t="s">
        <v>1758</v>
      </c>
      <c r="B129" s="35" t="s">
        <v>39</v>
      </c>
      <c r="C129" s="48"/>
      <c r="D129" s="16">
        <f t="shared" ref="D129:J129" si="72">D130</f>
        <v>14394466.450000001</v>
      </c>
      <c r="E129" s="16">
        <f t="shared" si="72"/>
        <v>14620293.41</v>
      </c>
      <c r="F129" s="16">
        <f t="shared" si="72"/>
        <v>16826588.620000001</v>
      </c>
      <c r="G129" s="16">
        <f t="shared" si="72"/>
        <v>17912620</v>
      </c>
      <c r="H129" s="16">
        <f t="shared" si="72"/>
        <v>18574810</v>
      </c>
      <c r="I129" s="16">
        <f t="shared" si="72"/>
        <v>19178170</v>
      </c>
      <c r="J129" s="16">
        <f t="shared" si="72"/>
        <v>19753700</v>
      </c>
      <c r="HK129" s="29"/>
      <c r="HL129" s="29"/>
      <c r="HM129" s="29"/>
      <c r="HN129" s="29"/>
      <c r="HO129" s="29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9"/>
    </row>
    <row r="130" spans="1:235">
      <c r="A130" s="24" t="s">
        <v>1759</v>
      </c>
      <c r="B130" s="35" t="s">
        <v>1760</v>
      </c>
      <c r="C130" s="48"/>
      <c r="D130" s="16">
        <f t="shared" ref="D130:H130" si="73">SUM(D131+D145+D152+D138)</f>
        <v>14394466.450000001</v>
      </c>
      <c r="E130" s="16">
        <f t="shared" si="73"/>
        <v>14620293.41</v>
      </c>
      <c r="F130" s="16">
        <f t="shared" si="73"/>
        <v>16826588.620000001</v>
      </c>
      <c r="G130" s="16">
        <f t="shared" si="73"/>
        <v>17912620</v>
      </c>
      <c r="H130" s="16">
        <f t="shared" si="73"/>
        <v>18574810</v>
      </c>
      <c r="I130" s="16">
        <f t="shared" ref="I130:J130" si="74">SUM(I131+I145+I152+I138)</f>
        <v>19178170</v>
      </c>
      <c r="J130" s="16">
        <f t="shared" si="74"/>
        <v>19753700</v>
      </c>
    </row>
    <row r="131" spans="1:235" s="14" customFormat="1">
      <c r="A131" s="24" t="s">
        <v>1761</v>
      </c>
      <c r="B131" s="35" t="s">
        <v>1762</v>
      </c>
      <c r="C131" s="48"/>
      <c r="D131" s="16">
        <f t="shared" ref="D131:H131" si="75">SUM(D132:D137)</f>
        <v>11968147.1</v>
      </c>
      <c r="E131" s="16">
        <f t="shared" si="75"/>
        <v>12656859</v>
      </c>
      <c r="F131" s="16">
        <f>SUM(F132:F137)</f>
        <v>13908197.1</v>
      </c>
      <c r="G131" s="16">
        <f t="shared" si="75"/>
        <v>14806000</v>
      </c>
      <c r="H131" s="16">
        <f t="shared" si="75"/>
        <v>15353200</v>
      </c>
      <c r="I131" s="16">
        <f t="shared" ref="I131:J131" si="76">SUM(I132:I137)</f>
        <v>15852000</v>
      </c>
      <c r="J131" s="16">
        <f t="shared" si="76"/>
        <v>16327600</v>
      </c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</row>
    <row r="132" spans="1:235" hidden="1">
      <c r="A132" s="22" t="s">
        <v>1763</v>
      </c>
      <c r="B132" s="36" t="s">
        <v>40</v>
      </c>
      <c r="C132" s="48" t="s">
        <v>14</v>
      </c>
      <c r="D132" s="17">
        <v>690504.6</v>
      </c>
      <c r="E132" s="17">
        <v>446681.23</v>
      </c>
      <c r="F132" s="17">
        <v>581446.76</v>
      </c>
      <c r="G132" s="17">
        <v>618950</v>
      </c>
      <c r="H132" s="17">
        <v>642000</v>
      </c>
      <c r="I132" s="17">
        <v>662800</v>
      </c>
      <c r="J132" s="17">
        <v>682600</v>
      </c>
    </row>
    <row r="133" spans="1:235" hidden="1">
      <c r="A133" s="22" t="s">
        <v>1764</v>
      </c>
      <c r="B133" s="36" t="s">
        <v>41</v>
      </c>
      <c r="C133" s="48" t="s">
        <v>14</v>
      </c>
      <c r="D133" s="17">
        <v>961637.47</v>
      </c>
      <c r="E133" s="17">
        <v>922965.1</v>
      </c>
      <c r="F133" s="17">
        <v>1363342.69</v>
      </c>
      <c r="G133" s="17">
        <v>1451300</v>
      </c>
      <c r="H133" s="17">
        <v>1505000</v>
      </c>
      <c r="I133" s="17">
        <v>1553800</v>
      </c>
      <c r="J133" s="17">
        <v>1600500</v>
      </c>
    </row>
    <row r="134" spans="1:235" hidden="1">
      <c r="A134" s="22" t="s">
        <v>1765</v>
      </c>
      <c r="B134" s="36" t="s">
        <v>42</v>
      </c>
      <c r="C134" s="48" t="s">
        <v>14</v>
      </c>
      <c r="D134" s="17">
        <v>10251514.58</v>
      </c>
      <c r="E134" s="17">
        <v>11224692.18</v>
      </c>
      <c r="F134" s="17">
        <v>11901639.890000001</v>
      </c>
      <c r="G134" s="17">
        <v>12670000</v>
      </c>
      <c r="H134" s="17">
        <v>13138000</v>
      </c>
      <c r="I134" s="17">
        <v>13565000</v>
      </c>
      <c r="J134" s="17">
        <v>13972000</v>
      </c>
    </row>
    <row r="135" spans="1:235" hidden="1">
      <c r="A135" s="22" t="s">
        <v>1766</v>
      </c>
      <c r="B135" s="36" t="s">
        <v>43</v>
      </c>
      <c r="C135" s="48" t="s">
        <v>14</v>
      </c>
      <c r="D135" s="17">
        <v>3192.78</v>
      </c>
      <c r="E135" s="17">
        <v>1879.4</v>
      </c>
      <c r="F135" s="17">
        <v>2125.48</v>
      </c>
      <c r="G135" s="17">
        <v>2260</v>
      </c>
      <c r="H135" s="17">
        <v>2350</v>
      </c>
      <c r="I135" s="17">
        <v>2400</v>
      </c>
      <c r="J135" s="17">
        <v>2500</v>
      </c>
    </row>
    <row r="136" spans="1:235" hidden="1">
      <c r="A136" s="22" t="s">
        <v>1767</v>
      </c>
      <c r="B136" s="36" t="s">
        <v>44</v>
      </c>
      <c r="C136" s="48" t="s">
        <v>14</v>
      </c>
      <c r="D136" s="17">
        <v>59556.81</v>
      </c>
      <c r="E136" s="17">
        <v>60406.49</v>
      </c>
      <c r="F136" s="17">
        <v>59642.28</v>
      </c>
      <c r="G136" s="17">
        <v>63490</v>
      </c>
      <c r="H136" s="17">
        <v>65850</v>
      </c>
      <c r="I136" s="17">
        <v>68000</v>
      </c>
      <c r="J136" s="17">
        <v>70000</v>
      </c>
    </row>
    <row r="137" spans="1:235" hidden="1">
      <c r="A137" s="22" t="s">
        <v>1768</v>
      </c>
      <c r="B137" s="36" t="s">
        <v>45</v>
      </c>
      <c r="C137" s="48" t="s">
        <v>14</v>
      </c>
      <c r="D137" s="17">
        <v>1740.86</v>
      </c>
      <c r="E137" s="17">
        <v>234.6</v>
      </c>
      <c r="F137" s="17">
        <v>0</v>
      </c>
      <c r="G137" s="17">
        <f t="shared" ref="G137:G156" si="77">F137*1.0645</f>
        <v>0</v>
      </c>
      <c r="H137" s="17">
        <f t="shared" ref="H137:H153" si="78">G137*1.037</f>
        <v>0</v>
      </c>
      <c r="I137" s="17">
        <f t="shared" ref="I137:I156" si="79">H137*1.0325</f>
        <v>0</v>
      </c>
      <c r="J137" s="17">
        <f t="shared" ref="J137:J156" si="80">I137*1.03</f>
        <v>0</v>
      </c>
    </row>
    <row r="138" spans="1:235" s="14" customFormat="1" ht="13.5" customHeight="1">
      <c r="A138" s="24" t="s">
        <v>1769</v>
      </c>
      <c r="B138" s="35" t="s">
        <v>1770</v>
      </c>
      <c r="C138" s="48"/>
      <c r="D138" s="16">
        <f t="shared" ref="D138:H138" si="81">SUM(D139:D144)</f>
        <v>122737.73000000001</v>
      </c>
      <c r="E138" s="16">
        <f t="shared" si="81"/>
        <v>117062.82</v>
      </c>
      <c r="F138" s="16">
        <f t="shared" si="81"/>
        <v>123096.76000000001</v>
      </c>
      <c r="G138" s="16">
        <f t="shared" si="81"/>
        <v>131040</v>
      </c>
      <c r="H138" s="16">
        <f t="shared" si="81"/>
        <v>135910</v>
      </c>
      <c r="I138" s="16">
        <f t="shared" ref="I138:J138" si="82">SUM(I139:I144)</f>
        <v>140260</v>
      </c>
      <c r="J138" s="16">
        <f t="shared" si="82"/>
        <v>144530</v>
      </c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</row>
    <row r="139" spans="1:235" s="30" customFormat="1" hidden="1">
      <c r="A139" s="22" t="s">
        <v>1771</v>
      </c>
      <c r="B139" s="36" t="s">
        <v>438</v>
      </c>
      <c r="C139" s="48" t="s">
        <v>14</v>
      </c>
      <c r="D139" s="17">
        <v>104.82</v>
      </c>
      <c r="E139" s="17">
        <v>17.73</v>
      </c>
      <c r="F139" s="17">
        <v>289.88</v>
      </c>
      <c r="G139" s="17">
        <v>310</v>
      </c>
      <c r="H139" s="17">
        <v>320</v>
      </c>
      <c r="I139" s="17">
        <v>330</v>
      </c>
      <c r="J139" s="17">
        <v>340</v>
      </c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</row>
    <row r="140" spans="1:235" s="30" customFormat="1" hidden="1">
      <c r="A140" s="22" t="s">
        <v>1772</v>
      </c>
      <c r="B140" s="36" t="s">
        <v>440</v>
      </c>
      <c r="C140" s="48" t="s">
        <v>14</v>
      </c>
      <c r="D140" s="17">
        <v>2417</v>
      </c>
      <c r="E140" s="17">
        <v>753.01</v>
      </c>
      <c r="F140" s="17">
        <v>7120.18</v>
      </c>
      <c r="G140" s="17">
        <v>7580</v>
      </c>
      <c r="H140" s="17">
        <v>7860</v>
      </c>
      <c r="I140" s="17">
        <v>8100</v>
      </c>
      <c r="J140" s="17">
        <v>8360</v>
      </c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</row>
    <row r="141" spans="1:235" s="30" customFormat="1" hidden="1">
      <c r="A141" s="22" t="s">
        <v>1773</v>
      </c>
      <c r="B141" s="36" t="s">
        <v>442</v>
      </c>
      <c r="C141" s="48" t="s">
        <v>14</v>
      </c>
      <c r="D141" s="17">
        <v>120135.75</v>
      </c>
      <c r="E141" s="17">
        <v>116254.41</v>
      </c>
      <c r="F141" s="17">
        <v>115661.99</v>
      </c>
      <c r="G141" s="17">
        <v>123120</v>
      </c>
      <c r="H141" s="17">
        <v>127700</v>
      </c>
      <c r="I141" s="17">
        <v>131800</v>
      </c>
      <c r="J141" s="17">
        <v>135800</v>
      </c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</row>
    <row r="142" spans="1:235" s="30" customFormat="1" ht="15.75" hidden="1" customHeight="1">
      <c r="A142" s="22" t="s">
        <v>1774</v>
      </c>
      <c r="B142" s="36" t="s">
        <v>444</v>
      </c>
      <c r="C142" s="48" t="s">
        <v>14</v>
      </c>
      <c r="D142" s="17">
        <v>80.16</v>
      </c>
      <c r="E142" s="17">
        <v>37.67</v>
      </c>
      <c r="F142" s="17">
        <v>24.71</v>
      </c>
      <c r="G142" s="17">
        <v>30</v>
      </c>
      <c r="H142" s="17">
        <v>30</v>
      </c>
      <c r="I142" s="17">
        <v>30</v>
      </c>
      <c r="J142" s="17">
        <v>30</v>
      </c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</row>
    <row r="143" spans="1:235" s="30" customFormat="1" hidden="1">
      <c r="A143" s="22" t="s">
        <v>1775</v>
      </c>
      <c r="B143" s="36" t="s">
        <v>445</v>
      </c>
      <c r="C143" s="48" t="s">
        <v>14</v>
      </c>
      <c r="D143" s="17">
        <v>0</v>
      </c>
      <c r="E143" s="17">
        <f>D143*1.04</f>
        <v>0</v>
      </c>
      <c r="F143" s="17">
        <v>0</v>
      </c>
      <c r="G143" s="17">
        <f t="shared" si="77"/>
        <v>0</v>
      </c>
      <c r="H143" s="17">
        <f t="shared" si="78"/>
        <v>0</v>
      </c>
      <c r="I143" s="17">
        <f t="shared" si="79"/>
        <v>0</v>
      </c>
      <c r="J143" s="17">
        <f t="shared" si="80"/>
        <v>0</v>
      </c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</row>
    <row r="144" spans="1:235" s="30" customFormat="1" hidden="1">
      <c r="A144" s="22" t="s">
        <v>1776</v>
      </c>
      <c r="B144" s="36" t="s">
        <v>446</v>
      </c>
      <c r="C144" s="48" t="s">
        <v>14</v>
      </c>
      <c r="D144" s="17">
        <v>0</v>
      </c>
      <c r="E144" s="17">
        <f>D144*1.04</f>
        <v>0</v>
      </c>
      <c r="F144" s="17">
        <v>0</v>
      </c>
      <c r="G144" s="17">
        <f t="shared" si="77"/>
        <v>0</v>
      </c>
      <c r="H144" s="17">
        <f t="shared" si="78"/>
        <v>0</v>
      </c>
      <c r="I144" s="17">
        <f t="shared" si="79"/>
        <v>0</v>
      </c>
      <c r="J144" s="17">
        <f t="shared" si="80"/>
        <v>0</v>
      </c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</row>
    <row r="145" spans="1:235" s="14" customFormat="1" ht="13.5" customHeight="1">
      <c r="A145" s="24" t="s">
        <v>1777</v>
      </c>
      <c r="B145" s="35" t="s">
        <v>447</v>
      </c>
      <c r="C145" s="48"/>
      <c r="D145" s="16">
        <f t="shared" ref="D145:H145" si="83">SUM(D146:D151)</f>
        <v>1564130.9000000001</v>
      </c>
      <c r="E145" s="16">
        <f>SUM(E146:E151)</f>
        <v>1253545.7600000002</v>
      </c>
      <c r="F145" s="16">
        <f t="shared" si="83"/>
        <v>1922474.21</v>
      </c>
      <c r="G145" s="16">
        <f t="shared" si="83"/>
        <v>2046470</v>
      </c>
      <c r="H145" s="16">
        <f t="shared" si="83"/>
        <v>2122200</v>
      </c>
      <c r="I145" s="16">
        <f t="shared" ref="I145:J145" si="84">SUM(I146:I151)</f>
        <v>2191100</v>
      </c>
      <c r="J145" s="16">
        <f t="shared" si="84"/>
        <v>2256900</v>
      </c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</row>
    <row r="146" spans="1:235" s="30" customFormat="1" hidden="1">
      <c r="A146" s="22" t="s">
        <v>1778</v>
      </c>
      <c r="B146" s="36" t="s">
        <v>449</v>
      </c>
      <c r="C146" s="48" t="s">
        <v>14</v>
      </c>
      <c r="D146" s="17">
        <v>138.11000000000001</v>
      </c>
      <c r="E146" s="17">
        <v>10.58</v>
      </c>
      <c r="F146" s="17">
        <v>0</v>
      </c>
      <c r="G146" s="17">
        <f t="shared" si="77"/>
        <v>0</v>
      </c>
      <c r="H146" s="17">
        <f t="shared" si="78"/>
        <v>0</v>
      </c>
      <c r="I146" s="17">
        <f t="shared" si="79"/>
        <v>0</v>
      </c>
      <c r="J146" s="17">
        <f t="shared" si="80"/>
        <v>0</v>
      </c>
      <c r="HK146" s="29"/>
      <c r="HL146" s="29"/>
      <c r="HM146" s="29"/>
      <c r="HN146" s="29"/>
      <c r="HO146" s="29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9"/>
      <c r="IA146" s="29"/>
    </row>
    <row r="147" spans="1:235" s="30" customFormat="1" hidden="1">
      <c r="A147" s="22" t="s">
        <v>1779</v>
      </c>
      <c r="B147" s="36" t="s">
        <v>451</v>
      </c>
      <c r="C147" s="48" t="s">
        <v>14</v>
      </c>
      <c r="D147" s="17">
        <v>155787.70000000001</v>
      </c>
      <c r="E147" s="17">
        <v>174754.24</v>
      </c>
      <c r="F147" s="17">
        <v>213117.61</v>
      </c>
      <c r="G147" s="17">
        <v>226860</v>
      </c>
      <c r="H147" s="17">
        <v>235250</v>
      </c>
      <c r="I147" s="17">
        <v>242900</v>
      </c>
      <c r="J147" s="17">
        <v>250190</v>
      </c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</row>
    <row r="148" spans="1:235" s="30" customFormat="1" hidden="1">
      <c r="A148" s="22" t="s">
        <v>1780</v>
      </c>
      <c r="B148" s="36" t="s">
        <v>453</v>
      </c>
      <c r="C148" s="48" t="s">
        <v>14</v>
      </c>
      <c r="D148" s="17">
        <v>1408205.09</v>
      </c>
      <c r="E148" s="17">
        <v>1078514.3400000001</v>
      </c>
      <c r="F148" s="17">
        <v>1709356.6</v>
      </c>
      <c r="G148" s="17">
        <v>1819610</v>
      </c>
      <c r="H148" s="17">
        <v>1886950</v>
      </c>
      <c r="I148" s="17">
        <v>1948200</v>
      </c>
      <c r="J148" s="17">
        <v>2006710</v>
      </c>
      <c r="HK148" s="29"/>
      <c r="HL148" s="29"/>
      <c r="HM148" s="29"/>
      <c r="HN148" s="29"/>
      <c r="HO148" s="29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9"/>
      <c r="IA148" s="29"/>
    </row>
    <row r="149" spans="1:235" s="30" customFormat="1" hidden="1">
      <c r="A149" s="22" t="s">
        <v>1781</v>
      </c>
      <c r="B149" s="36" t="s">
        <v>454</v>
      </c>
      <c r="C149" s="48" t="s">
        <v>14</v>
      </c>
      <c r="D149" s="17">
        <v>0</v>
      </c>
      <c r="E149" s="17">
        <v>266.60000000000002</v>
      </c>
      <c r="F149" s="17">
        <v>0</v>
      </c>
      <c r="G149" s="17">
        <f t="shared" si="77"/>
        <v>0</v>
      </c>
      <c r="H149" s="17">
        <f t="shared" si="78"/>
        <v>0</v>
      </c>
      <c r="I149" s="17">
        <f t="shared" si="79"/>
        <v>0</v>
      </c>
      <c r="J149" s="17">
        <f t="shared" si="80"/>
        <v>0</v>
      </c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</row>
    <row r="150" spans="1:235" s="30" customFormat="1" hidden="1">
      <c r="A150" s="22" t="s">
        <v>1782</v>
      </c>
      <c r="B150" s="36" t="s">
        <v>455</v>
      </c>
      <c r="C150" s="48" t="s">
        <v>14</v>
      </c>
      <c r="D150" s="17">
        <v>0</v>
      </c>
      <c r="E150" s="17">
        <v>0</v>
      </c>
      <c r="F150" s="17">
        <v>0</v>
      </c>
      <c r="G150" s="17">
        <f t="shared" si="77"/>
        <v>0</v>
      </c>
      <c r="H150" s="17">
        <f t="shared" si="78"/>
        <v>0</v>
      </c>
      <c r="I150" s="17">
        <f t="shared" si="79"/>
        <v>0</v>
      </c>
      <c r="J150" s="17">
        <f t="shared" si="80"/>
        <v>0</v>
      </c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</row>
    <row r="151" spans="1:235" s="30" customFormat="1" hidden="1">
      <c r="A151" s="22" t="s">
        <v>1783</v>
      </c>
      <c r="B151" s="36" t="s">
        <v>456</v>
      </c>
      <c r="C151" s="48" t="s">
        <v>14</v>
      </c>
      <c r="D151" s="17">
        <v>0</v>
      </c>
      <c r="E151" s="17">
        <f>D151*1.04</f>
        <v>0</v>
      </c>
      <c r="F151" s="17">
        <v>0</v>
      </c>
      <c r="G151" s="17">
        <f t="shared" si="77"/>
        <v>0</v>
      </c>
      <c r="H151" s="17">
        <f t="shared" si="78"/>
        <v>0</v>
      </c>
      <c r="I151" s="17">
        <f t="shared" si="79"/>
        <v>0</v>
      </c>
      <c r="J151" s="17">
        <f t="shared" si="80"/>
        <v>0</v>
      </c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</row>
    <row r="152" spans="1:235" s="14" customFormat="1" ht="15" customHeight="1">
      <c r="A152" s="24" t="s">
        <v>1784</v>
      </c>
      <c r="B152" s="35" t="s">
        <v>457</v>
      </c>
      <c r="C152" s="48"/>
      <c r="D152" s="16">
        <f t="shared" ref="D152:I152" si="85">SUM(D153:D156)</f>
        <v>739450.72</v>
      </c>
      <c r="E152" s="16">
        <f t="shared" si="85"/>
        <v>592825.82999999996</v>
      </c>
      <c r="F152" s="16">
        <f t="shared" si="85"/>
        <v>872820.55</v>
      </c>
      <c r="G152" s="16">
        <f t="shared" si="85"/>
        <v>929110</v>
      </c>
      <c r="H152" s="16">
        <f t="shared" si="85"/>
        <v>963500</v>
      </c>
      <c r="I152" s="16">
        <f t="shared" si="85"/>
        <v>994810</v>
      </c>
      <c r="J152" s="16">
        <f t="shared" ref="J152" si="86">SUM(J153:J156)</f>
        <v>1024670</v>
      </c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</row>
    <row r="153" spans="1:235" s="30" customFormat="1" hidden="1">
      <c r="A153" s="22" t="s">
        <v>1785</v>
      </c>
      <c r="B153" s="36" t="s">
        <v>459</v>
      </c>
      <c r="C153" s="48" t="s">
        <v>14</v>
      </c>
      <c r="D153" s="17">
        <v>94.7</v>
      </c>
      <c r="E153" s="17">
        <v>12.04</v>
      </c>
      <c r="F153" s="17">
        <v>0</v>
      </c>
      <c r="G153" s="17">
        <f t="shared" si="77"/>
        <v>0</v>
      </c>
      <c r="H153" s="17">
        <f t="shared" si="78"/>
        <v>0</v>
      </c>
      <c r="I153" s="17">
        <f t="shared" si="79"/>
        <v>0</v>
      </c>
      <c r="J153" s="17">
        <f t="shared" si="80"/>
        <v>0</v>
      </c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</row>
    <row r="154" spans="1:235" s="30" customFormat="1" hidden="1">
      <c r="A154" s="22" t="s">
        <v>1786</v>
      </c>
      <c r="B154" s="36" t="s">
        <v>461</v>
      </c>
      <c r="C154" s="48" t="s">
        <v>14</v>
      </c>
      <c r="D154" s="17">
        <v>46408.05</v>
      </c>
      <c r="E154" s="17">
        <v>40068.160000000003</v>
      </c>
      <c r="F154" s="17">
        <v>55852.77</v>
      </c>
      <c r="G154" s="17">
        <v>59450</v>
      </c>
      <c r="H154" s="17">
        <v>61650</v>
      </c>
      <c r="I154" s="17">
        <v>63660</v>
      </c>
      <c r="J154" s="17">
        <v>65570</v>
      </c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</row>
    <row r="155" spans="1:235" s="30" customFormat="1" hidden="1">
      <c r="A155" s="22" t="s">
        <v>1787</v>
      </c>
      <c r="B155" s="36" t="s">
        <v>463</v>
      </c>
      <c r="C155" s="48" t="s">
        <v>14</v>
      </c>
      <c r="D155" s="17">
        <v>692947.97</v>
      </c>
      <c r="E155" s="17">
        <v>552708.31000000006</v>
      </c>
      <c r="F155" s="17">
        <v>816967.78</v>
      </c>
      <c r="G155" s="17">
        <v>869660</v>
      </c>
      <c r="H155" s="17">
        <v>901850</v>
      </c>
      <c r="I155" s="17">
        <v>931150</v>
      </c>
      <c r="J155" s="17">
        <v>959100</v>
      </c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</row>
    <row r="156" spans="1:235" s="30" customFormat="1" ht="18" hidden="1">
      <c r="A156" s="22" t="s">
        <v>1788</v>
      </c>
      <c r="B156" s="36" t="s">
        <v>464</v>
      </c>
      <c r="C156" s="48" t="s">
        <v>14</v>
      </c>
      <c r="D156" s="17">
        <v>0</v>
      </c>
      <c r="E156" s="17">
        <v>37.32</v>
      </c>
      <c r="F156" s="17">
        <v>0</v>
      </c>
      <c r="G156" s="17">
        <f t="shared" si="77"/>
        <v>0</v>
      </c>
      <c r="H156" s="17">
        <v>0</v>
      </c>
      <c r="I156" s="17">
        <f t="shared" si="79"/>
        <v>0</v>
      </c>
      <c r="J156" s="17">
        <f t="shared" si="80"/>
        <v>0</v>
      </c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</row>
    <row r="157" spans="1:235" ht="14.25" customHeight="1">
      <c r="A157" s="44" t="s">
        <v>523</v>
      </c>
      <c r="B157" s="45" t="s">
        <v>524</v>
      </c>
      <c r="C157" s="104"/>
      <c r="D157" s="43">
        <f t="shared" ref="D157:H157" si="87">D158+D195</f>
        <v>45006075.600000001</v>
      </c>
      <c r="E157" s="43">
        <f t="shared" si="87"/>
        <v>47989591.810000002</v>
      </c>
      <c r="F157" s="43">
        <f t="shared" si="87"/>
        <v>53125628.469999999</v>
      </c>
      <c r="G157" s="43">
        <f t="shared" si="87"/>
        <v>59084000</v>
      </c>
      <c r="H157" s="43">
        <f t="shared" si="87"/>
        <v>61234000</v>
      </c>
      <c r="I157" s="43">
        <f t="shared" ref="I157:J157" si="88">I158+I195</f>
        <v>63173000</v>
      </c>
      <c r="J157" s="43">
        <f t="shared" si="88"/>
        <v>54049000</v>
      </c>
    </row>
    <row r="158" spans="1:235" s="14" customFormat="1" ht="13.5" customHeight="1">
      <c r="A158" s="24" t="s">
        <v>525</v>
      </c>
      <c r="B158" s="35" t="s">
        <v>46</v>
      </c>
      <c r="C158" s="48"/>
      <c r="D158" s="16">
        <f t="shared" ref="D158:I158" si="89">SUM(D169+D184)</f>
        <v>36761556.770000003</v>
      </c>
      <c r="E158" s="16">
        <f t="shared" si="89"/>
        <v>38596726.550000004</v>
      </c>
      <c r="F158" s="16">
        <f t="shared" si="89"/>
        <v>42517351.359999999</v>
      </c>
      <c r="G158" s="16">
        <f t="shared" si="89"/>
        <v>47791417.759999998</v>
      </c>
      <c r="H158" s="16">
        <f t="shared" si="89"/>
        <v>49524000</v>
      </c>
      <c r="I158" s="16">
        <f t="shared" si="89"/>
        <v>51082000</v>
      </c>
      <c r="J158" s="16">
        <f t="shared" ref="J158" si="90">SUM(J169+J184)</f>
        <v>52613000</v>
      </c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</row>
    <row r="159" spans="1:235" s="47" customFormat="1" ht="18.75" hidden="1" customHeight="1">
      <c r="A159" s="24" t="s">
        <v>526</v>
      </c>
      <c r="B159" s="35" t="s">
        <v>527</v>
      </c>
      <c r="C159" s="48"/>
      <c r="D159" s="16">
        <f t="shared" ref="D159:J160" si="91">D160</f>
        <v>0</v>
      </c>
      <c r="E159" s="16">
        <f t="shared" si="91"/>
        <v>0</v>
      </c>
      <c r="F159" s="16">
        <f t="shared" si="91"/>
        <v>0</v>
      </c>
      <c r="G159" s="16">
        <f t="shared" si="91"/>
        <v>0</v>
      </c>
      <c r="H159" s="16">
        <f t="shared" si="91"/>
        <v>0</v>
      </c>
      <c r="I159" s="16">
        <f t="shared" si="91"/>
        <v>0</v>
      </c>
      <c r="J159" s="16">
        <f t="shared" si="91"/>
        <v>0</v>
      </c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  <c r="GH159" s="49"/>
      <c r="GI159" s="49"/>
      <c r="GJ159" s="49"/>
      <c r="GK159" s="49"/>
      <c r="GL159" s="49"/>
      <c r="GM159" s="49"/>
      <c r="GN159" s="49"/>
      <c r="GO159" s="49"/>
      <c r="GP159" s="49"/>
      <c r="GQ159" s="49"/>
      <c r="GR159" s="49"/>
      <c r="GS159" s="49"/>
      <c r="GT159" s="49"/>
      <c r="GU159" s="49"/>
      <c r="GV159" s="49"/>
      <c r="GW159" s="49"/>
      <c r="GX159" s="49"/>
      <c r="GY159" s="49"/>
      <c r="GZ159" s="49"/>
      <c r="HA159" s="49"/>
      <c r="HB159" s="49"/>
      <c r="HC159" s="49"/>
      <c r="HD159" s="49"/>
      <c r="HE159" s="49"/>
      <c r="HF159" s="49"/>
      <c r="HG159" s="49"/>
      <c r="HH159" s="49"/>
      <c r="HI159" s="49"/>
      <c r="HJ159" s="49"/>
    </row>
    <row r="160" spans="1:235" s="46" customFormat="1" ht="15.75" hidden="1" customHeight="1">
      <c r="A160" s="24" t="s">
        <v>528</v>
      </c>
      <c r="B160" s="35" t="s">
        <v>529</v>
      </c>
      <c r="C160" s="48"/>
      <c r="D160" s="16">
        <f t="shared" si="91"/>
        <v>0</v>
      </c>
      <c r="E160" s="16">
        <f t="shared" si="91"/>
        <v>0</v>
      </c>
      <c r="F160" s="16">
        <f t="shared" si="91"/>
        <v>0</v>
      </c>
      <c r="G160" s="16">
        <f t="shared" si="91"/>
        <v>0</v>
      </c>
      <c r="H160" s="16">
        <f t="shared" si="91"/>
        <v>0</v>
      </c>
      <c r="I160" s="16">
        <f t="shared" si="91"/>
        <v>0</v>
      </c>
      <c r="J160" s="16">
        <f t="shared" si="91"/>
        <v>0</v>
      </c>
      <c r="HK160" s="47"/>
      <c r="HL160" s="47"/>
      <c r="HM160" s="47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HZ160" s="47"/>
      <c r="IA160" s="47"/>
    </row>
    <row r="161" spans="1:235" s="46" customFormat="1" ht="25.5" hidden="1" customHeight="1">
      <c r="A161" s="24" t="s">
        <v>530</v>
      </c>
      <c r="B161" s="35" t="s">
        <v>531</v>
      </c>
      <c r="C161" s="48"/>
      <c r="D161" s="16">
        <f t="shared" ref="D161:H161" si="92">SUM(D163:D168)</f>
        <v>0</v>
      </c>
      <c r="E161" s="16">
        <f t="shared" si="92"/>
        <v>0</v>
      </c>
      <c r="F161" s="16">
        <f t="shared" si="92"/>
        <v>0</v>
      </c>
      <c r="G161" s="16">
        <f t="shared" si="92"/>
        <v>0</v>
      </c>
      <c r="H161" s="16">
        <f t="shared" si="92"/>
        <v>0</v>
      </c>
      <c r="I161" s="16">
        <f t="shared" ref="I161:J161" si="93">SUM(I163:I168)</f>
        <v>0</v>
      </c>
      <c r="J161" s="16">
        <f t="shared" si="93"/>
        <v>0</v>
      </c>
      <c r="HK161" s="47"/>
      <c r="HL161" s="47"/>
      <c r="HM161" s="47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HZ161" s="47"/>
      <c r="IA161" s="47"/>
    </row>
    <row r="162" spans="1:235" s="46" customFormat="1" ht="25.5" hidden="1" customHeight="1">
      <c r="A162" s="24" t="s">
        <v>532</v>
      </c>
      <c r="B162" s="35" t="s">
        <v>533</v>
      </c>
      <c r="C162" s="48"/>
      <c r="D162" s="16">
        <f t="shared" ref="D162:H162" si="94">SUM(D163:D168)</f>
        <v>0</v>
      </c>
      <c r="E162" s="16">
        <f t="shared" si="94"/>
        <v>0</v>
      </c>
      <c r="F162" s="16">
        <f t="shared" si="94"/>
        <v>0</v>
      </c>
      <c r="G162" s="16">
        <f t="shared" si="94"/>
        <v>0</v>
      </c>
      <c r="H162" s="16">
        <f t="shared" si="94"/>
        <v>0</v>
      </c>
      <c r="I162" s="16">
        <f t="shared" ref="I162:J162" si="95">SUM(I163:I168)</f>
        <v>0</v>
      </c>
      <c r="J162" s="16">
        <f t="shared" si="95"/>
        <v>0</v>
      </c>
      <c r="HK162" s="47"/>
      <c r="HL162" s="47"/>
      <c r="HM162" s="47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HZ162" s="47"/>
      <c r="IA162" s="47"/>
    </row>
    <row r="163" spans="1:235" s="47" customFormat="1" ht="18" hidden="1">
      <c r="A163" s="22" t="s">
        <v>534</v>
      </c>
      <c r="B163" s="36" t="s">
        <v>48</v>
      </c>
      <c r="C163" s="48" t="s">
        <v>47</v>
      </c>
      <c r="D163" s="17"/>
      <c r="E163" s="17"/>
      <c r="F163" s="17"/>
      <c r="G163" s="17"/>
      <c r="H163" s="17"/>
      <c r="I163" s="17"/>
      <c r="J163" s="17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  <c r="GS163" s="49"/>
      <c r="GT163" s="49"/>
      <c r="GU163" s="49"/>
      <c r="GV163" s="49"/>
      <c r="GW163" s="49"/>
      <c r="GX163" s="49"/>
      <c r="GY163" s="49"/>
      <c r="GZ163" s="49"/>
      <c r="HA163" s="49"/>
      <c r="HB163" s="49"/>
      <c r="HC163" s="49"/>
      <c r="HD163" s="49"/>
      <c r="HE163" s="49"/>
      <c r="HF163" s="49"/>
      <c r="HG163" s="49"/>
      <c r="HH163" s="49"/>
      <c r="HI163" s="49"/>
      <c r="HJ163" s="49"/>
    </row>
    <row r="164" spans="1:235" s="47" customFormat="1" ht="18" hidden="1">
      <c r="A164" s="22" t="s">
        <v>535</v>
      </c>
      <c r="B164" s="36" t="s">
        <v>49</v>
      </c>
      <c r="C164" s="48" t="s">
        <v>47</v>
      </c>
      <c r="D164" s="17"/>
      <c r="E164" s="17"/>
      <c r="F164" s="17"/>
      <c r="G164" s="17"/>
      <c r="H164" s="17"/>
      <c r="I164" s="17"/>
      <c r="J164" s="17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  <c r="GS164" s="49"/>
      <c r="GT164" s="49"/>
      <c r="GU164" s="49"/>
      <c r="GV164" s="49"/>
      <c r="GW164" s="49"/>
      <c r="GX164" s="49"/>
      <c r="GY164" s="49"/>
      <c r="GZ164" s="49"/>
      <c r="HA164" s="49"/>
      <c r="HB164" s="49"/>
      <c r="HC164" s="49"/>
      <c r="HD164" s="49"/>
      <c r="HE164" s="49"/>
      <c r="HF164" s="49"/>
      <c r="HG164" s="49"/>
      <c r="HH164" s="49"/>
      <c r="HI164" s="49"/>
      <c r="HJ164" s="49"/>
    </row>
    <row r="165" spans="1:235" s="47" customFormat="1" hidden="1">
      <c r="A165" s="22" t="s">
        <v>536</v>
      </c>
      <c r="B165" s="36" t="s">
        <v>537</v>
      </c>
      <c r="C165" s="48" t="s">
        <v>47</v>
      </c>
      <c r="D165" s="17"/>
      <c r="E165" s="17"/>
      <c r="F165" s="17"/>
      <c r="G165" s="17"/>
      <c r="H165" s="17"/>
      <c r="I165" s="17"/>
      <c r="J165" s="17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  <c r="GS165" s="49"/>
      <c r="GT165" s="49"/>
      <c r="GU165" s="49"/>
      <c r="GV165" s="49"/>
      <c r="GW165" s="49"/>
      <c r="GX165" s="49"/>
      <c r="GY165" s="49"/>
      <c r="GZ165" s="49"/>
      <c r="HA165" s="49"/>
      <c r="HB165" s="49"/>
      <c r="HC165" s="49"/>
      <c r="HD165" s="49"/>
      <c r="HE165" s="49"/>
      <c r="HF165" s="49"/>
      <c r="HG165" s="49"/>
      <c r="HH165" s="49"/>
      <c r="HI165" s="49"/>
      <c r="HJ165" s="49"/>
    </row>
    <row r="166" spans="1:235" s="47" customFormat="1" ht="18" hidden="1">
      <c r="A166" s="22" t="s">
        <v>538</v>
      </c>
      <c r="B166" s="36" t="s">
        <v>50</v>
      </c>
      <c r="C166" s="48" t="s">
        <v>47</v>
      </c>
      <c r="D166" s="17"/>
      <c r="E166" s="17"/>
      <c r="F166" s="17"/>
      <c r="G166" s="17"/>
      <c r="H166" s="17"/>
      <c r="I166" s="17"/>
      <c r="J166" s="17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  <c r="GS166" s="49"/>
      <c r="GT166" s="49"/>
      <c r="GU166" s="49"/>
      <c r="GV166" s="49"/>
      <c r="GW166" s="49"/>
      <c r="GX166" s="49"/>
      <c r="GY166" s="49"/>
      <c r="GZ166" s="49"/>
      <c r="HA166" s="49"/>
      <c r="HB166" s="49"/>
      <c r="HC166" s="49"/>
      <c r="HD166" s="49"/>
      <c r="HE166" s="49"/>
      <c r="HF166" s="49"/>
      <c r="HG166" s="49"/>
      <c r="HH166" s="49"/>
      <c r="HI166" s="49"/>
      <c r="HJ166" s="49"/>
    </row>
    <row r="167" spans="1:235" s="47" customFormat="1" ht="18" hidden="1">
      <c r="A167" s="22" t="s">
        <v>539</v>
      </c>
      <c r="B167" s="36" t="s">
        <v>540</v>
      </c>
      <c r="C167" s="48" t="s">
        <v>47</v>
      </c>
      <c r="D167" s="17"/>
      <c r="E167" s="17"/>
      <c r="F167" s="17"/>
      <c r="G167" s="17"/>
      <c r="H167" s="17"/>
      <c r="I167" s="17"/>
      <c r="J167" s="17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49"/>
      <c r="GM167" s="49"/>
      <c r="GN167" s="49"/>
      <c r="GO167" s="49"/>
      <c r="GP167" s="49"/>
      <c r="GQ167" s="49"/>
      <c r="GR167" s="49"/>
      <c r="GS167" s="49"/>
      <c r="GT167" s="49"/>
      <c r="GU167" s="49"/>
      <c r="GV167" s="49"/>
      <c r="GW167" s="49"/>
      <c r="GX167" s="49"/>
      <c r="GY167" s="49"/>
      <c r="GZ167" s="49"/>
      <c r="HA167" s="49"/>
      <c r="HB167" s="49"/>
      <c r="HC167" s="49"/>
      <c r="HD167" s="49"/>
      <c r="HE167" s="49"/>
      <c r="HF167" s="49"/>
      <c r="HG167" s="49"/>
      <c r="HH167" s="49"/>
      <c r="HI167" s="49"/>
      <c r="HJ167" s="49"/>
    </row>
    <row r="168" spans="1:235" s="47" customFormat="1" ht="18" hidden="1">
      <c r="A168" s="22" t="s">
        <v>541</v>
      </c>
      <c r="B168" s="36" t="s">
        <v>542</v>
      </c>
      <c r="C168" s="48" t="s">
        <v>47</v>
      </c>
      <c r="D168" s="17"/>
      <c r="E168" s="17"/>
      <c r="F168" s="17"/>
      <c r="G168" s="17"/>
      <c r="H168" s="17"/>
      <c r="I168" s="17"/>
      <c r="J168" s="17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49"/>
      <c r="GM168" s="49"/>
      <c r="GN168" s="49"/>
      <c r="GO168" s="49"/>
      <c r="GP168" s="49"/>
      <c r="GQ168" s="49"/>
      <c r="GR168" s="49"/>
      <c r="GS168" s="49"/>
      <c r="GT168" s="49"/>
      <c r="GU168" s="49"/>
      <c r="GV168" s="49"/>
      <c r="GW168" s="49"/>
      <c r="GX168" s="49"/>
      <c r="GY168" s="49"/>
      <c r="GZ168" s="49"/>
      <c r="HA168" s="49"/>
      <c r="HB168" s="49"/>
      <c r="HC168" s="49"/>
      <c r="HD168" s="49"/>
      <c r="HE168" s="49"/>
      <c r="HF168" s="49"/>
      <c r="HG168" s="49"/>
      <c r="HH168" s="49"/>
      <c r="HI168" s="49"/>
      <c r="HJ168" s="49"/>
    </row>
    <row r="169" spans="1:235" ht="18.75" customHeight="1">
      <c r="A169" s="24" t="s">
        <v>543</v>
      </c>
      <c r="B169" s="35" t="s">
        <v>544</v>
      </c>
      <c r="C169" s="48"/>
      <c r="D169" s="16">
        <f t="shared" ref="D169:H169" si="96">D170+D182</f>
        <v>23957102.740000002</v>
      </c>
      <c r="E169" s="16">
        <f t="shared" si="96"/>
        <v>24194728.250000004</v>
      </c>
      <c r="F169" s="16">
        <f t="shared" si="96"/>
        <v>27779229.330000002</v>
      </c>
      <c r="G169" s="16">
        <f>G170+G182</f>
        <v>32450837.489999998</v>
      </c>
      <c r="H169" s="16">
        <f t="shared" si="96"/>
        <v>33650000</v>
      </c>
      <c r="I169" s="16">
        <f t="shared" ref="I169:J169" si="97">I170+I182</f>
        <v>34708000</v>
      </c>
      <c r="J169" s="16">
        <f t="shared" si="97"/>
        <v>35749000</v>
      </c>
    </row>
    <row r="170" spans="1:235" ht="18.75" customHeight="1">
      <c r="A170" s="24" t="s">
        <v>545</v>
      </c>
      <c r="B170" s="35" t="s">
        <v>546</v>
      </c>
      <c r="C170" s="48"/>
      <c r="D170" s="16">
        <f t="shared" ref="D170:H170" si="98">D171+D178+D180</f>
        <v>23902214.930000003</v>
      </c>
      <c r="E170" s="16">
        <f t="shared" si="98"/>
        <v>24152506.220000003</v>
      </c>
      <c r="F170" s="16">
        <f t="shared" si="98"/>
        <v>27736041.170000002</v>
      </c>
      <c r="G170" s="16">
        <f>G171+G178+G180</f>
        <v>32411545.75</v>
      </c>
      <c r="H170" s="16">
        <f t="shared" si="98"/>
        <v>33609000</v>
      </c>
      <c r="I170" s="16">
        <f t="shared" ref="I170:J170" si="99">I171+I178+I180</f>
        <v>34666000</v>
      </c>
      <c r="J170" s="16">
        <f t="shared" si="99"/>
        <v>35706000</v>
      </c>
    </row>
    <row r="171" spans="1:235" ht="18.75" customHeight="1">
      <c r="A171" s="24" t="s">
        <v>547</v>
      </c>
      <c r="B171" s="35" t="s">
        <v>548</v>
      </c>
      <c r="C171" s="48"/>
      <c r="D171" s="16">
        <f t="shared" ref="D171:J171" si="100">D172</f>
        <v>20612592.380000003</v>
      </c>
      <c r="E171" s="16">
        <f t="shared" si="100"/>
        <v>20593415.990000002</v>
      </c>
      <c r="F171" s="16">
        <f t="shared" si="100"/>
        <v>23430391.940000001</v>
      </c>
      <c r="G171" s="16">
        <f t="shared" si="100"/>
        <v>27670209.580000002</v>
      </c>
      <c r="H171" s="16">
        <f t="shared" si="100"/>
        <v>28693000</v>
      </c>
      <c r="I171" s="16">
        <f t="shared" si="100"/>
        <v>29595000</v>
      </c>
      <c r="J171" s="16">
        <f t="shared" si="100"/>
        <v>30483000</v>
      </c>
    </row>
    <row r="172" spans="1:235" ht="18.75" customHeight="1">
      <c r="A172" s="24" t="s">
        <v>549</v>
      </c>
      <c r="B172" s="35" t="s">
        <v>550</v>
      </c>
      <c r="C172" s="48"/>
      <c r="D172" s="16">
        <f t="shared" ref="D172:H172" si="101">SUM(D173:D177)</f>
        <v>20612592.380000003</v>
      </c>
      <c r="E172" s="16">
        <f t="shared" si="101"/>
        <v>20593415.990000002</v>
      </c>
      <c r="F172" s="16">
        <f t="shared" si="101"/>
        <v>23430391.940000001</v>
      </c>
      <c r="G172" s="16">
        <f t="shared" si="101"/>
        <v>27670209.580000002</v>
      </c>
      <c r="H172" s="16">
        <f t="shared" si="101"/>
        <v>28693000</v>
      </c>
      <c r="I172" s="16">
        <f t="shared" ref="I172:J172" si="102">SUM(I173:I177)</f>
        <v>29595000</v>
      </c>
      <c r="J172" s="16">
        <f t="shared" si="102"/>
        <v>30483000</v>
      </c>
    </row>
    <row r="173" spans="1:235" s="64" customFormat="1" ht="15.75" hidden="1" customHeight="1">
      <c r="A173" s="22" t="s">
        <v>551</v>
      </c>
      <c r="B173" s="36" t="s">
        <v>51</v>
      </c>
      <c r="C173" s="48" t="s">
        <v>47</v>
      </c>
      <c r="D173" s="17">
        <v>390859.86</v>
      </c>
      <c r="E173" s="17">
        <v>400805.89</v>
      </c>
      <c r="F173" s="17">
        <v>506322.46</v>
      </c>
      <c r="G173" s="17">
        <v>596811.27</v>
      </c>
      <c r="H173" s="17">
        <v>618000</v>
      </c>
      <c r="I173" s="17">
        <v>637000</v>
      </c>
      <c r="J173" s="17">
        <v>656000</v>
      </c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7"/>
      <c r="CH173" s="67"/>
      <c r="CI173" s="67"/>
      <c r="CJ173" s="67"/>
      <c r="CK173" s="67"/>
      <c r="CL173" s="67"/>
      <c r="CM173" s="67"/>
      <c r="CN173" s="67"/>
      <c r="CO173" s="67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7"/>
      <c r="DA173" s="67"/>
      <c r="DB173" s="67"/>
      <c r="DC173" s="67"/>
      <c r="DD173" s="67"/>
      <c r="DE173" s="67"/>
      <c r="DF173" s="67"/>
      <c r="DG173" s="67"/>
      <c r="DH173" s="67"/>
      <c r="DI173" s="67"/>
      <c r="DJ173" s="67"/>
      <c r="DK173" s="67"/>
      <c r="DL173" s="67"/>
      <c r="DM173" s="67"/>
      <c r="DN173" s="67"/>
      <c r="DO173" s="67"/>
      <c r="DP173" s="67"/>
      <c r="DQ173" s="67"/>
      <c r="DR173" s="67"/>
      <c r="DS173" s="67"/>
      <c r="DT173" s="67"/>
      <c r="DU173" s="67"/>
      <c r="DV173" s="67"/>
      <c r="DW173" s="67"/>
      <c r="DX173" s="67"/>
      <c r="DY173" s="67"/>
      <c r="DZ173" s="67"/>
      <c r="EA173" s="67"/>
      <c r="EB173" s="67"/>
      <c r="EC173" s="67"/>
      <c r="ED173" s="67"/>
      <c r="EE173" s="67"/>
      <c r="EF173" s="67"/>
      <c r="EG173" s="67"/>
      <c r="EH173" s="67"/>
      <c r="EI173" s="67"/>
      <c r="EJ173" s="67"/>
      <c r="EK173" s="67"/>
      <c r="EL173" s="67"/>
      <c r="EM173" s="67"/>
      <c r="EN173" s="67"/>
      <c r="EO173" s="67"/>
      <c r="EP173" s="67"/>
      <c r="EQ173" s="67"/>
      <c r="ER173" s="67"/>
      <c r="ES173" s="67"/>
      <c r="ET173" s="67"/>
      <c r="EU173" s="67"/>
      <c r="EV173" s="67"/>
      <c r="EW173" s="67"/>
      <c r="EX173" s="67"/>
      <c r="EY173" s="67"/>
      <c r="EZ173" s="67"/>
      <c r="FA173" s="67"/>
      <c r="FB173" s="67"/>
      <c r="FC173" s="67"/>
      <c r="FD173" s="67"/>
      <c r="FE173" s="67"/>
      <c r="FF173" s="67"/>
      <c r="FG173" s="67"/>
      <c r="FH173" s="67"/>
      <c r="FI173" s="67"/>
      <c r="FJ173" s="67"/>
      <c r="FK173" s="67"/>
      <c r="FL173" s="67"/>
      <c r="FM173" s="67"/>
      <c r="FN173" s="67"/>
      <c r="FO173" s="67"/>
      <c r="FP173" s="67"/>
      <c r="FQ173" s="67"/>
      <c r="FR173" s="67"/>
      <c r="FS173" s="67"/>
      <c r="FT173" s="67"/>
      <c r="FU173" s="67"/>
      <c r="FV173" s="67"/>
      <c r="FW173" s="67"/>
      <c r="FX173" s="67"/>
      <c r="FY173" s="67"/>
      <c r="FZ173" s="67"/>
      <c r="GA173" s="67"/>
      <c r="GB173" s="67"/>
      <c r="GC173" s="67"/>
      <c r="GD173" s="67"/>
      <c r="GE173" s="67"/>
      <c r="GF173" s="67"/>
      <c r="GG173" s="67"/>
      <c r="GH173" s="67"/>
      <c r="GI173" s="67"/>
      <c r="GJ173" s="67"/>
      <c r="GK173" s="67"/>
      <c r="GL173" s="67"/>
      <c r="GM173" s="67"/>
      <c r="GN173" s="67"/>
      <c r="GO173" s="67"/>
      <c r="GP173" s="67"/>
      <c r="GQ173" s="67"/>
      <c r="GR173" s="67"/>
      <c r="GS173" s="67"/>
      <c r="GT173" s="67"/>
      <c r="GU173" s="67"/>
      <c r="GV173" s="67"/>
      <c r="GW173" s="67"/>
      <c r="GX173" s="67"/>
      <c r="GY173" s="67"/>
      <c r="GZ173" s="67"/>
      <c r="HA173" s="67"/>
      <c r="HB173" s="67"/>
      <c r="HC173" s="67"/>
      <c r="HD173" s="67"/>
      <c r="HE173" s="67"/>
      <c r="HF173" s="67"/>
      <c r="HG173" s="67"/>
      <c r="HH173" s="67"/>
      <c r="HI173" s="67"/>
      <c r="HJ173" s="67"/>
    </row>
    <row r="174" spans="1:235" s="64" customFormat="1" ht="15.75" hidden="1" customHeight="1">
      <c r="A174" s="22" t="s">
        <v>552</v>
      </c>
      <c r="B174" s="36" t="s">
        <v>52</v>
      </c>
      <c r="C174" s="48" t="s">
        <v>47</v>
      </c>
      <c r="D174" s="17">
        <v>19718249.370000001</v>
      </c>
      <c r="E174" s="17">
        <v>20061833.93</v>
      </c>
      <c r="F174" s="17">
        <v>22780536.920000002</v>
      </c>
      <c r="G174" s="17">
        <v>26808040.5</v>
      </c>
      <c r="H174" s="17">
        <v>27800000</v>
      </c>
      <c r="I174" s="17">
        <v>28675000</v>
      </c>
      <c r="J174" s="17">
        <v>29535000</v>
      </c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  <c r="CN174" s="67"/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67"/>
      <c r="DF174" s="67"/>
      <c r="DG174" s="67"/>
      <c r="DH174" s="67"/>
      <c r="DI174" s="67"/>
      <c r="DJ174" s="67"/>
      <c r="DK174" s="67"/>
      <c r="DL174" s="67"/>
      <c r="DM174" s="67"/>
      <c r="DN174" s="67"/>
      <c r="DO174" s="67"/>
      <c r="DP174" s="67"/>
      <c r="DQ174" s="67"/>
      <c r="DR174" s="67"/>
      <c r="DS174" s="67"/>
      <c r="DT174" s="67"/>
      <c r="DU174" s="67"/>
      <c r="DV174" s="67"/>
      <c r="DW174" s="67"/>
      <c r="DX174" s="67"/>
      <c r="DY174" s="67"/>
      <c r="DZ174" s="67"/>
      <c r="EA174" s="67"/>
      <c r="EB174" s="67"/>
      <c r="EC174" s="67"/>
      <c r="ED174" s="67"/>
      <c r="EE174" s="67"/>
      <c r="EF174" s="67"/>
      <c r="EG174" s="67"/>
      <c r="EH174" s="67"/>
      <c r="EI174" s="67"/>
      <c r="EJ174" s="67"/>
      <c r="EK174" s="67"/>
      <c r="EL174" s="67"/>
      <c r="EM174" s="67"/>
      <c r="EN174" s="67"/>
      <c r="EO174" s="67"/>
      <c r="EP174" s="67"/>
      <c r="EQ174" s="67"/>
      <c r="ER174" s="67"/>
      <c r="ES174" s="67"/>
      <c r="ET174" s="67"/>
      <c r="EU174" s="67"/>
      <c r="EV174" s="67"/>
      <c r="EW174" s="67"/>
      <c r="EX174" s="67"/>
      <c r="EY174" s="67"/>
      <c r="EZ174" s="67"/>
      <c r="FA174" s="67"/>
      <c r="FB174" s="67"/>
      <c r="FC174" s="67"/>
      <c r="FD174" s="67"/>
      <c r="FE174" s="67"/>
      <c r="FF174" s="67"/>
      <c r="FG174" s="67"/>
      <c r="FH174" s="67"/>
      <c r="FI174" s="67"/>
      <c r="FJ174" s="67"/>
      <c r="FK174" s="67"/>
      <c r="FL174" s="67"/>
      <c r="FM174" s="67"/>
      <c r="FN174" s="67"/>
      <c r="FO174" s="67"/>
      <c r="FP174" s="67"/>
      <c r="FQ174" s="67"/>
      <c r="FR174" s="67"/>
      <c r="FS174" s="67"/>
      <c r="FT174" s="67"/>
      <c r="FU174" s="67"/>
      <c r="FV174" s="67"/>
      <c r="FW174" s="67"/>
      <c r="FX174" s="67"/>
      <c r="FY174" s="67"/>
      <c r="FZ174" s="67"/>
      <c r="GA174" s="67"/>
      <c r="GB174" s="67"/>
      <c r="GC174" s="67"/>
      <c r="GD174" s="67"/>
      <c r="GE174" s="67"/>
      <c r="GF174" s="67"/>
      <c r="GG174" s="67"/>
      <c r="GH174" s="67"/>
      <c r="GI174" s="67"/>
      <c r="GJ174" s="67"/>
      <c r="GK174" s="67"/>
      <c r="GL174" s="67"/>
      <c r="GM174" s="67"/>
      <c r="GN174" s="67"/>
      <c r="GO174" s="67"/>
      <c r="GP174" s="67"/>
      <c r="GQ174" s="67"/>
      <c r="GR174" s="67"/>
      <c r="GS174" s="67"/>
      <c r="GT174" s="67"/>
      <c r="GU174" s="67"/>
      <c r="GV174" s="67"/>
      <c r="GW174" s="67"/>
      <c r="GX174" s="67"/>
      <c r="GY174" s="67"/>
      <c r="GZ174" s="67"/>
      <c r="HA174" s="67"/>
      <c r="HB174" s="67"/>
      <c r="HC174" s="67"/>
      <c r="HD174" s="67"/>
      <c r="HE174" s="67"/>
      <c r="HF174" s="67"/>
      <c r="HG174" s="67"/>
      <c r="HH174" s="67"/>
      <c r="HI174" s="67"/>
      <c r="HJ174" s="67"/>
    </row>
    <row r="175" spans="1:235" s="64" customFormat="1" ht="15.75" hidden="1" customHeight="1">
      <c r="A175" s="22" t="s">
        <v>553</v>
      </c>
      <c r="B175" s="36" t="s">
        <v>233</v>
      </c>
      <c r="C175" s="48" t="s">
        <v>47</v>
      </c>
      <c r="D175" s="17">
        <v>84116.52</v>
      </c>
      <c r="E175" s="17">
        <v>65296.03</v>
      </c>
      <c r="F175" s="17">
        <v>74606.11</v>
      </c>
      <c r="G175" s="17">
        <v>81812.100000000006</v>
      </c>
      <c r="H175" s="17">
        <v>85000</v>
      </c>
      <c r="I175" s="17">
        <v>87000</v>
      </c>
      <c r="J175" s="17">
        <v>90000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  <c r="DS175" s="67"/>
      <c r="DT175" s="67"/>
      <c r="DU175" s="67"/>
      <c r="DV175" s="67"/>
      <c r="DW175" s="67"/>
      <c r="DX175" s="67"/>
      <c r="DY175" s="67"/>
      <c r="DZ175" s="67"/>
      <c r="EA175" s="67"/>
      <c r="EB175" s="67"/>
      <c r="EC175" s="67"/>
      <c r="ED175" s="67"/>
      <c r="EE175" s="67"/>
      <c r="EF175" s="67"/>
      <c r="EG175" s="67"/>
      <c r="EH175" s="67"/>
      <c r="EI175" s="67"/>
      <c r="EJ175" s="67"/>
      <c r="EK175" s="67"/>
      <c r="EL175" s="67"/>
      <c r="EM175" s="67"/>
      <c r="EN175" s="67"/>
      <c r="EO175" s="67"/>
      <c r="EP175" s="67"/>
      <c r="EQ175" s="67"/>
      <c r="ER175" s="67"/>
      <c r="ES175" s="67"/>
      <c r="ET175" s="67"/>
      <c r="EU175" s="67"/>
      <c r="EV175" s="67"/>
      <c r="EW175" s="67"/>
      <c r="EX175" s="67"/>
      <c r="EY175" s="67"/>
      <c r="EZ175" s="67"/>
      <c r="FA175" s="67"/>
      <c r="FB175" s="67"/>
      <c r="FC175" s="67"/>
      <c r="FD175" s="67"/>
      <c r="FE175" s="67"/>
      <c r="FF175" s="67"/>
      <c r="FG175" s="67"/>
      <c r="FH175" s="67"/>
      <c r="FI175" s="67"/>
      <c r="FJ175" s="67"/>
      <c r="FK175" s="67"/>
      <c r="FL175" s="67"/>
      <c r="FM175" s="67"/>
      <c r="FN175" s="67"/>
      <c r="FO175" s="67"/>
      <c r="FP175" s="67"/>
      <c r="FQ175" s="67"/>
      <c r="FR175" s="67"/>
      <c r="FS175" s="67"/>
      <c r="FT175" s="67"/>
      <c r="FU175" s="67"/>
      <c r="FV175" s="67"/>
      <c r="FW175" s="67"/>
      <c r="FX175" s="67"/>
      <c r="FY175" s="67"/>
      <c r="FZ175" s="67"/>
      <c r="GA175" s="67"/>
      <c r="GB175" s="67"/>
      <c r="GC175" s="67"/>
      <c r="GD175" s="67"/>
      <c r="GE175" s="67"/>
      <c r="GF175" s="67"/>
      <c r="GG175" s="67"/>
      <c r="GH175" s="67"/>
      <c r="GI175" s="67"/>
      <c r="GJ175" s="67"/>
      <c r="GK175" s="67"/>
      <c r="GL175" s="67"/>
      <c r="GM175" s="67"/>
      <c r="GN175" s="67"/>
      <c r="GO175" s="67"/>
      <c r="GP175" s="67"/>
      <c r="GQ175" s="67"/>
      <c r="GR175" s="67"/>
      <c r="GS175" s="67"/>
      <c r="GT175" s="67"/>
      <c r="GU175" s="67"/>
      <c r="GV175" s="67"/>
      <c r="GW175" s="67"/>
      <c r="GX175" s="67"/>
      <c r="GY175" s="67"/>
      <c r="GZ175" s="67"/>
      <c r="HA175" s="67"/>
      <c r="HB175" s="67"/>
      <c r="HC175" s="67"/>
      <c r="HD175" s="67"/>
      <c r="HE175" s="67"/>
      <c r="HF175" s="67"/>
      <c r="HG175" s="67"/>
      <c r="HH175" s="67"/>
      <c r="HI175" s="67"/>
      <c r="HJ175" s="67"/>
    </row>
    <row r="176" spans="1:235" s="64" customFormat="1" ht="15.75" hidden="1" customHeight="1">
      <c r="A176" s="22" t="s">
        <v>554</v>
      </c>
      <c r="B176" s="36" t="s">
        <v>53</v>
      </c>
      <c r="C176" s="48" t="s">
        <v>47</v>
      </c>
      <c r="D176" s="17">
        <v>385823.94</v>
      </c>
      <c r="E176" s="17">
        <v>45291.72</v>
      </c>
      <c r="F176" s="17">
        <v>43755.360000000001</v>
      </c>
      <c r="G176" s="17">
        <v>158461.23000000001</v>
      </c>
      <c r="H176" s="17">
        <v>164000</v>
      </c>
      <c r="I176" s="17">
        <v>169000</v>
      </c>
      <c r="J176" s="17">
        <v>174000</v>
      </c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  <c r="CN176" s="67"/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67"/>
      <c r="DF176" s="67"/>
      <c r="DG176" s="67"/>
      <c r="DH176" s="67"/>
      <c r="DI176" s="67"/>
      <c r="DJ176" s="67"/>
      <c r="DK176" s="67"/>
      <c r="DL176" s="67"/>
      <c r="DM176" s="67"/>
      <c r="DN176" s="67"/>
      <c r="DO176" s="67"/>
      <c r="DP176" s="67"/>
      <c r="DQ176" s="67"/>
      <c r="DR176" s="67"/>
      <c r="DS176" s="67"/>
      <c r="DT176" s="67"/>
      <c r="DU176" s="67"/>
      <c r="DV176" s="67"/>
      <c r="DW176" s="67"/>
      <c r="DX176" s="67"/>
      <c r="DY176" s="67"/>
      <c r="DZ176" s="67"/>
      <c r="EA176" s="67"/>
      <c r="EB176" s="67"/>
      <c r="EC176" s="67"/>
      <c r="ED176" s="67"/>
      <c r="EE176" s="67"/>
      <c r="EF176" s="67"/>
      <c r="EG176" s="67"/>
      <c r="EH176" s="67"/>
      <c r="EI176" s="67"/>
      <c r="EJ176" s="67"/>
      <c r="EK176" s="67"/>
      <c r="EL176" s="67"/>
      <c r="EM176" s="67"/>
      <c r="EN176" s="67"/>
      <c r="EO176" s="67"/>
      <c r="EP176" s="67"/>
      <c r="EQ176" s="67"/>
      <c r="ER176" s="67"/>
      <c r="ES176" s="67"/>
      <c r="ET176" s="67"/>
      <c r="EU176" s="67"/>
      <c r="EV176" s="67"/>
      <c r="EW176" s="67"/>
      <c r="EX176" s="67"/>
      <c r="EY176" s="67"/>
      <c r="EZ176" s="67"/>
      <c r="FA176" s="67"/>
      <c r="FB176" s="67"/>
      <c r="FC176" s="67"/>
      <c r="FD176" s="67"/>
      <c r="FE176" s="67"/>
      <c r="FF176" s="67"/>
      <c r="FG176" s="67"/>
      <c r="FH176" s="67"/>
      <c r="FI176" s="67"/>
      <c r="FJ176" s="67"/>
      <c r="FK176" s="67"/>
      <c r="FL176" s="67"/>
      <c r="FM176" s="67"/>
      <c r="FN176" s="67"/>
      <c r="FO176" s="67"/>
      <c r="FP176" s="67"/>
      <c r="FQ176" s="67"/>
      <c r="FR176" s="67"/>
      <c r="FS176" s="67"/>
      <c r="FT176" s="67"/>
      <c r="FU176" s="67"/>
      <c r="FV176" s="67"/>
      <c r="FW176" s="67"/>
      <c r="FX176" s="67"/>
      <c r="FY176" s="67"/>
      <c r="FZ176" s="67"/>
      <c r="GA176" s="67"/>
      <c r="GB176" s="67"/>
      <c r="GC176" s="67"/>
      <c r="GD176" s="67"/>
      <c r="GE176" s="67"/>
      <c r="GF176" s="67"/>
      <c r="GG176" s="67"/>
      <c r="GH176" s="67"/>
      <c r="GI176" s="67"/>
      <c r="GJ176" s="67"/>
      <c r="GK176" s="67"/>
      <c r="GL176" s="67"/>
      <c r="GM176" s="67"/>
      <c r="GN176" s="67"/>
      <c r="GO176" s="67"/>
      <c r="GP176" s="67"/>
      <c r="GQ176" s="67"/>
      <c r="GR176" s="67"/>
      <c r="GS176" s="67"/>
      <c r="GT176" s="67"/>
      <c r="GU176" s="67"/>
      <c r="GV176" s="67"/>
      <c r="GW176" s="67"/>
      <c r="GX176" s="67"/>
      <c r="GY176" s="67"/>
      <c r="GZ176" s="67"/>
      <c r="HA176" s="67"/>
      <c r="HB176" s="67"/>
      <c r="HC176" s="67"/>
      <c r="HD176" s="67"/>
      <c r="HE176" s="67"/>
      <c r="HF176" s="67"/>
      <c r="HG176" s="67"/>
      <c r="HH176" s="67"/>
      <c r="HI176" s="67"/>
      <c r="HJ176" s="67"/>
    </row>
    <row r="177" spans="1:235" s="64" customFormat="1" ht="15.75" hidden="1" customHeight="1">
      <c r="A177" s="22" t="s">
        <v>555</v>
      </c>
      <c r="B177" s="36" t="s">
        <v>54</v>
      </c>
      <c r="C177" s="48" t="s">
        <v>47</v>
      </c>
      <c r="D177" s="17">
        <v>33542.69</v>
      </c>
      <c r="E177" s="17">
        <v>20188.419999999998</v>
      </c>
      <c r="F177" s="17">
        <v>25171.09</v>
      </c>
      <c r="G177" s="17">
        <v>25084.48</v>
      </c>
      <c r="H177" s="17">
        <v>26000</v>
      </c>
      <c r="I177" s="17">
        <v>27000</v>
      </c>
      <c r="J177" s="17">
        <v>28000</v>
      </c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  <c r="CO177" s="67"/>
      <c r="CP177" s="67"/>
      <c r="CQ177" s="67"/>
      <c r="CR177" s="67"/>
      <c r="CS177" s="67"/>
      <c r="CT177" s="67"/>
      <c r="CU177" s="67"/>
      <c r="CV177" s="67"/>
      <c r="CW177" s="67"/>
      <c r="CX177" s="67"/>
      <c r="CY177" s="67"/>
      <c r="CZ177" s="67"/>
      <c r="DA177" s="67"/>
      <c r="DB177" s="67"/>
      <c r="DC177" s="67"/>
      <c r="DD177" s="67"/>
      <c r="DE177" s="67"/>
      <c r="DF177" s="67"/>
      <c r="DG177" s="67"/>
      <c r="DH177" s="67"/>
      <c r="DI177" s="67"/>
      <c r="DJ177" s="67"/>
      <c r="DK177" s="67"/>
      <c r="DL177" s="67"/>
      <c r="DM177" s="67"/>
      <c r="DN177" s="67"/>
      <c r="DO177" s="67"/>
      <c r="DP177" s="67"/>
      <c r="DQ177" s="67"/>
      <c r="DR177" s="67"/>
      <c r="DS177" s="67"/>
      <c r="DT177" s="67"/>
      <c r="DU177" s="67"/>
      <c r="DV177" s="67"/>
      <c r="DW177" s="67"/>
      <c r="DX177" s="67"/>
      <c r="DY177" s="67"/>
      <c r="DZ177" s="67"/>
      <c r="EA177" s="67"/>
      <c r="EB177" s="67"/>
      <c r="EC177" s="67"/>
      <c r="ED177" s="67"/>
      <c r="EE177" s="67"/>
      <c r="EF177" s="67"/>
      <c r="EG177" s="67"/>
      <c r="EH177" s="67"/>
      <c r="EI177" s="67"/>
      <c r="EJ177" s="67"/>
      <c r="EK177" s="67"/>
      <c r="EL177" s="67"/>
      <c r="EM177" s="67"/>
      <c r="EN177" s="67"/>
      <c r="EO177" s="67"/>
      <c r="EP177" s="67"/>
      <c r="EQ177" s="67"/>
      <c r="ER177" s="67"/>
      <c r="ES177" s="67"/>
      <c r="ET177" s="67"/>
      <c r="EU177" s="67"/>
      <c r="EV177" s="67"/>
      <c r="EW177" s="67"/>
      <c r="EX177" s="67"/>
      <c r="EY177" s="67"/>
      <c r="EZ177" s="67"/>
      <c r="FA177" s="67"/>
      <c r="FB177" s="67"/>
      <c r="FC177" s="67"/>
      <c r="FD177" s="67"/>
      <c r="FE177" s="67"/>
      <c r="FF177" s="67"/>
      <c r="FG177" s="67"/>
      <c r="FH177" s="67"/>
      <c r="FI177" s="67"/>
      <c r="FJ177" s="67"/>
      <c r="FK177" s="67"/>
      <c r="FL177" s="67"/>
      <c r="FM177" s="67"/>
      <c r="FN177" s="67"/>
      <c r="FO177" s="67"/>
      <c r="FP177" s="67"/>
      <c r="FQ177" s="67"/>
      <c r="FR177" s="67"/>
      <c r="FS177" s="67"/>
      <c r="FT177" s="67"/>
      <c r="FU177" s="67"/>
      <c r="FV177" s="67"/>
      <c r="FW177" s="67"/>
      <c r="FX177" s="67"/>
      <c r="FY177" s="67"/>
      <c r="FZ177" s="67"/>
      <c r="GA177" s="67"/>
      <c r="GB177" s="67"/>
      <c r="GC177" s="67"/>
      <c r="GD177" s="67"/>
      <c r="GE177" s="67"/>
      <c r="GF177" s="67"/>
      <c r="GG177" s="67"/>
      <c r="GH177" s="67"/>
      <c r="GI177" s="67"/>
      <c r="GJ177" s="67"/>
      <c r="GK177" s="67"/>
      <c r="GL177" s="67"/>
      <c r="GM177" s="67"/>
      <c r="GN177" s="67"/>
      <c r="GO177" s="67"/>
      <c r="GP177" s="67"/>
      <c r="GQ177" s="67"/>
      <c r="GR177" s="67"/>
      <c r="GS177" s="67"/>
      <c r="GT177" s="67"/>
      <c r="GU177" s="67"/>
      <c r="GV177" s="67"/>
      <c r="GW177" s="67"/>
      <c r="GX177" s="67"/>
      <c r="GY177" s="67"/>
      <c r="GZ177" s="67"/>
      <c r="HA177" s="67"/>
      <c r="HB177" s="67"/>
      <c r="HC177" s="67"/>
      <c r="HD177" s="67"/>
      <c r="HE177" s="67"/>
      <c r="HF177" s="67"/>
      <c r="HG177" s="67"/>
      <c r="HH177" s="67"/>
      <c r="HI177" s="67"/>
      <c r="HJ177" s="67"/>
    </row>
    <row r="178" spans="1:235" s="14" customFormat="1" ht="14.25" customHeight="1">
      <c r="A178" s="24" t="s">
        <v>564</v>
      </c>
      <c r="B178" s="35" t="s">
        <v>1791</v>
      </c>
      <c r="C178" s="48"/>
      <c r="D178" s="16">
        <f t="shared" ref="D178:J178" si="103">D179</f>
        <v>3227912.86</v>
      </c>
      <c r="E178" s="16">
        <f t="shared" si="103"/>
        <v>3481498.13</v>
      </c>
      <c r="F178" s="16">
        <f t="shared" si="103"/>
        <v>4192782.16</v>
      </c>
      <c r="G178" s="16">
        <f t="shared" si="103"/>
        <v>4619445.88</v>
      </c>
      <c r="H178" s="16">
        <f t="shared" si="103"/>
        <v>4790000</v>
      </c>
      <c r="I178" s="16">
        <f t="shared" si="103"/>
        <v>4941000</v>
      </c>
      <c r="J178" s="16">
        <f t="shared" si="103"/>
        <v>5089000</v>
      </c>
      <c r="HK178" s="29"/>
      <c r="HL178" s="29"/>
      <c r="HM178" s="29"/>
      <c r="HN178" s="29"/>
      <c r="HO178" s="29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9"/>
    </row>
    <row r="179" spans="1:235" s="14" customFormat="1" ht="14.25" customHeight="1">
      <c r="A179" s="24" t="s">
        <v>565</v>
      </c>
      <c r="B179" s="35" t="s">
        <v>566</v>
      </c>
      <c r="C179" s="48" t="s">
        <v>47</v>
      </c>
      <c r="D179" s="17">
        <v>3227912.86</v>
      </c>
      <c r="E179" s="17">
        <v>3481498.13</v>
      </c>
      <c r="F179" s="17">
        <v>4192782.16</v>
      </c>
      <c r="G179" s="17">
        <v>4619445.88</v>
      </c>
      <c r="H179" s="17">
        <v>4790000</v>
      </c>
      <c r="I179" s="17">
        <v>4941000</v>
      </c>
      <c r="J179" s="17">
        <v>5089000</v>
      </c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</row>
    <row r="180" spans="1:235" s="14" customFormat="1" ht="14.25" customHeight="1">
      <c r="A180" s="24" t="s">
        <v>556</v>
      </c>
      <c r="B180" s="35" t="s">
        <v>557</v>
      </c>
      <c r="C180" s="48"/>
      <c r="D180" s="16">
        <f t="shared" ref="D180:J180" si="104">D181</f>
        <v>61709.69</v>
      </c>
      <c r="E180" s="16">
        <f t="shared" si="104"/>
        <v>77592.100000000006</v>
      </c>
      <c r="F180" s="16">
        <f t="shared" si="104"/>
        <v>112867.07</v>
      </c>
      <c r="G180" s="16">
        <f t="shared" si="104"/>
        <v>121890.29</v>
      </c>
      <c r="H180" s="16">
        <f t="shared" si="104"/>
        <v>126000</v>
      </c>
      <c r="I180" s="16">
        <f t="shared" si="104"/>
        <v>130000</v>
      </c>
      <c r="J180" s="16">
        <f t="shared" si="104"/>
        <v>134000</v>
      </c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</row>
    <row r="181" spans="1:235" s="14" customFormat="1" ht="14.25" customHeight="1">
      <c r="A181" s="24" t="s">
        <v>558</v>
      </c>
      <c r="B181" s="35" t="s">
        <v>559</v>
      </c>
      <c r="C181" s="48" t="s">
        <v>47</v>
      </c>
      <c r="D181" s="17">
        <v>61709.69</v>
      </c>
      <c r="E181" s="17">
        <v>77592.100000000006</v>
      </c>
      <c r="F181" s="17">
        <v>112867.07</v>
      </c>
      <c r="G181" s="17">
        <v>121890.29</v>
      </c>
      <c r="H181" s="17">
        <v>126000</v>
      </c>
      <c r="I181" s="17">
        <v>130000</v>
      </c>
      <c r="J181" s="17">
        <v>134000</v>
      </c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</row>
    <row r="182" spans="1:235" s="14" customFormat="1" ht="19.5" customHeight="1">
      <c r="A182" s="24" t="s">
        <v>560</v>
      </c>
      <c r="B182" s="35" t="s">
        <v>561</v>
      </c>
      <c r="C182" s="48"/>
      <c r="D182" s="16">
        <f t="shared" ref="D182:J182" si="105">D183</f>
        <v>54887.81</v>
      </c>
      <c r="E182" s="16">
        <f t="shared" si="105"/>
        <v>42222.03</v>
      </c>
      <c r="F182" s="16">
        <f t="shared" si="105"/>
        <v>43188.160000000003</v>
      </c>
      <c r="G182" s="16">
        <f t="shared" si="105"/>
        <v>39291.74</v>
      </c>
      <c r="H182" s="16">
        <f t="shared" si="105"/>
        <v>41000</v>
      </c>
      <c r="I182" s="16">
        <f t="shared" si="105"/>
        <v>42000</v>
      </c>
      <c r="J182" s="16">
        <f t="shared" si="105"/>
        <v>43000</v>
      </c>
      <c r="HK182" s="29"/>
      <c r="HL182" s="29"/>
      <c r="HM182" s="29"/>
      <c r="HN182" s="29"/>
      <c r="HO182" s="29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9"/>
    </row>
    <row r="183" spans="1:235" s="14" customFormat="1" ht="18" customHeight="1">
      <c r="A183" s="24" t="s">
        <v>562</v>
      </c>
      <c r="B183" s="35" t="s">
        <v>563</v>
      </c>
      <c r="C183" s="48" t="s">
        <v>47</v>
      </c>
      <c r="D183" s="17">
        <v>54887.81</v>
      </c>
      <c r="E183" s="17">
        <v>42222.03</v>
      </c>
      <c r="F183" s="17">
        <v>43188.160000000003</v>
      </c>
      <c r="G183" s="17">
        <v>39291.74</v>
      </c>
      <c r="H183" s="17">
        <v>41000</v>
      </c>
      <c r="I183" s="17">
        <v>42000</v>
      </c>
      <c r="J183" s="17">
        <v>43000</v>
      </c>
      <c r="HK183" s="29"/>
      <c r="HL183" s="29"/>
      <c r="HM183" s="29"/>
      <c r="HN183" s="29"/>
      <c r="HO183" s="29"/>
      <c r="HP183" s="29"/>
      <c r="HQ183" s="29"/>
      <c r="HR183" s="29"/>
      <c r="HS183" s="29"/>
      <c r="HT183" s="29"/>
      <c r="HU183" s="29"/>
      <c r="HV183" s="29"/>
      <c r="HW183" s="29"/>
      <c r="HX183" s="29"/>
      <c r="HY183" s="29"/>
      <c r="HZ183" s="29"/>
      <c r="IA183" s="29"/>
    </row>
    <row r="184" spans="1:235" s="47" customFormat="1" ht="18.75" customHeight="1">
      <c r="A184" s="24" t="s">
        <v>1609</v>
      </c>
      <c r="B184" s="35" t="s">
        <v>55</v>
      </c>
      <c r="C184" s="48"/>
      <c r="D184" s="16">
        <f t="shared" ref="D184:J185" si="106">D185</f>
        <v>12804454.030000001</v>
      </c>
      <c r="E184" s="16">
        <f t="shared" si="106"/>
        <v>14401998.300000001</v>
      </c>
      <c r="F184" s="16">
        <f t="shared" si="106"/>
        <v>14738122.029999999</v>
      </c>
      <c r="G184" s="16">
        <f t="shared" si="106"/>
        <v>15340580.27</v>
      </c>
      <c r="H184" s="16">
        <f t="shared" si="106"/>
        <v>15874000</v>
      </c>
      <c r="I184" s="16">
        <f t="shared" si="106"/>
        <v>16374000</v>
      </c>
      <c r="J184" s="16">
        <f t="shared" si="106"/>
        <v>16864000</v>
      </c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</row>
    <row r="185" spans="1:235" s="46" customFormat="1" ht="16.5" customHeight="1">
      <c r="A185" s="24" t="s">
        <v>1610</v>
      </c>
      <c r="B185" s="35" t="s">
        <v>1611</v>
      </c>
      <c r="C185" s="48"/>
      <c r="D185" s="16">
        <f t="shared" si="106"/>
        <v>12804454.030000001</v>
      </c>
      <c r="E185" s="16">
        <f t="shared" si="106"/>
        <v>14401998.300000001</v>
      </c>
      <c r="F185" s="16">
        <f t="shared" si="106"/>
        <v>14738122.029999999</v>
      </c>
      <c r="G185" s="16">
        <f t="shared" si="106"/>
        <v>15340580.27</v>
      </c>
      <c r="H185" s="16">
        <f t="shared" si="106"/>
        <v>15874000</v>
      </c>
      <c r="I185" s="16">
        <f t="shared" si="106"/>
        <v>16374000</v>
      </c>
      <c r="J185" s="16">
        <f t="shared" si="106"/>
        <v>16864000</v>
      </c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</row>
    <row r="186" spans="1:235" s="46" customFormat="1" ht="16.5" customHeight="1">
      <c r="A186" s="24" t="s">
        <v>1612</v>
      </c>
      <c r="B186" s="35" t="s">
        <v>1611</v>
      </c>
      <c r="C186" s="48"/>
      <c r="D186" s="16">
        <f t="shared" ref="D186:H186" si="107">SUM(D189:D194)</f>
        <v>12804454.030000001</v>
      </c>
      <c r="E186" s="16">
        <f t="shared" si="107"/>
        <v>14401998.300000001</v>
      </c>
      <c r="F186" s="16">
        <f t="shared" si="107"/>
        <v>14738122.029999999</v>
      </c>
      <c r="G186" s="16">
        <f t="shared" si="107"/>
        <v>15340580.27</v>
      </c>
      <c r="H186" s="16">
        <f t="shared" si="107"/>
        <v>15874000</v>
      </c>
      <c r="I186" s="16">
        <f t="shared" ref="I186:J186" si="108">SUM(I189:I194)</f>
        <v>16374000</v>
      </c>
      <c r="J186" s="16">
        <f t="shared" si="108"/>
        <v>16864000</v>
      </c>
      <c r="HK186" s="47"/>
      <c r="HL186" s="47"/>
      <c r="HM186" s="47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</row>
    <row r="187" spans="1:235" s="46" customFormat="1" ht="16.5" customHeight="1">
      <c r="A187" s="24" t="s">
        <v>1613</v>
      </c>
      <c r="B187" s="35" t="s">
        <v>1614</v>
      </c>
      <c r="C187" s="48"/>
      <c r="D187" s="16">
        <f t="shared" ref="D187:J187" si="109">D188</f>
        <v>12804454.030000001</v>
      </c>
      <c r="E187" s="16">
        <f t="shared" si="109"/>
        <v>14401998.300000001</v>
      </c>
      <c r="F187" s="16">
        <f t="shared" si="109"/>
        <v>14738122.029999999</v>
      </c>
      <c r="G187" s="16">
        <f t="shared" si="109"/>
        <v>15340580.27</v>
      </c>
      <c r="H187" s="16">
        <f t="shared" si="109"/>
        <v>15874000</v>
      </c>
      <c r="I187" s="16">
        <f t="shared" si="109"/>
        <v>16374000</v>
      </c>
      <c r="J187" s="16">
        <f t="shared" si="109"/>
        <v>16864000</v>
      </c>
      <c r="HK187" s="47"/>
      <c r="HL187" s="47"/>
      <c r="HM187" s="47"/>
      <c r="HN187" s="47"/>
      <c r="HO187" s="47"/>
      <c r="HP187" s="47"/>
      <c r="HQ187" s="47"/>
      <c r="HR187" s="47"/>
      <c r="HS187" s="47"/>
      <c r="HT187" s="47"/>
      <c r="HU187" s="47"/>
      <c r="HV187" s="47"/>
      <c r="HW187" s="47"/>
      <c r="HX187" s="47"/>
      <c r="HY187" s="47"/>
      <c r="HZ187" s="47"/>
      <c r="IA187" s="47"/>
    </row>
    <row r="188" spans="1:235" s="14" customFormat="1" ht="16.5" customHeight="1">
      <c r="A188" s="24" t="s">
        <v>1615</v>
      </c>
      <c r="B188" s="35" t="s">
        <v>1683</v>
      </c>
      <c r="C188" s="48"/>
      <c r="D188" s="16">
        <f t="shared" ref="D188:H188" si="110">SUM(D189:D194)</f>
        <v>12804454.030000001</v>
      </c>
      <c r="E188" s="16">
        <f t="shared" si="110"/>
        <v>14401998.300000001</v>
      </c>
      <c r="F188" s="16">
        <f t="shared" si="110"/>
        <v>14738122.029999999</v>
      </c>
      <c r="G188" s="16">
        <f t="shared" si="110"/>
        <v>15340580.27</v>
      </c>
      <c r="H188" s="16">
        <f t="shared" si="110"/>
        <v>15874000</v>
      </c>
      <c r="I188" s="16">
        <f t="shared" ref="I188:J188" si="111">SUM(I189:I194)</f>
        <v>16374000</v>
      </c>
      <c r="J188" s="16">
        <f t="shared" si="111"/>
        <v>16864000</v>
      </c>
      <c r="HK188" s="29"/>
      <c r="HL188" s="29"/>
      <c r="HM188" s="29"/>
      <c r="HN188" s="29"/>
      <c r="HO188" s="29"/>
      <c r="HP188" s="29"/>
      <c r="HQ188" s="29"/>
      <c r="HR188" s="29"/>
      <c r="HS188" s="29"/>
      <c r="HT188" s="29"/>
      <c r="HU188" s="29"/>
      <c r="HV188" s="29"/>
      <c r="HW188" s="29"/>
      <c r="HX188" s="29"/>
      <c r="HY188" s="29"/>
      <c r="HZ188" s="29"/>
      <c r="IA188" s="29"/>
    </row>
    <row r="189" spans="1:235" ht="18" hidden="1">
      <c r="A189" s="22" t="s">
        <v>1616</v>
      </c>
      <c r="B189" s="36" t="s">
        <v>48</v>
      </c>
      <c r="C189" s="48" t="s">
        <v>47</v>
      </c>
      <c r="D189" s="17">
        <v>12796.4</v>
      </c>
      <c r="E189" s="17">
        <v>71148.87</v>
      </c>
      <c r="F189" s="17">
        <v>83446.33</v>
      </c>
      <c r="G189" s="17">
        <v>88899.9</v>
      </c>
      <c r="H189" s="17">
        <v>92000</v>
      </c>
      <c r="I189" s="17">
        <v>95000</v>
      </c>
      <c r="J189" s="17">
        <v>98000</v>
      </c>
    </row>
    <row r="190" spans="1:235" ht="18" hidden="1">
      <c r="A190" s="22" t="s">
        <v>1617</v>
      </c>
      <c r="B190" s="36" t="s">
        <v>49</v>
      </c>
      <c r="C190" s="48" t="s">
        <v>47</v>
      </c>
      <c r="D190" s="17">
        <v>5887630.6200000001</v>
      </c>
      <c r="E190" s="17">
        <v>6366622.6299999999</v>
      </c>
      <c r="F190" s="17">
        <v>6163632.2400000002</v>
      </c>
      <c r="G190" s="17">
        <v>6412170.1100000003</v>
      </c>
      <c r="H190" s="17">
        <v>6649000</v>
      </c>
      <c r="I190" s="17">
        <v>6858000</v>
      </c>
      <c r="J190" s="17">
        <v>7063000</v>
      </c>
    </row>
    <row r="191" spans="1:235" hidden="1">
      <c r="A191" s="22" t="s">
        <v>1618</v>
      </c>
      <c r="B191" s="36" t="s">
        <v>537</v>
      </c>
      <c r="C191" s="48" t="s">
        <v>47</v>
      </c>
      <c r="D191" s="17">
        <v>41462.86</v>
      </c>
      <c r="E191" s="17">
        <v>41269.58</v>
      </c>
      <c r="F191" s="17">
        <v>50664.14</v>
      </c>
      <c r="G191" s="17">
        <v>48292.92</v>
      </c>
      <c r="H191" s="17">
        <v>50000</v>
      </c>
      <c r="I191" s="17">
        <v>52000</v>
      </c>
      <c r="J191" s="17">
        <v>54000</v>
      </c>
    </row>
    <row r="192" spans="1:235" ht="18" hidden="1">
      <c r="A192" s="22" t="s">
        <v>1619</v>
      </c>
      <c r="B192" s="36" t="s">
        <v>50</v>
      </c>
      <c r="C192" s="48" t="s">
        <v>47</v>
      </c>
      <c r="D192" s="17">
        <v>95862.97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</row>
    <row r="193" spans="1:235" ht="18" hidden="1">
      <c r="A193" s="22" t="s">
        <v>1620</v>
      </c>
      <c r="B193" s="36" t="s">
        <v>540</v>
      </c>
      <c r="C193" s="48" t="s">
        <v>47</v>
      </c>
      <c r="D193" s="17">
        <v>5947848.9800000004</v>
      </c>
      <c r="E193" s="17">
        <v>7001884.4100000001</v>
      </c>
      <c r="F193" s="17">
        <v>7549448.3700000001</v>
      </c>
      <c r="G193" s="17">
        <v>7842832.8099999996</v>
      </c>
      <c r="H193" s="17">
        <v>8133000</v>
      </c>
      <c r="I193" s="17">
        <v>8389000</v>
      </c>
      <c r="J193" s="17">
        <v>8640000</v>
      </c>
    </row>
    <row r="194" spans="1:235" ht="18" hidden="1">
      <c r="A194" s="22" t="s">
        <v>1621</v>
      </c>
      <c r="B194" s="36" t="s">
        <v>542</v>
      </c>
      <c r="C194" s="48" t="s">
        <v>47</v>
      </c>
      <c r="D194" s="17">
        <v>818852.2</v>
      </c>
      <c r="E194" s="17">
        <v>921072.81</v>
      </c>
      <c r="F194" s="17">
        <v>890930.95</v>
      </c>
      <c r="G194" s="17">
        <v>948384.53</v>
      </c>
      <c r="H194" s="17">
        <v>950000</v>
      </c>
      <c r="I194" s="17">
        <v>980000</v>
      </c>
      <c r="J194" s="17">
        <v>1009000</v>
      </c>
    </row>
    <row r="195" spans="1:235" s="46" customFormat="1" ht="18" customHeight="1">
      <c r="A195" s="24" t="s">
        <v>567</v>
      </c>
      <c r="B195" s="35" t="s">
        <v>568</v>
      </c>
      <c r="C195" s="48"/>
      <c r="D195" s="16">
        <f t="shared" ref="D195:J195" si="112">D196</f>
        <v>8244518.8300000001</v>
      </c>
      <c r="E195" s="16">
        <f t="shared" si="112"/>
        <v>9392865.2599999998</v>
      </c>
      <c r="F195" s="16">
        <f t="shared" si="112"/>
        <v>10608277.110000001</v>
      </c>
      <c r="G195" s="16">
        <f t="shared" si="112"/>
        <v>11292582.24</v>
      </c>
      <c r="H195" s="16">
        <f t="shared" si="112"/>
        <v>11710000</v>
      </c>
      <c r="I195" s="16">
        <f t="shared" si="112"/>
        <v>12091000</v>
      </c>
      <c r="J195" s="16">
        <f t="shared" si="112"/>
        <v>1436000</v>
      </c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</row>
    <row r="196" spans="1:235" ht="18.75" customHeight="1">
      <c r="A196" s="24" t="s">
        <v>569</v>
      </c>
      <c r="B196" s="35" t="s">
        <v>568</v>
      </c>
      <c r="C196" s="48"/>
      <c r="D196" s="16">
        <f t="shared" ref="D196:H196" si="113">SUM(D197:D200)</f>
        <v>8244518.8300000001</v>
      </c>
      <c r="E196" s="16">
        <f t="shared" si="113"/>
        <v>9392865.2599999998</v>
      </c>
      <c r="F196" s="16">
        <f t="shared" si="113"/>
        <v>10608277.110000001</v>
      </c>
      <c r="G196" s="16">
        <f t="shared" si="113"/>
        <v>11292582.24</v>
      </c>
      <c r="H196" s="16">
        <f t="shared" si="113"/>
        <v>11710000</v>
      </c>
      <c r="I196" s="16">
        <f t="shared" ref="I196:J196" si="114">SUM(I197:I200)</f>
        <v>12091000</v>
      </c>
      <c r="J196" s="16">
        <f t="shared" si="114"/>
        <v>1436000</v>
      </c>
    </row>
    <row r="197" spans="1:235" s="14" customFormat="1" ht="24.75" hidden="1" customHeight="1">
      <c r="A197" s="22" t="s">
        <v>570</v>
      </c>
      <c r="B197" s="36" t="s">
        <v>571</v>
      </c>
      <c r="C197" s="48" t="s">
        <v>58</v>
      </c>
      <c r="D197" s="17">
        <v>8087535.9699999997</v>
      </c>
      <c r="E197" s="17">
        <v>9259969.7699999996</v>
      </c>
      <c r="F197" s="17">
        <v>10428191.970000001</v>
      </c>
      <c r="G197" s="17">
        <v>11100800</v>
      </c>
      <c r="H197" s="17">
        <v>11511500</v>
      </c>
      <c r="I197" s="17">
        <v>11885600</v>
      </c>
      <c r="J197" s="17">
        <v>1224200</v>
      </c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</row>
    <row r="198" spans="1:235" s="67" customFormat="1" ht="18" hidden="1">
      <c r="A198" s="22" t="s">
        <v>572</v>
      </c>
      <c r="B198" s="36" t="s">
        <v>573</v>
      </c>
      <c r="C198" s="48" t="s">
        <v>58</v>
      </c>
      <c r="D198" s="17">
        <v>5375.81</v>
      </c>
      <c r="E198" s="17">
        <v>5464.73</v>
      </c>
      <c r="F198" s="17">
        <v>4950.43</v>
      </c>
      <c r="G198" s="17">
        <v>5432.24</v>
      </c>
      <c r="H198" s="17">
        <v>5500</v>
      </c>
      <c r="I198" s="17">
        <v>5600</v>
      </c>
      <c r="J198" s="17">
        <v>5800</v>
      </c>
      <c r="HK198" s="64"/>
      <c r="HL198" s="64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4"/>
      <c r="HX198" s="64"/>
      <c r="HY198" s="64"/>
      <c r="HZ198" s="64"/>
      <c r="IA198" s="64"/>
    </row>
    <row r="199" spans="1:235" s="30" customFormat="1" ht="18" hidden="1">
      <c r="A199" s="22" t="s">
        <v>574</v>
      </c>
      <c r="B199" s="36" t="s">
        <v>575</v>
      </c>
      <c r="C199" s="48" t="s">
        <v>58</v>
      </c>
      <c r="D199" s="17">
        <v>105689.98</v>
      </c>
      <c r="E199" s="17">
        <v>85625.87</v>
      </c>
      <c r="F199" s="17">
        <v>115694.81</v>
      </c>
      <c r="G199" s="17">
        <v>123150</v>
      </c>
      <c r="H199" s="17">
        <v>127500</v>
      </c>
      <c r="I199" s="17">
        <v>131800</v>
      </c>
      <c r="J199" s="17">
        <v>136000</v>
      </c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</row>
    <row r="200" spans="1:235" ht="17.25" hidden="1" customHeight="1">
      <c r="A200" s="22" t="s">
        <v>576</v>
      </c>
      <c r="B200" s="36" t="s">
        <v>577</v>
      </c>
      <c r="C200" s="48" t="s">
        <v>58</v>
      </c>
      <c r="D200" s="17">
        <v>45917.07</v>
      </c>
      <c r="E200" s="17">
        <v>41804.89</v>
      </c>
      <c r="F200" s="17">
        <v>59439.9</v>
      </c>
      <c r="G200" s="17">
        <v>63200</v>
      </c>
      <c r="H200" s="17">
        <v>65500</v>
      </c>
      <c r="I200" s="17">
        <v>68000</v>
      </c>
      <c r="J200" s="17">
        <v>70000</v>
      </c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</row>
    <row r="201" spans="1:235" ht="14.25" customHeight="1">
      <c r="A201" s="44" t="s">
        <v>578</v>
      </c>
      <c r="B201" s="45" t="s">
        <v>59</v>
      </c>
      <c r="C201" s="104"/>
      <c r="D201" s="43">
        <f t="shared" ref="D201:J201" si="115">D202+D220+D392</f>
        <v>66041966.920000009</v>
      </c>
      <c r="E201" s="43">
        <f t="shared" si="115"/>
        <v>129181548.80999999</v>
      </c>
      <c r="F201" s="43">
        <f t="shared" si="115"/>
        <v>103993322.03</v>
      </c>
      <c r="G201" s="43">
        <f t="shared" si="115"/>
        <v>33979290.640000001</v>
      </c>
      <c r="H201" s="43">
        <f t="shared" si="115"/>
        <v>35301288.170000002</v>
      </c>
      <c r="I201" s="43">
        <f t="shared" si="115"/>
        <v>36433071.210000001</v>
      </c>
      <c r="J201" s="43">
        <f t="shared" si="115"/>
        <v>37066374.420000002</v>
      </c>
    </row>
    <row r="202" spans="1:235" s="14" customFormat="1" ht="13.5" customHeight="1">
      <c r="A202" s="24" t="s">
        <v>579</v>
      </c>
      <c r="B202" s="35" t="s">
        <v>580</v>
      </c>
      <c r="C202" s="48"/>
      <c r="D202" s="16">
        <f t="shared" ref="D202:H202" si="116">D203+D209</f>
        <v>712502.30999999994</v>
      </c>
      <c r="E202" s="16">
        <f t="shared" si="116"/>
        <v>470313.01999999996</v>
      </c>
      <c r="F202" s="16">
        <f t="shared" si="116"/>
        <v>685621.17</v>
      </c>
      <c r="G202" s="16">
        <f t="shared" si="116"/>
        <v>729700</v>
      </c>
      <c r="H202" s="16">
        <f t="shared" si="116"/>
        <v>756400</v>
      </c>
      <c r="I202" s="16">
        <f t="shared" ref="I202:J202" si="117">I203+I209</f>
        <v>781500</v>
      </c>
      <c r="J202" s="16">
        <f t="shared" si="117"/>
        <v>804800</v>
      </c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</row>
    <row r="203" spans="1:235" ht="18.75" customHeight="1">
      <c r="A203" s="24" t="s">
        <v>581</v>
      </c>
      <c r="B203" s="35" t="s">
        <v>582</v>
      </c>
      <c r="C203" s="48"/>
      <c r="D203" s="16">
        <f t="shared" ref="D203:J203" si="118">D204</f>
        <v>28434.98</v>
      </c>
      <c r="E203" s="16">
        <f t="shared" si="118"/>
        <v>17914.740000000002</v>
      </c>
      <c r="F203" s="16">
        <f t="shared" si="118"/>
        <v>3125.9300000000003</v>
      </c>
      <c r="G203" s="16">
        <f t="shared" si="118"/>
        <v>3200</v>
      </c>
      <c r="H203" s="16">
        <f t="shared" si="118"/>
        <v>3400</v>
      </c>
      <c r="I203" s="16">
        <f t="shared" si="118"/>
        <v>3500</v>
      </c>
      <c r="J203" s="16">
        <f t="shared" si="118"/>
        <v>3600</v>
      </c>
    </row>
    <row r="204" spans="1:235" s="14" customFormat="1" ht="15.75" customHeight="1">
      <c r="A204" s="24" t="s">
        <v>583</v>
      </c>
      <c r="B204" s="35" t="s">
        <v>584</v>
      </c>
      <c r="C204" s="48"/>
      <c r="D204" s="16">
        <f t="shared" ref="D204:H204" si="119">D205+D207</f>
        <v>28434.98</v>
      </c>
      <c r="E204" s="16">
        <f t="shared" si="119"/>
        <v>17914.740000000002</v>
      </c>
      <c r="F204" s="16">
        <f t="shared" si="119"/>
        <v>3125.9300000000003</v>
      </c>
      <c r="G204" s="16">
        <f t="shared" si="119"/>
        <v>3200</v>
      </c>
      <c r="H204" s="16">
        <f t="shared" si="119"/>
        <v>3400</v>
      </c>
      <c r="I204" s="16">
        <f t="shared" ref="I204:J204" si="120">I205+I207</f>
        <v>3500</v>
      </c>
      <c r="J204" s="16">
        <f t="shared" si="120"/>
        <v>3600</v>
      </c>
      <c r="HK204" s="29"/>
      <c r="HL204" s="29"/>
      <c r="HM204" s="29"/>
      <c r="HN204" s="29"/>
      <c r="HO204" s="29"/>
      <c r="HP204" s="29"/>
      <c r="HQ204" s="29"/>
      <c r="HR204" s="29"/>
      <c r="HS204" s="29"/>
      <c r="HT204" s="29"/>
      <c r="HU204" s="29"/>
      <c r="HV204" s="29"/>
      <c r="HW204" s="29"/>
      <c r="HX204" s="29"/>
      <c r="HY204" s="29"/>
      <c r="HZ204" s="29"/>
      <c r="IA204" s="29"/>
    </row>
    <row r="205" spans="1:235" s="46" customFormat="1" ht="16.5" customHeight="1">
      <c r="A205" s="24" t="s">
        <v>585</v>
      </c>
      <c r="B205" s="35" t="s">
        <v>586</v>
      </c>
      <c r="C205" s="48"/>
      <c r="D205" s="16">
        <f t="shared" ref="D205:J205" si="121">D206</f>
        <v>28197.63</v>
      </c>
      <c r="E205" s="16">
        <f t="shared" si="121"/>
        <v>17119.2</v>
      </c>
      <c r="F205" s="16">
        <f t="shared" si="121"/>
        <v>3082.9</v>
      </c>
      <c r="G205" s="16">
        <f t="shared" si="121"/>
        <v>3200</v>
      </c>
      <c r="H205" s="16">
        <f t="shared" si="121"/>
        <v>3400</v>
      </c>
      <c r="I205" s="16">
        <f t="shared" si="121"/>
        <v>3500</v>
      </c>
      <c r="J205" s="16">
        <f t="shared" si="121"/>
        <v>3600</v>
      </c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</row>
    <row r="206" spans="1:235" s="46" customFormat="1" ht="13.5" customHeight="1">
      <c r="A206" s="24" t="s">
        <v>587</v>
      </c>
      <c r="B206" s="35" t="s">
        <v>60</v>
      </c>
      <c r="C206" s="48" t="s">
        <v>14</v>
      </c>
      <c r="D206" s="16">
        <v>28197.63</v>
      </c>
      <c r="E206" s="16">
        <v>17119.2</v>
      </c>
      <c r="F206" s="16">
        <v>3082.9</v>
      </c>
      <c r="G206" s="17">
        <v>3200</v>
      </c>
      <c r="H206" s="17">
        <v>3400</v>
      </c>
      <c r="I206" s="17">
        <v>3500</v>
      </c>
      <c r="J206" s="17">
        <v>3600</v>
      </c>
      <c r="HK206" s="47"/>
      <c r="HL206" s="47"/>
      <c r="HM206" s="47"/>
      <c r="HN206" s="47"/>
      <c r="HO206" s="47"/>
      <c r="HP206" s="47"/>
      <c r="HQ206" s="47"/>
      <c r="HR206" s="47"/>
      <c r="HS206" s="47"/>
      <c r="HT206" s="47"/>
      <c r="HU206" s="47"/>
      <c r="HV206" s="47"/>
      <c r="HW206" s="47"/>
      <c r="HX206" s="47"/>
      <c r="HY206" s="47"/>
      <c r="HZ206" s="47"/>
      <c r="IA206" s="47"/>
    </row>
    <row r="207" spans="1:235" s="46" customFormat="1" ht="13.5" customHeight="1">
      <c r="A207" s="24" t="s">
        <v>588</v>
      </c>
      <c r="B207" s="35" t="s">
        <v>589</v>
      </c>
      <c r="C207" s="48"/>
      <c r="D207" s="16">
        <f t="shared" ref="D207:J207" si="122">D208</f>
        <v>237.35</v>
      </c>
      <c r="E207" s="16">
        <f t="shared" si="122"/>
        <v>795.54</v>
      </c>
      <c r="F207" s="16">
        <f t="shared" si="122"/>
        <v>43.03</v>
      </c>
      <c r="G207" s="16">
        <f t="shared" si="122"/>
        <v>0</v>
      </c>
      <c r="H207" s="16">
        <f t="shared" si="122"/>
        <v>0</v>
      </c>
      <c r="I207" s="16">
        <f t="shared" si="122"/>
        <v>0</v>
      </c>
      <c r="J207" s="16">
        <f t="shared" si="122"/>
        <v>0</v>
      </c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</row>
    <row r="208" spans="1:235" s="46" customFormat="1" ht="13.5" customHeight="1">
      <c r="A208" s="24" t="s">
        <v>590</v>
      </c>
      <c r="B208" s="35" t="s">
        <v>60</v>
      </c>
      <c r="C208" s="48" t="s">
        <v>14</v>
      </c>
      <c r="D208" s="16">
        <v>237.35</v>
      </c>
      <c r="E208" s="16">
        <v>795.54</v>
      </c>
      <c r="F208" s="16">
        <v>43.03</v>
      </c>
      <c r="G208" s="17">
        <v>0</v>
      </c>
      <c r="H208" s="17">
        <f t="shared" ref="H208" si="123">G208*1.037</f>
        <v>0</v>
      </c>
      <c r="I208" s="17">
        <f t="shared" ref="I208" si="124">H208*1.0325</f>
        <v>0</v>
      </c>
      <c r="J208" s="17">
        <f t="shared" ref="J208" si="125">I208*1.03</f>
        <v>0</v>
      </c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</row>
    <row r="209" spans="1:235" s="46" customFormat="1" ht="21.75" customHeight="1">
      <c r="A209" s="24" t="s">
        <v>591</v>
      </c>
      <c r="B209" s="35" t="s">
        <v>592</v>
      </c>
      <c r="C209" s="48"/>
      <c r="D209" s="16">
        <f t="shared" ref="D209:J210" si="126">D210</f>
        <v>684067.33</v>
      </c>
      <c r="E209" s="16">
        <f t="shared" si="126"/>
        <v>452398.27999999997</v>
      </c>
      <c r="F209" s="16">
        <f t="shared" si="126"/>
        <v>682495.24</v>
      </c>
      <c r="G209" s="16">
        <f t="shared" si="126"/>
        <v>726500</v>
      </c>
      <c r="H209" s="16">
        <f t="shared" si="126"/>
        <v>753000</v>
      </c>
      <c r="I209" s="16">
        <f t="shared" si="126"/>
        <v>778000</v>
      </c>
      <c r="J209" s="16">
        <f t="shared" si="126"/>
        <v>801200</v>
      </c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</row>
    <row r="210" spans="1:235" s="46" customFormat="1" ht="24.75" customHeight="1">
      <c r="A210" s="24" t="s">
        <v>593</v>
      </c>
      <c r="B210" s="35" t="s">
        <v>592</v>
      </c>
      <c r="C210" s="48"/>
      <c r="D210" s="16">
        <f t="shared" si="126"/>
        <v>684067.33</v>
      </c>
      <c r="E210" s="16">
        <f>E211+E214+E216+E218</f>
        <v>452398.27999999997</v>
      </c>
      <c r="F210" s="16">
        <f t="shared" ref="F210:I210" si="127">F211+F214+F216+F218</f>
        <v>682495.24</v>
      </c>
      <c r="G210" s="16">
        <f t="shared" si="127"/>
        <v>726500</v>
      </c>
      <c r="H210" s="16">
        <f t="shared" si="127"/>
        <v>753000</v>
      </c>
      <c r="I210" s="16">
        <f t="shared" si="127"/>
        <v>778000</v>
      </c>
      <c r="J210" s="16">
        <f t="shared" ref="J210" si="128">J211+J214+J216+J218</f>
        <v>801200</v>
      </c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</row>
    <row r="211" spans="1:235" s="46" customFormat="1" ht="26.25" customHeight="1">
      <c r="A211" s="24" t="s">
        <v>594</v>
      </c>
      <c r="B211" s="35" t="s">
        <v>592</v>
      </c>
      <c r="C211" s="48"/>
      <c r="D211" s="16">
        <f t="shared" ref="D211:I211" si="129">D212+D213</f>
        <v>684067.33</v>
      </c>
      <c r="E211" s="16">
        <f t="shared" si="129"/>
        <v>218239.31</v>
      </c>
      <c r="F211" s="16">
        <f t="shared" si="129"/>
        <v>682495.24</v>
      </c>
      <c r="G211" s="16">
        <f t="shared" si="129"/>
        <v>726500</v>
      </c>
      <c r="H211" s="16">
        <f t="shared" si="129"/>
        <v>753000</v>
      </c>
      <c r="I211" s="16">
        <f t="shared" si="129"/>
        <v>778000</v>
      </c>
      <c r="J211" s="16">
        <f t="shared" ref="J211" si="130">J212+J213</f>
        <v>801200</v>
      </c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</row>
    <row r="212" spans="1:235" s="46" customFormat="1" ht="13.5" customHeight="1">
      <c r="A212" s="24" t="s">
        <v>595</v>
      </c>
      <c r="B212" s="35" t="s">
        <v>596</v>
      </c>
      <c r="C212" s="48" t="s">
        <v>14</v>
      </c>
      <c r="D212" s="16">
        <v>684067.33</v>
      </c>
      <c r="E212" s="16">
        <v>218239.31</v>
      </c>
      <c r="F212" s="16">
        <v>682495.24</v>
      </c>
      <c r="G212" s="17">
        <v>726500</v>
      </c>
      <c r="H212" s="17">
        <v>753000</v>
      </c>
      <c r="I212" s="17">
        <v>778000</v>
      </c>
      <c r="J212" s="17">
        <v>801200</v>
      </c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</row>
    <row r="213" spans="1:235" s="46" customFormat="1" ht="13.5" hidden="1" customHeight="1">
      <c r="A213" s="24" t="s">
        <v>597</v>
      </c>
      <c r="B213" s="35" t="s">
        <v>598</v>
      </c>
      <c r="C213" s="48" t="s">
        <v>14</v>
      </c>
      <c r="D213" s="16"/>
      <c r="E213" s="16"/>
      <c r="F213" s="16"/>
      <c r="G213" s="16"/>
      <c r="H213" s="16"/>
      <c r="I213" s="16"/>
      <c r="J213" s="16"/>
      <c r="HK213" s="47"/>
      <c r="HL213" s="47"/>
      <c r="HM213" s="47"/>
      <c r="HN213" s="47"/>
      <c r="HO213" s="47"/>
      <c r="HP213" s="47"/>
      <c r="HQ213" s="47"/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</row>
    <row r="214" spans="1:235" s="46" customFormat="1" ht="24" hidden="1" customHeight="1">
      <c r="A214" s="24" t="s">
        <v>2001</v>
      </c>
      <c r="B214" s="35" t="s">
        <v>2003</v>
      </c>
      <c r="C214" s="48"/>
      <c r="D214" s="16"/>
      <c r="E214" s="16">
        <f>E215</f>
        <v>0</v>
      </c>
      <c r="F214" s="16"/>
      <c r="G214" s="16"/>
      <c r="H214" s="16"/>
      <c r="I214" s="16"/>
      <c r="J214" s="16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</row>
    <row r="215" spans="1:235" s="46" customFormat="1" ht="13.5" hidden="1" customHeight="1">
      <c r="A215" s="24" t="s">
        <v>2002</v>
      </c>
      <c r="B215" s="35" t="s">
        <v>2004</v>
      </c>
      <c r="C215" s="48" t="s">
        <v>14</v>
      </c>
      <c r="D215" s="16"/>
      <c r="E215" s="16">
        <v>0</v>
      </c>
      <c r="F215" s="16"/>
      <c r="G215" s="16"/>
      <c r="H215" s="16"/>
      <c r="I215" s="16"/>
      <c r="J215" s="16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</row>
    <row r="216" spans="1:235" s="46" customFormat="1" ht="20.25" hidden="1" customHeight="1">
      <c r="A216" s="24" t="s">
        <v>2005</v>
      </c>
      <c r="B216" s="35" t="s">
        <v>2007</v>
      </c>
      <c r="C216" s="48"/>
      <c r="D216" s="16"/>
      <c r="E216" s="16">
        <f>E217</f>
        <v>206547.99</v>
      </c>
      <c r="F216" s="16"/>
      <c r="G216" s="16"/>
      <c r="H216" s="16"/>
      <c r="I216" s="16"/>
      <c r="J216" s="16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</row>
    <row r="217" spans="1:235" s="46" customFormat="1" ht="13.5" hidden="1" customHeight="1">
      <c r="A217" s="24" t="s">
        <v>2006</v>
      </c>
      <c r="B217" s="35" t="s">
        <v>2008</v>
      </c>
      <c r="C217" s="48" t="s">
        <v>14</v>
      </c>
      <c r="D217" s="16"/>
      <c r="E217" s="16">
        <v>206547.99</v>
      </c>
      <c r="F217" s="16"/>
      <c r="G217" s="16"/>
      <c r="H217" s="16"/>
      <c r="I217" s="16"/>
      <c r="J217" s="16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</row>
    <row r="218" spans="1:235" s="46" customFormat="1" ht="18.75" hidden="1" customHeight="1">
      <c r="A218" s="24" t="s">
        <v>2042</v>
      </c>
      <c r="B218" s="35" t="s">
        <v>2009</v>
      </c>
      <c r="C218" s="48"/>
      <c r="D218" s="16"/>
      <c r="E218" s="16">
        <f>E219</f>
        <v>27610.98</v>
      </c>
      <c r="F218" s="16"/>
      <c r="G218" s="16"/>
      <c r="H218" s="16"/>
      <c r="I218" s="16"/>
      <c r="J218" s="16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</row>
    <row r="219" spans="1:235" s="46" customFormat="1" ht="13.5" hidden="1" customHeight="1">
      <c r="A219" s="24" t="s">
        <v>2041</v>
      </c>
      <c r="B219" s="35" t="s">
        <v>2010</v>
      </c>
      <c r="C219" s="48" t="s">
        <v>14</v>
      </c>
      <c r="D219" s="16"/>
      <c r="E219" s="16">
        <v>27610.98</v>
      </c>
      <c r="F219" s="16"/>
      <c r="G219" s="16"/>
      <c r="H219" s="16"/>
      <c r="I219" s="16"/>
      <c r="J219" s="16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</row>
    <row r="220" spans="1:235" s="14" customFormat="1" ht="13.5" hidden="1" customHeight="1">
      <c r="A220" s="24" t="s">
        <v>599</v>
      </c>
      <c r="B220" s="35" t="s">
        <v>600</v>
      </c>
      <c r="C220" s="48"/>
      <c r="D220" s="16">
        <f t="shared" ref="D220:J220" si="131">D221</f>
        <v>63857704.940000005</v>
      </c>
      <c r="E220" s="16">
        <f t="shared" si="131"/>
        <v>127206820.24999999</v>
      </c>
      <c r="F220" s="16">
        <f t="shared" si="131"/>
        <v>101884152.42999999</v>
      </c>
      <c r="G220" s="16">
        <f t="shared" si="131"/>
        <v>31734190.639999997</v>
      </c>
      <c r="H220" s="16">
        <f t="shared" si="131"/>
        <v>32973488.170000002</v>
      </c>
      <c r="I220" s="16">
        <f t="shared" si="131"/>
        <v>34029071.210000001</v>
      </c>
      <c r="J220" s="16">
        <f t="shared" si="131"/>
        <v>34590374.420000002</v>
      </c>
      <c r="HK220" s="29"/>
      <c r="HL220" s="29"/>
      <c r="HM220" s="29"/>
      <c r="HN220" s="29"/>
      <c r="HO220" s="29"/>
      <c r="HP220" s="29"/>
      <c r="HQ220" s="29"/>
      <c r="HR220" s="29"/>
      <c r="HS220" s="29"/>
      <c r="HT220" s="29"/>
      <c r="HU220" s="29"/>
      <c r="HV220" s="29"/>
      <c r="HW220" s="29"/>
      <c r="HX220" s="29"/>
      <c r="HY220" s="29"/>
      <c r="HZ220" s="29"/>
      <c r="IA220" s="29"/>
    </row>
    <row r="221" spans="1:235" ht="13.5" customHeight="1">
      <c r="A221" s="24" t="s">
        <v>601</v>
      </c>
      <c r="B221" s="35" t="s">
        <v>602</v>
      </c>
      <c r="C221" s="48"/>
      <c r="D221" s="16">
        <f t="shared" ref="D221:J221" si="132">D222+D381</f>
        <v>63857704.940000005</v>
      </c>
      <c r="E221" s="16">
        <f t="shared" si="132"/>
        <v>127206820.24999999</v>
      </c>
      <c r="F221" s="16">
        <f t="shared" si="132"/>
        <v>101884152.42999999</v>
      </c>
      <c r="G221" s="16">
        <f t="shared" si="132"/>
        <v>31734190.639999997</v>
      </c>
      <c r="H221" s="16">
        <f t="shared" si="132"/>
        <v>32973488.170000002</v>
      </c>
      <c r="I221" s="16">
        <f t="shared" si="132"/>
        <v>34029071.210000001</v>
      </c>
      <c r="J221" s="16">
        <f t="shared" si="132"/>
        <v>34590374.420000002</v>
      </c>
    </row>
    <row r="222" spans="1:235" s="14" customFormat="1" ht="13.5" customHeight="1">
      <c r="A222" s="24" t="s">
        <v>603</v>
      </c>
      <c r="B222" s="35" t="s">
        <v>61</v>
      </c>
      <c r="C222" s="48"/>
      <c r="D222" s="16">
        <f t="shared" ref="D222:J222" si="133">D223</f>
        <v>9341348.6799999997</v>
      </c>
      <c r="E222" s="16">
        <f t="shared" si="133"/>
        <v>7405617.8000000007</v>
      </c>
      <c r="F222" s="16">
        <f t="shared" si="133"/>
        <v>10696437.969999999</v>
      </c>
      <c r="G222" s="16">
        <f>G223</f>
        <v>9227346.4899999984</v>
      </c>
      <c r="H222" s="16">
        <f t="shared" si="133"/>
        <v>9634488.1699999999</v>
      </c>
      <c r="I222" s="16">
        <f t="shared" si="133"/>
        <v>9955071.2100000009</v>
      </c>
      <c r="J222" s="16">
        <f t="shared" si="133"/>
        <v>9794374.4199999999</v>
      </c>
      <c r="HK222" s="29"/>
      <c r="HL222" s="29"/>
      <c r="HM222" s="29"/>
      <c r="HN222" s="29"/>
      <c r="HO222" s="29"/>
      <c r="HP222" s="29"/>
      <c r="HQ222" s="29"/>
      <c r="HR222" s="29"/>
      <c r="HS222" s="29"/>
      <c r="HT222" s="29"/>
      <c r="HU222" s="29"/>
      <c r="HV222" s="29"/>
      <c r="HW222" s="29"/>
      <c r="HX222" s="29"/>
      <c r="HY222" s="29"/>
      <c r="HZ222" s="29"/>
      <c r="IA222" s="29"/>
    </row>
    <row r="223" spans="1:235" s="14" customFormat="1" ht="13.5" customHeight="1">
      <c r="A223" s="24" t="s">
        <v>604</v>
      </c>
      <c r="B223" s="35" t="s">
        <v>605</v>
      </c>
      <c r="C223" s="48"/>
      <c r="D223" s="16">
        <f t="shared" ref="D223:J223" si="134">SUM(D224+D375)</f>
        <v>9341348.6799999997</v>
      </c>
      <c r="E223" s="16">
        <f t="shared" si="134"/>
        <v>7405617.8000000007</v>
      </c>
      <c r="F223" s="16">
        <f t="shared" si="134"/>
        <v>10696437.969999999</v>
      </c>
      <c r="G223" s="16">
        <f t="shared" si="134"/>
        <v>9227346.4899999984</v>
      </c>
      <c r="H223" s="16">
        <f t="shared" si="134"/>
        <v>9634488.1699999999</v>
      </c>
      <c r="I223" s="16">
        <f t="shared" si="134"/>
        <v>9955071.2100000009</v>
      </c>
      <c r="J223" s="16">
        <f t="shared" si="134"/>
        <v>9794374.4199999999</v>
      </c>
      <c r="HK223" s="29"/>
      <c r="HL223" s="29"/>
      <c r="HM223" s="29"/>
      <c r="HN223" s="29"/>
      <c r="HO223" s="29"/>
      <c r="HP223" s="29"/>
      <c r="HQ223" s="29"/>
      <c r="HR223" s="29"/>
      <c r="HS223" s="29"/>
      <c r="HT223" s="29"/>
      <c r="HU223" s="29"/>
      <c r="HV223" s="29"/>
      <c r="HW223" s="29"/>
      <c r="HX223" s="29"/>
      <c r="HY223" s="29"/>
      <c r="HZ223" s="29"/>
      <c r="IA223" s="29"/>
    </row>
    <row r="224" spans="1:235" s="14" customFormat="1" ht="13.5" customHeight="1">
      <c r="A224" s="24" t="s">
        <v>606</v>
      </c>
      <c r="B224" s="35" t="s">
        <v>607</v>
      </c>
      <c r="C224" s="48"/>
      <c r="D224" s="16">
        <f t="shared" ref="D224:J224" si="135">SUM(D225+D226+D250+D251+D252+D253+D272+D294+D295)</f>
        <v>6658156.0500000007</v>
      </c>
      <c r="E224" s="16">
        <f t="shared" si="135"/>
        <v>5566904.3900000006</v>
      </c>
      <c r="F224" s="16">
        <f t="shared" si="135"/>
        <v>6358022.9399999995</v>
      </c>
      <c r="G224" s="16">
        <f t="shared" si="135"/>
        <v>4605936.6399999997</v>
      </c>
      <c r="H224" s="16">
        <f t="shared" si="135"/>
        <v>4849760</v>
      </c>
      <c r="I224" s="16">
        <f t="shared" si="135"/>
        <v>5006140</v>
      </c>
      <c r="J224" s="16">
        <f t="shared" si="135"/>
        <v>4706530</v>
      </c>
      <c r="HK224" s="29"/>
      <c r="HL224" s="29"/>
      <c r="HM224" s="29"/>
      <c r="HN224" s="29"/>
      <c r="HO224" s="29"/>
      <c r="HP224" s="29"/>
      <c r="HQ224" s="29"/>
      <c r="HR224" s="29"/>
      <c r="HS224" s="29"/>
      <c r="HT224" s="29"/>
      <c r="HU224" s="29"/>
      <c r="HV224" s="29"/>
      <c r="HW224" s="29"/>
      <c r="HX224" s="29"/>
      <c r="HY224" s="29"/>
      <c r="HZ224" s="29"/>
      <c r="IA224" s="29"/>
    </row>
    <row r="225" spans="1:235" s="31" customFormat="1" ht="22.5" customHeight="1">
      <c r="A225" s="70" t="s">
        <v>608</v>
      </c>
      <c r="B225" s="71" t="s">
        <v>609</v>
      </c>
      <c r="C225" s="48" t="s">
        <v>62</v>
      </c>
      <c r="D225" s="16">
        <v>48550.2</v>
      </c>
      <c r="E225" s="16">
        <v>14525.78</v>
      </c>
      <c r="F225" s="16">
        <v>709534.52</v>
      </c>
      <c r="G225" s="17">
        <v>755300</v>
      </c>
      <c r="H225" s="17">
        <v>783200</v>
      </c>
      <c r="I225" s="17">
        <v>808700</v>
      </c>
      <c r="J225" s="17">
        <v>833000</v>
      </c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  <c r="CZ225" s="51"/>
      <c r="DA225" s="51"/>
      <c r="DB225" s="51"/>
      <c r="DC225" s="51"/>
      <c r="DD225" s="51"/>
      <c r="DE225" s="51"/>
      <c r="DF225" s="51"/>
      <c r="DG225" s="51"/>
      <c r="DH225" s="51"/>
      <c r="DI225" s="51"/>
      <c r="DJ225" s="51"/>
      <c r="DK225" s="51"/>
      <c r="DL225" s="51"/>
      <c r="DM225" s="51"/>
      <c r="DN225" s="51"/>
      <c r="DO225" s="51"/>
      <c r="DP225" s="51"/>
      <c r="DQ225" s="51"/>
      <c r="DR225" s="51"/>
      <c r="DS225" s="51"/>
      <c r="DT225" s="51"/>
      <c r="DU225" s="51"/>
      <c r="DV225" s="51"/>
      <c r="DW225" s="51"/>
      <c r="DX225" s="51"/>
      <c r="DY225" s="51"/>
      <c r="DZ225" s="51"/>
      <c r="EA225" s="51"/>
      <c r="EB225" s="51"/>
      <c r="EC225" s="51"/>
      <c r="ED225" s="51"/>
      <c r="EE225" s="51"/>
      <c r="EF225" s="51"/>
      <c r="EG225" s="51"/>
      <c r="EH225" s="51"/>
      <c r="EI225" s="51"/>
      <c r="EJ225" s="51"/>
      <c r="EK225" s="51"/>
      <c r="EL225" s="51"/>
      <c r="EM225" s="51"/>
      <c r="EN225" s="51"/>
      <c r="EO225" s="51"/>
      <c r="EP225" s="51"/>
      <c r="EQ225" s="51"/>
      <c r="ER225" s="51"/>
      <c r="ES225" s="51"/>
      <c r="ET225" s="51"/>
      <c r="EU225" s="51"/>
      <c r="EV225" s="51"/>
      <c r="EW225" s="51"/>
      <c r="EX225" s="51"/>
      <c r="EY225" s="51"/>
      <c r="EZ225" s="51"/>
      <c r="FA225" s="51"/>
      <c r="FB225" s="51"/>
      <c r="FC225" s="51"/>
      <c r="FD225" s="51"/>
      <c r="FE225" s="51"/>
      <c r="FF225" s="51"/>
      <c r="FG225" s="51"/>
      <c r="FH225" s="51"/>
      <c r="FI225" s="51"/>
      <c r="FJ225" s="51"/>
      <c r="FK225" s="51"/>
      <c r="FL225" s="51"/>
      <c r="FM225" s="51"/>
      <c r="FN225" s="51"/>
      <c r="FO225" s="51"/>
      <c r="FP225" s="51"/>
      <c r="FQ225" s="51"/>
      <c r="FR225" s="51"/>
      <c r="FS225" s="51"/>
      <c r="FT225" s="51"/>
      <c r="FU225" s="51"/>
      <c r="FV225" s="51"/>
      <c r="FW225" s="51"/>
      <c r="FX225" s="51"/>
      <c r="FY225" s="51"/>
      <c r="FZ225" s="51"/>
      <c r="GA225" s="51"/>
      <c r="GB225" s="51"/>
      <c r="GC225" s="51"/>
      <c r="GD225" s="51"/>
      <c r="GE225" s="51"/>
      <c r="GF225" s="51"/>
      <c r="GG225" s="51"/>
      <c r="GH225" s="51"/>
      <c r="GI225" s="51"/>
      <c r="GJ225" s="51"/>
      <c r="GK225" s="51"/>
      <c r="GL225" s="51"/>
      <c r="GM225" s="51"/>
      <c r="GN225" s="51"/>
      <c r="GO225" s="51"/>
      <c r="GP225" s="51"/>
      <c r="GQ225" s="51"/>
      <c r="GR225" s="51"/>
      <c r="GS225" s="51"/>
      <c r="GT225" s="51"/>
      <c r="GU225" s="51"/>
      <c r="GV225" s="51"/>
      <c r="GW225" s="51"/>
      <c r="GX225" s="51"/>
      <c r="GY225" s="51"/>
      <c r="GZ225" s="51"/>
      <c r="HA225" s="51"/>
      <c r="HB225" s="51"/>
      <c r="HC225" s="51"/>
      <c r="HD225" s="51"/>
      <c r="HE225" s="51"/>
      <c r="HF225" s="51"/>
      <c r="HG225" s="51"/>
      <c r="HH225" s="51"/>
      <c r="HI225" s="51"/>
      <c r="HJ225" s="51"/>
    </row>
    <row r="226" spans="1:235" s="31" customFormat="1" ht="22.5" customHeight="1">
      <c r="A226" s="70" t="s">
        <v>610</v>
      </c>
      <c r="B226" s="71" t="s">
        <v>611</v>
      </c>
      <c r="C226" s="48"/>
      <c r="D226" s="16">
        <f t="shared" ref="D226:J226" si="136">SUM(D227:D249)</f>
        <v>212671.72999999995</v>
      </c>
      <c r="E226" s="16">
        <f t="shared" si="136"/>
        <v>83888.779999999984</v>
      </c>
      <c r="F226" s="16">
        <f t="shared" si="136"/>
        <v>323875.69</v>
      </c>
      <c r="G226" s="16">
        <f t="shared" si="136"/>
        <v>293910</v>
      </c>
      <c r="H226" s="16">
        <f t="shared" si="136"/>
        <v>304700</v>
      </c>
      <c r="I226" s="16">
        <f t="shared" si="136"/>
        <v>314890</v>
      </c>
      <c r="J226" s="16">
        <f t="shared" si="136"/>
        <v>324530</v>
      </c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  <c r="FK226" s="51"/>
      <c r="FL226" s="51"/>
      <c r="FM226" s="51"/>
      <c r="FN226" s="51"/>
      <c r="FO226" s="51"/>
      <c r="FP226" s="51"/>
      <c r="FQ226" s="51"/>
      <c r="FR226" s="51"/>
      <c r="FS226" s="51"/>
      <c r="FT226" s="51"/>
      <c r="FU226" s="51"/>
      <c r="FV226" s="51"/>
      <c r="FW226" s="51"/>
      <c r="FX226" s="51"/>
      <c r="FY226" s="51"/>
      <c r="FZ226" s="51"/>
      <c r="GA226" s="51"/>
      <c r="GB226" s="51"/>
      <c r="GC226" s="51"/>
      <c r="GD226" s="51"/>
      <c r="GE226" s="51"/>
      <c r="GF226" s="51"/>
      <c r="GG226" s="51"/>
      <c r="GH226" s="51"/>
      <c r="GI226" s="51"/>
      <c r="GJ226" s="51"/>
      <c r="GK226" s="51"/>
      <c r="GL226" s="51"/>
      <c r="GM226" s="51"/>
      <c r="GN226" s="51"/>
      <c r="GO226" s="51"/>
      <c r="GP226" s="51"/>
      <c r="GQ226" s="51"/>
      <c r="GR226" s="51"/>
      <c r="GS226" s="51"/>
      <c r="GT226" s="51"/>
      <c r="GU226" s="51"/>
      <c r="GV226" s="51"/>
      <c r="GW226" s="51"/>
      <c r="GX226" s="51"/>
      <c r="GY226" s="51"/>
      <c r="GZ226" s="51"/>
      <c r="HA226" s="51"/>
      <c r="HB226" s="51"/>
      <c r="HC226" s="51"/>
      <c r="HD226" s="51"/>
      <c r="HE226" s="51"/>
      <c r="HF226" s="51"/>
      <c r="HG226" s="51"/>
      <c r="HH226" s="51"/>
      <c r="HI226" s="51"/>
      <c r="HJ226" s="51"/>
    </row>
    <row r="227" spans="1:235" s="64" customFormat="1" ht="12.75" hidden="1" customHeight="1">
      <c r="A227" s="22" t="s">
        <v>612</v>
      </c>
      <c r="B227" s="36" t="s">
        <v>613</v>
      </c>
      <c r="C227" s="48" t="s">
        <v>614</v>
      </c>
      <c r="D227" s="17">
        <v>34197.699999999997</v>
      </c>
      <c r="E227" s="17">
        <v>9202.4599999999991</v>
      </c>
      <c r="F227" s="17">
        <v>139011.51</v>
      </c>
      <c r="G227" s="17">
        <v>148000</v>
      </c>
      <c r="H227" s="17">
        <v>153400</v>
      </c>
      <c r="I227" s="17">
        <v>158400</v>
      </c>
      <c r="J227" s="17">
        <v>163200</v>
      </c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  <c r="CO227" s="67"/>
      <c r="CP227" s="67"/>
      <c r="CQ227" s="67"/>
      <c r="CR227" s="67"/>
      <c r="CS227" s="67"/>
      <c r="CT227" s="67"/>
      <c r="CU227" s="67"/>
      <c r="CV227" s="67"/>
      <c r="CW227" s="67"/>
      <c r="CX227" s="67"/>
      <c r="CY227" s="67"/>
      <c r="CZ227" s="67"/>
      <c r="DA227" s="67"/>
      <c r="DB227" s="67"/>
      <c r="DC227" s="67"/>
      <c r="DD227" s="67"/>
      <c r="DE227" s="67"/>
      <c r="DF227" s="67"/>
      <c r="DG227" s="67"/>
      <c r="DH227" s="67"/>
      <c r="DI227" s="67"/>
      <c r="DJ227" s="67"/>
      <c r="DK227" s="67"/>
      <c r="DL227" s="67"/>
      <c r="DM227" s="67"/>
      <c r="DN227" s="67"/>
      <c r="DO227" s="67"/>
      <c r="DP227" s="67"/>
      <c r="DQ227" s="67"/>
      <c r="DR227" s="67"/>
      <c r="DS227" s="67"/>
      <c r="DT227" s="67"/>
      <c r="DU227" s="67"/>
      <c r="DV227" s="67"/>
      <c r="DW227" s="67"/>
      <c r="DX227" s="67"/>
      <c r="DY227" s="67"/>
      <c r="DZ227" s="67"/>
      <c r="EA227" s="67"/>
      <c r="EB227" s="67"/>
      <c r="EC227" s="67"/>
      <c r="ED227" s="67"/>
      <c r="EE227" s="67"/>
      <c r="EF227" s="67"/>
      <c r="EG227" s="67"/>
      <c r="EH227" s="67"/>
      <c r="EI227" s="67"/>
      <c r="EJ227" s="67"/>
      <c r="EK227" s="67"/>
      <c r="EL227" s="67"/>
      <c r="EM227" s="67"/>
      <c r="EN227" s="67"/>
      <c r="EO227" s="67"/>
      <c r="EP227" s="67"/>
      <c r="EQ227" s="67"/>
      <c r="ER227" s="67"/>
      <c r="ES227" s="67"/>
      <c r="ET227" s="67"/>
      <c r="EU227" s="67"/>
      <c r="EV227" s="67"/>
      <c r="EW227" s="67"/>
      <c r="EX227" s="67"/>
      <c r="EY227" s="67"/>
      <c r="EZ227" s="67"/>
      <c r="FA227" s="67"/>
      <c r="FB227" s="67"/>
      <c r="FC227" s="67"/>
      <c r="FD227" s="67"/>
      <c r="FE227" s="67"/>
      <c r="FF227" s="67"/>
      <c r="FG227" s="67"/>
      <c r="FH227" s="67"/>
      <c r="FI227" s="67"/>
      <c r="FJ227" s="67"/>
      <c r="FK227" s="67"/>
      <c r="FL227" s="67"/>
      <c r="FM227" s="67"/>
      <c r="FN227" s="67"/>
      <c r="FO227" s="67"/>
      <c r="FP227" s="67"/>
      <c r="FQ227" s="67"/>
      <c r="FR227" s="67"/>
      <c r="FS227" s="67"/>
      <c r="FT227" s="67"/>
      <c r="FU227" s="67"/>
      <c r="FV227" s="67"/>
      <c r="FW227" s="67"/>
      <c r="FX227" s="67"/>
      <c r="FY227" s="67"/>
      <c r="FZ227" s="67"/>
      <c r="GA227" s="67"/>
      <c r="GB227" s="67"/>
      <c r="GC227" s="67"/>
      <c r="GD227" s="67"/>
      <c r="GE227" s="67"/>
      <c r="GF227" s="67"/>
      <c r="GG227" s="67"/>
      <c r="GH227" s="67"/>
      <c r="GI227" s="67"/>
      <c r="GJ227" s="67"/>
      <c r="GK227" s="67"/>
      <c r="GL227" s="67"/>
      <c r="GM227" s="67"/>
      <c r="GN227" s="67"/>
      <c r="GO227" s="67"/>
      <c r="GP227" s="67"/>
      <c r="GQ227" s="67"/>
      <c r="GR227" s="67"/>
      <c r="GS227" s="67"/>
      <c r="GT227" s="67"/>
      <c r="GU227" s="67"/>
      <c r="GV227" s="67"/>
      <c r="GW227" s="67"/>
      <c r="GX227" s="67"/>
      <c r="GY227" s="67"/>
      <c r="GZ227" s="67"/>
      <c r="HA227" s="67"/>
      <c r="HB227" s="67"/>
      <c r="HC227" s="67"/>
      <c r="HD227" s="67"/>
      <c r="HE227" s="67"/>
      <c r="HF227" s="67"/>
      <c r="HG227" s="67"/>
      <c r="HH227" s="67"/>
      <c r="HI227" s="67"/>
      <c r="HJ227" s="67"/>
    </row>
    <row r="228" spans="1:235" s="64" customFormat="1" ht="12.75" hidden="1" customHeight="1">
      <c r="A228" s="22" t="s">
        <v>615</v>
      </c>
      <c r="B228" s="36" t="s">
        <v>64</v>
      </c>
      <c r="C228" s="48" t="s">
        <v>29</v>
      </c>
      <c r="D228" s="17">
        <v>7033.72</v>
      </c>
      <c r="E228" s="17">
        <v>4258.8900000000003</v>
      </c>
      <c r="F228" s="17">
        <v>7417.17</v>
      </c>
      <c r="G228" s="17">
        <v>7800</v>
      </c>
      <c r="H228" s="17">
        <v>8200</v>
      </c>
      <c r="I228" s="17">
        <v>8450</v>
      </c>
      <c r="J228" s="17">
        <v>8700</v>
      </c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  <c r="CH228" s="67"/>
      <c r="CI228" s="67"/>
      <c r="CJ228" s="67"/>
      <c r="CK228" s="67"/>
      <c r="CL228" s="67"/>
      <c r="CM228" s="67"/>
      <c r="CN228" s="67"/>
      <c r="CO228" s="67"/>
      <c r="CP228" s="67"/>
      <c r="CQ228" s="67"/>
      <c r="CR228" s="67"/>
      <c r="CS228" s="67"/>
      <c r="CT228" s="67"/>
      <c r="CU228" s="67"/>
      <c r="CV228" s="67"/>
      <c r="CW228" s="67"/>
      <c r="CX228" s="67"/>
      <c r="CY228" s="67"/>
      <c r="CZ228" s="67"/>
      <c r="DA228" s="67"/>
      <c r="DB228" s="67"/>
      <c r="DC228" s="67"/>
      <c r="DD228" s="67"/>
      <c r="DE228" s="67"/>
      <c r="DF228" s="67"/>
      <c r="DG228" s="67"/>
      <c r="DH228" s="67"/>
      <c r="DI228" s="67"/>
      <c r="DJ228" s="67"/>
      <c r="DK228" s="67"/>
      <c r="DL228" s="67"/>
      <c r="DM228" s="67"/>
      <c r="DN228" s="67"/>
      <c r="DO228" s="67"/>
      <c r="DP228" s="67"/>
      <c r="DQ228" s="67"/>
      <c r="DR228" s="67"/>
      <c r="DS228" s="67"/>
      <c r="DT228" s="67"/>
      <c r="DU228" s="67"/>
      <c r="DV228" s="67"/>
      <c r="DW228" s="67"/>
      <c r="DX228" s="67"/>
      <c r="DY228" s="67"/>
      <c r="DZ228" s="67"/>
      <c r="EA228" s="67"/>
      <c r="EB228" s="67"/>
      <c r="EC228" s="67"/>
      <c r="ED228" s="67"/>
      <c r="EE228" s="67"/>
      <c r="EF228" s="67"/>
      <c r="EG228" s="67"/>
      <c r="EH228" s="67"/>
      <c r="EI228" s="67"/>
      <c r="EJ228" s="67"/>
      <c r="EK228" s="67"/>
      <c r="EL228" s="67"/>
      <c r="EM228" s="67"/>
      <c r="EN228" s="67"/>
      <c r="EO228" s="67"/>
      <c r="EP228" s="67"/>
      <c r="EQ228" s="67"/>
      <c r="ER228" s="67"/>
      <c r="ES228" s="67"/>
      <c r="ET228" s="67"/>
      <c r="EU228" s="67"/>
      <c r="EV228" s="67"/>
      <c r="EW228" s="67"/>
      <c r="EX228" s="67"/>
      <c r="EY228" s="67"/>
      <c r="EZ228" s="67"/>
      <c r="FA228" s="67"/>
      <c r="FB228" s="67"/>
      <c r="FC228" s="67"/>
      <c r="FD228" s="67"/>
      <c r="FE228" s="67"/>
      <c r="FF228" s="67"/>
      <c r="FG228" s="67"/>
      <c r="FH228" s="67"/>
      <c r="FI228" s="67"/>
      <c r="FJ228" s="67"/>
      <c r="FK228" s="67"/>
      <c r="FL228" s="67"/>
      <c r="FM228" s="67"/>
      <c r="FN228" s="67"/>
      <c r="FO228" s="67"/>
      <c r="FP228" s="67"/>
      <c r="FQ228" s="67"/>
      <c r="FR228" s="67"/>
      <c r="FS228" s="67"/>
      <c r="FT228" s="67"/>
      <c r="FU228" s="67"/>
      <c r="FV228" s="67"/>
      <c r="FW228" s="67"/>
      <c r="FX228" s="67"/>
      <c r="FY228" s="67"/>
      <c r="FZ228" s="67"/>
      <c r="GA228" s="67"/>
      <c r="GB228" s="67"/>
      <c r="GC228" s="67"/>
      <c r="GD228" s="67"/>
      <c r="GE228" s="67"/>
      <c r="GF228" s="67"/>
      <c r="GG228" s="67"/>
      <c r="GH228" s="67"/>
      <c r="GI228" s="67"/>
      <c r="GJ228" s="67"/>
      <c r="GK228" s="67"/>
      <c r="GL228" s="67"/>
      <c r="GM228" s="67"/>
      <c r="GN228" s="67"/>
      <c r="GO228" s="67"/>
      <c r="GP228" s="67"/>
      <c r="GQ228" s="67"/>
      <c r="GR228" s="67"/>
      <c r="GS228" s="67"/>
      <c r="GT228" s="67"/>
      <c r="GU228" s="67"/>
      <c r="GV228" s="67"/>
      <c r="GW228" s="67"/>
      <c r="GX228" s="67"/>
      <c r="GY228" s="67"/>
      <c r="GZ228" s="67"/>
      <c r="HA228" s="67"/>
      <c r="HB228" s="67"/>
      <c r="HC228" s="67"/>
      <c r="HD228" s="67"/>
      <c r="HE228" s="67"/>
      <c r="HF228" s="67"/>
      <c r="HG228" s="67"/>
      <c r="HH228" s="67"/>
      <c r="HI228" s="67"/>
      <c r="HJ228" s="67"/>
    </row>
    <row r="229" spans="1:235" s="64" customFormat="1" ht="12.75" hidden="1" customHeight="1">
      <c r="A229" s="22" t="s">
        <v>616</v>
      </c>
      <c r="B229" s="36" t="s">
        <v>66</v>
      </c>
      <c r="C229" s="48" t="s">
        <v>65</v>
      </c>
      <c r="D229" s="17">
        <v>17993.2</v>
      </c>
      <c r="E229" s="17">
        <v>4983.8900000000003</v>
      </c>
      <c r="F229" s="17">
        <v>19810.849999999999</v>
      </c>
      <c r="G229" s="17">
        <v>21100</v>
      </c>
      <c r="H229" s="17">
        <v>21800</v>
      </c>
      <c r="I229" s="17">
        <v>22600</v>
      </c>
      <c r="J229" s="17">
        <v>23200</v>
      </c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  <c r="CH229" s="67"/>
      <c r="CI229" s="67"/>
      <c r="CJ229" s="67"/>
      <c r="CK229" s="67"/>
      <c r="CL229" s="67"/>
      <c r="CM229" s="67"/>
      <c r="CN229" s="67"/>
      <c r="CO229" s="67"/>
      <c r="CP229" s="67"/>
      <c r="CQ229" s="67"/>
      <c r="CR229" s="67"/>
      <c r="CS229" s="67"/>
      <c r="CT229" s="67"/>
      <c r="CU229" s="67"/>
      <c r="CV229" s="67"/>
      <c r="CW229" s="67"/>
      <c r="CX229" s="67"/>
      <c r="CY229" s="67"/>
      <c r="CZ229" s="67"/>
      <c r="DA229" s="67"/>
      <c r="DB229" s="67"/>
      <c r="DC229" s="67"/>
      <c r="DD229" s="67"/>
      <c r="DE229" s="67"/>
      <c r="DF229" s="67"/>
      <c r="DG229" s="67"/>
      <c r="DH229" s="67"/>
      <c r="DI229" s="67"/>
      <c r="DJ229" s="67"/>
      <c r="DK229" s="67"/>
      <c r="DL229" s="67"/>
      <c r="DM229" s="67"/>
      <c r="DN229" s="67"/>
      <c r="DO229" s="67"/>
      <c r="DP229" s="67"/>
      <c r="DQ229" s="67"/>
      <c r="DR229" s="67"/>
      <c r="DS229" s="67"/>
      <c r="DT229" s="67"/>
      <c r="DU229" s="67"/>
      <c r="DV229" s="67"/>
      <c r="DW229" s="67"/>
      <c r="DX229" s="67"/>
      <c r="DY229" s="67"/>
      <c r="DZ229" s="67"/>
      <c r="EA229" s="67"/>
      <c r="EB229" s="67"/>
      <c r="EC229" s="67"/>
      <c r="ED229" s="67"/>
      <c r="EE229" s="67"/>
      <c r="EF229" s="67"/>
      <c r="EG229" s="67"/>
      <c r="EH229" s="67"/>
      <c r="EI229" s="67"/>
      <c r="EJ229" s="67"/>
      <c r="EK229" s="67"/>
      <c r="EL229" s="67"/>
      <c r="EM229" s="67"/>
      <c r="EN229" s="67"/>
      <c r="EO229" s="67"/>
      <c r="EP229" s="67"/>
      <c r="EQ229" s="67"/>
      <c r="ER229" s="67"/>
      <c r="ES229" s="67"/>
      <c r="ET229" s="67"/>
      <c r="EU229" s="67"/>
      <c r="EV229" s="67"/>
      <c r="EW229" s="67"/>
      <c r="EX229" s="67"/>
      <c r="EY229" s="67"/>
      <c r="EZ229" s="67"/>
      <c r="FA229" s="67"/>
      <c r="FB229" s="67"/>
      <c r="FC229" s="67"/>
      <c r="FD229" s="67"/>
      <c r="FE229" s="67"/>
      <c r="FF229" s="67"/>
      <c r="FG229" s="67"/>
      <c r="FH229" s="67"/>
      <c r="FI229" s="67"/>
      <c r="FJ229" s="67"/>
      <c r="FK229" s="67"/>
      <c r="FL229" s="67"/>
      <c r="FM229" s="67"/>
      <c r="FN229" s="67"/>
      <c r="FO229" s="67"/>
      <c r="FP229" s="67"/>
      <c r="FQ229" s="67"/>
      <c r="FR229" s="67"/>
      <c r="FS229" s="67"/>
      <c r="FT229" s="67"/>
      <c r="FU229" s="67"/>
      <c r="FV229" s="67"/>
      <c r="FW229" s="67"/>
      <c r="FX229" s="67"/>
      <c r="FY229" s="67"/>
      <c r="FZ229" s="67"/>
      <c r="GA229" s="67"/>
      <c r="GB229" s="67"/>
      <c r="GC229" s="67"/>
      <c r="GD229" s="67"/>
      <c r="GE229" s="67"/>
      <c r="GF229" s="67"/>
      <c r="GG229" s="67"/>
      <c r="GH229" s="67"/>
      <c r="GI229" s="67"/>
      <c r="GJ229" s="67"/>
      <c r="GK229" s="67"/>
      <c r="GL229" s="67"/>
      <c r="GM229" s="67"/>
      <c r="GN229" s="67"/>
      <c r="GO229" s="67"/>
      <c r="GP229" s="67"/>
      <c r="GQ229" s="67"/>
      <c r="GR229" s="67"/>
      <c r="GS229" s="67"/>
      <c r="GT229" s="67"/>
      <c r="GU229" s="67"/>
      <c r="GV229" s="67"/>
      <c r="GW229" s="67"/>
      <c r="GX229" s="67"/>
      <c r="GY229" s="67"/>
      <c r="GZ229" s="67"/>
      <c r="HA229" s="67"/>
      <c r="HB229" s="67"/>
      <c r="HC229" s="67"/>
      <c r="HD229" s="67"/>
      <c r="HE229" s="67"/>
      <c r="HF229" s="67"/>
      <c r="HG229" s="67"/>
      <c r="HH229" s="67"/>
      <c r="HI229" s="67"/>
      <c r="HJ229" s="67"/>
    </row>
    <row r="230" spans="1:235" s="64" customFormat="1" ht="12.75" hidden="1" customHeight="1">
      <c r="A230" s="22" t="s">
        <v>617</v>
      </c>
      <c r="B230" s="36" t="s">
        <v>618</v>
      </c>
      <c r="C230" s="48" t="s">
        <v>619</v>
      </c>
      <c r="D230" s="17">
        <v>13600.82</v>
      </c>
      <c r="E230" s="17">
        <v>1191.0899999999999</v>
      </c>
      <c r="F230" s="17">
        <v>27209.01</v>
      </c>
      <c r="G230" s="17">
        <v>29000</v>
      </c>
      <c r="H230" s="17">
        <v>30000</v>
      </c>
      <c r="I230" s="17">
        <v>31000</v>
      </c>
      <c r="J230" s="17">
        <v>32000</v>
      </c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7"/>
      <c r="CH230" s="67"/>
      <c r="CI230" s="67"/>
      <c r="CJ230" s="67"/>
      <c r="CK230" s="67"/>
      <c r="CL230" s="67"/>
      <c r="CM230" s="67"/>
      <c r="CN230" s="67"/>
      <c r="CO230" s="67"/>
      <c r="CP230" s="67"/>
      <c r="CQ230" s="67"/>
      <c r="CR230" s="67"/>
      <c r="CS230" s="67"/>
      <c r="CT230" s="67"/>
      <c r="CU230" s="67"/>
      <c r="CV230" s="67"/>
      <c r="CW230" s="67"/>
      <c r="CX230" s="67"/>
      <c r="CY230" s="67"/>
      <c r="CZ230" s="67"/>
      <c r="DA230" s="67"/>
      <c r="DB230" s="67"/>
      <c r="DC230" s="67"/>
      <c r="DD230" s="67"/>
      <c r="DE230" s="67"/>
      <c r="DF230" s="67"/>
      <c r="DG230" s="67"/>
      <c r="DH230" s="67"/>
      <c r="DI230" s="67"/>
      <c r="DJ230" s="67"/>
      <c r="DK230" s="67"/>
      <c r="DL230" s="67"/>
      <c r="DM230" s="67"/>
      <c r="DN230" s="67"/>
      <c r="DO230" s="67"/>
      <c r="DP230" s="67"/>
      <c r="DQ230" s="67"/>
      <c r="DR230" s="67"/>
      <c r="DS230" s="67"/>
      <c r="DT230" s="67"/>
      <c r="DU230" s="67"/>
      <c r="DV230" s="67"/>
      <c r="DW230" s="67"/>
      <c r="DX230" s="67"/>
      <c r="DY230" s="67"/>
      <c r="DZ230" s="67"/>
      <c r="EA230" s="67"/>
      <c r="EB230" s="67"/>
      <c r="EC230" s="67"/>
      <c r="ED230" s="67"/>
      <c r="EE230" s="67"/>
      <c r="EF230" s="67"/>
      <c r="EG230" s="67"/>
      <c r="EH230" s="67"/>
      <c r="EI230" s="67"/>
      <c r="EJ230" s="67"/>
      <c r="EK230" s="67"/>
      <c r="EL230" s="67"/>
      <c r="EM230" s="67"/>
      <c r="EN230" s="67"/>
      <c r="EO230" s="67"/>
      <c r="EP230" s="67"/>
      <c r="EQ230" s="67"/>
      <c r="ER230" s="67"/>
      <c r="ES230" s="67"/>
      <c r="ET230" s="67"/>
      <c r="EU230" s="67"/>
      <c r="EV230" s="67"/>
      <c r="EW230" s="67"/>
      <c r="EX230" s="67"/>
      <c r="EY230" s="67"/>
      <c r="EZ230" s="67"/>
      <c r="FA230" s="67"/>
      <c r="FB230" s="67"/>
      <c r="FC230" s="67"/>
      <c r="FD230" s="67"/>
      <c r="FE230" s="67"/>
      <c r="FF230" s="67"/>
      <c r="FG230" s="67"/>
      <c r="FH230" s="67"/>
      <c r="FI230" s="67"/>
      <c r="FJ230" s="67"/>
      <c r="FK230" s="67"/>
      <c r="FL230" s="67"/>
      <c r="FM230" s="67"/>
      <c r="FN230" s="67"/>
      <c r="FO230" s="67"/>
      <c r="FP230" s="67"/>
      <c r="FQ230" s="67"/>
      <c r="FR230" s="67"/>
      <c r="FS230" s="67"/>
      <c r="FT230" s="67"/>
      <c r="FU230" s="67"/>
      <c r="FV230" s="67"/>
      <c r="FW230" s="67"/>
      <c r="FX230" s="67"/>
      <c r="FY230" s="67"/>
      <c r="FZ230" s="67"/>
      <c r="GA230" s="67"/>
      <c r="GB230" s="67"/>
      <c r="GC230" s="67"/>
      <c r="GD230" s="67"/>
      <c r="GE230" s="67"/>
      <c r="GF230" s="67"/>
      <c r="GG230" s="67"/>
      <c r="GH230" s="67"/>
      <c r="GI230" s="67"/>
      <c r="GJ230" s="67"/>
      <c r="GK230" s="67"/>
      <c r="GL230" s="67"/>
      <c r="GM230" s="67"/>
      <c r="GN230" s="67"/>
      <c r="GO230" s="67"/>
      <c r="GP230" s="67"/>
      <c r="GQ230" s="67"/>
      <c r="GR230" s="67"/>
      <c r="GS230" s="67"/>
      <c r="GT230" s="67"/>
      <c r="GU230" s="67"/>
      <c r="GV230" s="67"/>
      <c r="GW230" s="67"/>
      <c r="GX230" s="67"/>
      <c r="GY230" s="67"/>
      <c r="GZ230" s="67"/>
      <c r="HA230" s="67"/>
      <c r="HB230" s="67"/>
      <c r="HC230" s="67"/>
      <c r="HD230" s="67"/>
      <c r="HE230" s="67"/>
      <c r="HF230" s="67"/>
      <c r="HG230" s="67"/>
      <c r="HH230" s="67"/>
      <c r="HI230" s="67"/>
      <c r="HJ230" s="67"/>
    </row>
    <row r="231" spans="1:235" s="64" customFormat="1" ht="12.75" hidden="1" customHeight="1">
      <c r="A231" s="22" t="s">
        <v>620</v>
      </c>
      <c r="B231" s="36" t="s">
        <v>621</v>
      </c>
      <c r="C231" s="48" t="s">
        <v>622</v>
      </c>
      <c r="D231" s="17">
        <v>1657.81</v>
      </c>
      <c r="E231" s="17">
        <v>395.8</v>
      </c>
      <c r="F231" s="17">
        <v>110.15</v>
      </c>
      <c r="G231" s="17">
        <v>110</v>
      </c>
      <c r="H231" s="17"/>
      <c r="I231" s="17"/>
      <c r="J231" s="1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  <c r="CO231" s="67"/>
      <c r="CP231" s="67"/>
      <c r="CQ231" s="67"/>
      <c r="CR231" s="67"/>
      <c r="CS231" s="67"/>
      <c r="CT231" s="67"/>
      <c r="CU231" s="67"/>
      <c r="CV231" s="67"/>
      <c r="CW231" s="67"/>
      <c r="CX231" s="67"/>
      <c r="CY231" s="67"/>
      <c r="CZ231" s="67"/>
      <c r="DA231" s="67"/>
      <c r="DB231" s="67"/>
      <c r="DC231" s="67"/>
      <c r="DD231" s="67"/>
      <c r="DE231" s="67"/>
      <c r="DF231" s="67"/>
      <c r="DG231" s="67"/>
      <c r="DH231" s="67"/>
      <c r="DI231" s="67"/>
      <c r="DJ231" s="67"/>
      <c r="DK231" s="67"/>
      <c r="DL231" s="67"/>
      <c r="DM231" s="67"/>
      <c r="DN231" s="67"/>
      <c r="DO231" s="67"/>
      <c r="DP231" s="67"/>
      <c r="DQ231" s="67"/>
      <c r="DR231" s="67"/>
      <c r="DS231" s="67"/>
      <c r="DT231" s="67"/>
      <c r="DU231" s="67"/>
      <c r="DV231" s="67"/>
      <c r="DW231" s="67"/>
      <c r="DX231" s="67"/>
      <c r="DY231" s="67"/>
      <c r="DZ231" s="67"/>
      <c r="EA231" s="67"/>
      <c r="EB231" s="67"/>
      <c r="EC231" s="67"/>
      <c r="ED231" s="67"/>
      <c r="EE231" s="67"/>
      <c r="EF231" s="67"/>
      <c r="EG231" s="67"/>
      <c r="EH231" s="67"/>
      <c r="EI231" s="67"/>
      <c r="EJ231" s="67"/>
      <c r="EK231" s="67"/>
      <c r="EL231" s="67"/>
      <c r="EM231" s="67"/>
      <c r="EN231" s="67"/>
      <c r="EO231" s="67"/>
      <c r="EP231" s="67"/>
      <c r="EQ231" s="67"/>
      <c r="ER231" s="67"/>
      <c r="ES231" s="67"/>
      <c r="ET231" s="67"/>
      <c r="EU231" s="67"/>
      <c r="EV231" s="67"/>
      <c r="EW231" s="67"/>
      <c r="EX231" s="67"/>
      <c r="EY231" s="67"/>
      <c r="EZ231" s="67"/>
      <c r="FA231" s="67"/>
      <c r="FB231" s="67"/>
      <c r="FC231" s="67"/>
      <c r="FD231" s="67"/>
      <c r="FE231" s="67"/>
      <c r="FF231" s="67"/>
      <c r="FG231" s="67"/>
      <c r="FH231" s="67"/>
      <c r="FI231" s="67"/>
      <c r="FJ231" s="67"/>
      <c r="FK231" s="67"/>
      <c r="FL231" s="67"/>
      <c r="FM231" s="67"/>
      <c r="FN231" s="67"/>
      <c r="FO231" s="67"/>
      <c r="FP231" s="67"/>
      <c r="FQ231" s="67"/>
      <c r="FR231" s="67"/>
      <c r="FS231" s="67"/>
      <c r="FT231" s="67"/>
      <c r="FU231" s="67"/>
      <c r="FV231" s="67"/>
      <c r="FW231" s="67"/>
      <c r="FX231" s="67"/>
      <c r="FY231" s="67"/>
      <c r="FZ231" s="67"/>
      <c r="GA231" s="67"/>
      <c r="GB231" s="67"/>
      <c r="GC231" s="67"/>
      <c r="GD231" s="67"/>
      <c r="GE231" s="67"/>
      <c r="GF231" s="67"/>
      <c r="GG231" s="67"/>
      <c r="GH231" s="67"/>
      <c r="GI231" s="67"/>
      <c r="GJ231" s="67"/>
      <c r="GK231" s="67"/>
      <c r="GL231" s="67"/>
      <c r="GM231" s="67"/>
      <c r="GN231" s="67"/>
      <c r="GO231" s="67"/>
      <c r="GP231" s="67"/>
      <c r="GQ231" s="67"/>
      <c r="GR231" s="67"/>
      <c r="GS231" s="67"/>
      <c r="GT231" s="67"/>
      <c r="GU231" s="67"/>
      <c r="GV231" s="67"/>
      <c r="GW231" s="67"/>
      <c r="GX231" s="67"/>
      <c r="GY231" s="67"/>
      <c r="GZ231" s="67"/>
      <c r="HA231" s="67"/>
      <c r="HB231" s="67"/>
      <c r="HC231" s="67"/>
      <c r="HD231" s="67"/>
      <c r="HE231" s="67"/>
      <c r="HF231" s="67"/>
      <c r="HG231" s="67"/>
      <c r="HH231" s="67"/>
      <c r="HI231" s="67"/>
      <c r="HJ231" s="67"/>
    </row>
    <row r="232" spans="1:235" s="64" customFormat="1" ht="12.75" hidden="1" customHeight="1">
      <c r="A232" s="22" t="s">
        <v>623</v>
      </c>
      <c r="B232" s="36" t="s">
        <v>624</v>
      </c>
      <c r="C232" s="48" t="s">
        <v>625</v>
      </c>
      <c r="D232" s="17">
        <v>1430.92</v>
      </c>
      <c r="E232" s="17">
        <v>203.7</v>
      </c>
      <c r="F232" s="17">
        <v>112.33</v>
      </c>
      <c r="G232" s="17"/>
      <c r="H232" s="17"/>
      <c r="I232" s="17"/>
      <c r="J232" s="17">
        <v>130</v>
      </c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  <c r="DS232" s="67"/>
      <c r="DT232" s="67"/>
      <c r="DU232" s="67"/>
      <c r="DV232" s="67"/>
      <c r="DW232" s="67"/>
      <c r="DX232" s="67"/>
      <c r="DY232" s="67"/>
      <c r="DZ232" s="67"/>
      <c r="EA232" s="67"/>
      <c r="EB232" s="67"/>
      <c r="EC232" s="67"/>
      <c r="ED232" s="67"/>
      <c r="EE232" s="67"/>
      <c r="EF232" s="67"/>
      <c r="EG232" s="67"/>
      <c r="EH232" s="67"/>
      <c r="EI232" s="67"/>
      <c r="EJ232" s="67"/>
      <c r="EK232" s="67"/>
      <c r="EL232" s="67"/>
      <c r="EM232" s="67"/>
      <c r="EN232" s="67"/>
      <c r="EO232" s="67"/>
      <c r="EP232" s="67"/>
      <c r="EQ232" s="67"/>
      <c r="ER232" s="67"/>
      <c r="ES232" s="67"/>
      <c r="ET232" s="67"/>
      <c r="EU232" s="67"/>
      <c r="EV232" s="67"/>
      <c r="EW232" s="67"/>
      <c r="EX232" s="67"/>
      <c r="EY232" s="67"/>
      <c r="EZ232" s="67"/>
      <c r="FA232" s="67"/>
      <c r="FB232" s="67"/>
      <c r="FC232" s="67"/>
      <c r="FD232" s="67"/>
      <c r="FE232" s="67"/>
      <c r="FF232" s="67"/>
      <c r="FG232" s="67"/>
      <c r="FH232" s="67"/>
      <c r="FI232" s="67"/>
      <c r="FJ232" s="67"/>
      <c r="FK232" s="67"/>
      <c r="FL232" s="67"/>
      <c r="FM232" s="67"/>
      <c r="FN232" s="67"/>
      <c r="FO232" s="67"/>
      <c r="FP232" s="67"/>
      <c r="FQ232" s="67"/>
      <c r="FR232" s="67"/>
      <c r="FS232" s="67"/>
      <c r="FT232" s="67"/>
      <c r="FU232" s="67"/>
      <c r="FV232" s="67"/>
      <c r="FW232" s="67"/>
      <c r="FX232" s="67"/>
      <c r="FY232" s="67"/>
      <c r="FZ232" s="67"/>
      <c r="GA232" s="67"/>
      <c r="GB232" s="67"/>
      <c r="GC232" s="67"/>
      <c r="GD232" s="67"/>
      <c r="GE232" s="67"/>
      <c r="GF232" s="67"/>
      <c r="GG232" s="67"/>
      <c r="GH232" s="67"/>
      <c r="GI232" s="67"/>
      <c r="GJ232" s="67"/>
      <c r="GK232" s="67"/>
      <c r="GL232" s="67"/>
      <c r="GM232" s="67"/>
      <c r="GN232" s="67"/>
      <c r="GO232" s="67"/>
      <c r="GP232" s="67"/>
      <c r="GQ232" s="67"/>
      <c r="GR232" s="67"/>
      <c r="GS232" s="67"/>
      <c r="GT232" s="67"/>
      <c r="GU232" s="67"/>
      <c r="GV232" s="67"/>
      <c r="GW232" s="67"/>
      <c r="GX232" s="67"/>
      <c r="GY232" s="67"/>
      <c r="GZ232" s="67"/>
      <c r="HA232" s="67"/>
      <c r="HB232" s="67"/>
      <c r="HC232" s="67"/>
      <c r="HD232" s="67"/>
      <c r="HE232" s="67"/>
      <c r="HF232" s="67"/>
      <c r="HG232" s="67"/>
      <c r="HH232" s="67"/>
      <c r="HI232" s="67"/>
      <c r="HJ232" s="67"/>
    </row>
    <row r="233" spans="1:235" s="64" customFormat="1" ht="12.75" hidden="1" customHeight="1">
      <c r="A233" s="22" t="s">
        <v>626</v>
      </c>
      <c r="B233" s="36" t="s">
        <v>69</v>
      </c>
      <c r="C233" s="48" t="s">
        <v>68</v>
      </c>
      <c r="D233" s="17">
        <v>4862.43</v>
      </c>
      <c r="E233" s="17">
        <v>4346.66</v>
      </c>
      <c r="F233" s="17">
        <v>9593.51</v>
      </c>
      <c r="G233" s="17">
        <v>10200</v>
      </c>
      <c r="H233" s="17">
        <v>10600</v>
      </c>
      <c r="I233" s="17">
        <v>11000</v>
      </c>
      <c r="J233" s="17">
        <v>11300</v>
      </c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  <c r="CN233" s="67"/>
      <c r="CO233" s="67"/>
      <c r="CP233" s="67"/>
      <c r="CQ233" s="67"/>
      <c r="CR233" s="67"/>
      <c r="CS233" s="67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67"/>
      <c r="DF233" s="67"/>
      <c r="DG233" s="67"/>
      <c r="DH233" s="67"/>
      <c r="DI233" s="67"/>
      <c r="DJ233" s="67"/>
      <c r="DK233" s="67"/>
      <c r="DL233" s="67"/>
      <c r="DM233" s="67"/>
      <c r="DN233" s="67"/>
      <c r="DO233" s="67"/>
      <c r="DP233" s="67"/>
      <c r="DQ233" s="67"/>
      <c r="DR233" s="67"/>
      <c r="DS233" s="67"/>
      <c r="DT233" s="67"/>
      <c r="DU233" s="67"/>
      <c r="DV233" s="67"/>
      <c r="DW233" s="67"/>
      <c r="DX233" s="67"/>
      <c r="DY233" s="67"/>
      <c r="DZ233" s="67"/>
      <c r="EA233" s="67"/>
      <c r="EB233" s="67"/>
      <c r="EC233" s="67"/>
      <c r="ED233" s="67"/>
      <c r="EE233" s="67"/>
      <c r="EF233" s="67"/>
      <c r="EG233" s="67"/>
      <c r="EH233" s="67"/>
      <c r="EI233" s="67"/>
      <c r="EJ233" s="67"/>
      <c r="EK233" s="67"/>
      <c r="EL233" s="67"/>
      <c r="EM233" s="67"/>
      <c r="EN233" s="67"/>
      <c r="EO233" s="67"/>
      <c r="EP233" s="67"/>
      <c r="EQ233" s="67"/>
      <c r="ER233" s="67"/>
      <c r="ES233" s="67"/>
      <c r="ET233" s="67"/>
      <c r="EU233" s="67"/>
      <c r="EV233" s="67"/>
      <c r="EW233" s="67"/>
      <c r="EX233" s="67"/>
      <c r="EY233" s="67"/>
      <c r="EZ233" s="67"/>
      <c r="FA233" s="67"/>
      <c r="FB233" s="67"/>
      <c r="FC233" s="67"/>
      <c r="FD233" s="67"/>
      <c r="FE233" s="67"/>
      <c r="FF233" s="67"/>
      <c r="FG233" s="67"/>
      <c r="FH233" s="67"/>
      <c r="FI233" s="67"/>
      <c r="FJ233" s="67"/>
      <c r="FK233" s="67"/>
      <c r="FL233" s="67"/>
      <c r="FM233" s="67"/>
      <c r="FN233" s="67"/>
      <c r="FO233" s="67"/>
      <c r="FP233" s="67"/>
      <c r="FQ233" s="67"/>
      <c r="FR233" s="67"/>
      <c r="FS233" s="67"/>
      <c r="FT233" s="67"/>
      <c r="FU233" s="67"/>
      <c r="FV233" s="67"/>
      <c r="FW233" s="67"/>
      <c r="FX233" s="67"/>
      <c r="FY233" s="67"/>
      <c r="FZ233" s="67"/>
      <c r="GA233" s="67"/>
      <c r="GB233" s="67"/>
      <c r="GC233" s="67"/>
      <c r="GD233" s="67"/>
      <c r="GE233" s="67"/>
      <c r="GF233" s="67"/>
      <c r="GG233" s="67"/>
      <c r="GH233" s="67"/>
      <c r="GI233" s="67"/>
      <c r="GJ233" s="67"/>
      <c r="GK233" s="67"/>
      <c r="GL233" s="67"/>
      <c r="GM233" s="67"/>
      <c r="GN233" s="67"/>
      <c r="GO233" s="67"/>
      <c r="GP233" s="67"/>
      <c r="GQ233" s="67"/>
      <c r="GR233" s="67"/>
      <c r="GS233" s="67"/>
      <c r="GT233" s="67"/>
      <c r="GU233" s="67"/>
      <c r="GV233" s="67"/>
      <c r="GW233" s="67"/>
      <c r="GX233" s="67"/>
      <c r="GY233" s="67"/>
      <c r="GZ233" s="67"/>
      <c r="HA233" s="67"/>
      <c r="HB233" s="67"/>
      <c r="HC233" s="67"/>
      <c r="HD233" s="67"/>
      <c r="HE233" s="67"/>
      <c r="HF233" s="67"/>
      <c r="HG233" s="67"/>
      <c r="HH233" s="67"/>
      <c r="HI233" s="67"/>
      <c r="HJ233" s="67"/>
    </row>
    <row r="234" spans="1:235" s="64" customFormat="1" ht="12.75" hidden="1" customHeight="1">
      <c r="A234" s="22" t="s">
        <v>627</v>
      </c>
      <c r="B234" s="36" t="s">
        <v>71</v>
      </c>
      <c r="C234" s="48" t="s">
        <v>70</v>
      </c>
      <c r="D234" s="17">
        <v>42441.16</v>
      </c>
      <c r="E234" s="17">
        <v>14198.2</v>
      </c>
      <c r="F234" s="17">
        <v>18988.32</v>
      </c>
      <c r="G234" s="17">
        <v>20200</v>
      </c>
      <c r="H234" s="17">
        <v>21000</v>
      </c>
      <c r="I234" s="17">
        <v>21600</v>
      </c>
      <c r="J234" s="17">
        <v>22300</v>
      </c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  <c r="CB234" s="67"/>
      <c r="CC234" s="67"/>
      <c r="CD234" s="67"/>
      <c r="CE234" s="67"/>
      <c r="CF234" s="67"/>
      <c r="CG234" s="67"/>
      <c r="CH234" s="67"/>
      <c r="CI234" s="67"/>
      <c r="CJ234" s="67"/>
      <c r="CK234" s="67"/>
      <c r="CL234" s="67"/>
      <c r="CM234" s="67"/>
      <c r="CN234" s="67"/>
      <c r="CO234" s="67"/>
      <c r="CP234" s="67"/>
      <c r="CQ234" s="67"/>
      <c r="CR234" s="67"/>
      <c r="CS234" s="67"/>
      <c r="CT234" s="67"/>
      <c r="CU234" s="67"/>
      <c r="CV234" s="67"/>
      <c r="CW234" s="67"/>
      <c r="CX234" s="67"/>
      <c r="CY234" s="67"/>
      <c r="CZ234" s="67"/>
      <c r="DA234" s="67"/>
      <c r="DB234" s="67"/>
      <c r="DC234" s="67"/>
      <c r="DD234" s="67"/>
      <c r="DE234" s="67"/>
      <c r="DF234" s="67"/>
      <c r="DG234" s="67"/>
      <c r="DH234" s="67"/>
      <c r="DI234" s="67"/>
      <c r="DJ234" s="67"/>
      <c r="DK234" s="67"/>
      <c r="DL234" s="67"/>
      <c r="DM234" s="67"/>
      <c r="DN234" s="67"/>
      <c r="DO234" s="67"/>
      <c r="DP234" s="67"/>
      <c r="DQ234" s="67"/>
      <c r="DR234" s="67"/>
      <c r="DS234" s="67"/>
      <c r="DT234" s="67"/>
      <c r="DU234" s="67"/>
      <c r="DV234" s="67"/>
      <c r="DW234" s="67"/>
      <c r="DX234" s="67"/>
      <c r="DY234" s="67"/>
      <c r="DZ234" s="67"/>
      <c r="EA234" s="67"/>
      <c r="EB234" s="67"/>
      <c r="EC234" s="67"/>
      <c r="ED234" s="67"/>
      <c r="EE234" s="67"/>
      <c r="EF234" s="67"/>
      <c r="EG234" s="67"/>
      <c r="EH234" s="67"/>
      <c r="EI234" s="67"/>
      <c r="EJ234" s="67"/>
      <c r="EK234" s="67"/>
      <c r="EL234" s="67"/>
      <c r="EM234" s="67"/>
      <c r="EN234" s="67"/>
      <c r="EO234" s="67"/>
      <c r="EP234" s="67"/>
      <c r="EQ234" s="67"/>
      <c r="ER234" s="67"/>
      <c r="ES234" s="67"/>
      <c r="ET234" s="67"/>
      <c r="EU234" s="67"/>
      <c r="EV234" s="67"/>
      <c r="EW234" s="67"/>
      <c r="EX234" s="67"/>
      <c r="EY234" s="67"/>
      <c r="EZ234" s="67"/>
      <c r="FA234" s="67"/>
      <c r="FB234" s="67"/>
      <c r="FC234" s="67"/>
      <c r="FD234" s="67"/>
      <c r="FE234" s="67"/>
      <c r="FF234" s="67"/>
      <c r="FG234" s="67"/>
      <c r="FH234" s="67"/>
      <c r="FI234" s="67"/>
      <c r="FJ234" s="67"/>
      <c r="FK234" s="67"/>
      <c r="FL234" s="67"/>
      <c r="FM234" s="67"/>
      <c r="FN234" s="67"/>
      <c r="FO234" s="67"/>
      <c r="FP234" s="67"/>
      <c r="FQ234" s="67"/>
      <c r="FR234" s="67"/>
      <c r="FS234" s="67"/>
      <c r="FT234" s="67"/>
      <c r="FU234" s="67"/>
      <c r="FV234" s="67"/>
      <c r="FW234" s="67"/>
      <c r="FX234" s="67"/>
      <c r="FY234" s="67"/>
      <c r="FZ234" s="67"/>
      <c r="GA234" s="67"/>
      <c r="GB234" s="67"/>
      <c r="GC234" s="67"/>
      <c r="GD234" s="67"/>
      <c r="GE234" s="67"/>
      <c r="GF234" s="67"/>
      <c r="GG234" s="67"/>
      <c r="GH234" s="67"/>
      <c r="GI234" s="67"/>
      <c r="GJ234" s="67"/>
      <c r="GK234" s="67"/>
      <c r="GL234" s="67"/>
      <c r="GM234" s="67"/>
      <c r="GN234" s="67"/>
      <c r="GO234" s="67"/>
      <c r="GP234" s="67"/>
      <c r="GQ234" s="67"/>
      <c r="GR234" s="67"/>
      <c r="GS234" s="67"/>
      <c r="GT234" s="67"/>
      <c r="GU234" s="67"/>
      <c r="GV234" s="67"/>
      <c r="GW234" s="67"/>
      <c r="GX234" s="67"/>
      <c r="GY234" s="67"/>
      <c r="GZ234" s="67"/>
      <c r="HA234" s="67"/>
      <c r="HB234" s="67"/>
      <c r="HC234" s="67"/>
      <c r="HD234" s="67"/>
      <c r="HE234" s="67"/>
      <c r="HF234" s="67"/>
      <c r="HG234" s="67"/>
      <c r="HH234" s="67"/>
      <c r="HI234" s="67"/>
      <c r="HJ234" s="67"/>
    </row>
    <row r="235" spans="1:235" s="67" customFormat="1" ht="12.75" hidden="1" customHeight="1">
      <c r="A235" s="22" t="s">
        <v>628</v>
      </c>
      <c r="B235" s="36" t="s">
        <v>79</v>
      </c>
      <c r="C235" s="48" t="s">
        <v>78</v>
      </c>
      <c r="D235" s="17">
        <v>9025.39</v>
      </c>
      <c r="E235" s="17">
        <v>3352.74</v>
      </c>
      <c r="F235" s="17">
        <v>8675.7199999999993</v>
      </c>
      <c r="G235" s="17">
        <v>9200</v>
      </c>
      <c r="H235" s="17">
        <v>9600</v>
      </c>
      <c r="I235" s="17">
        <v>10000</v>
      </c>
      <c r="J235" s="17">
        <v>10200</v>
      </c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</row>
    <row r="236" spans="1:235" s="67" customFormat="1" ht="12.75" hidden="1" customHeight="1">
      <c r="A236" s="22" t="s">
        <v>629</v>
      </c>
      <c r="B236" s="36" t="s">
        <v>83</v>
      </c>
      <c r="C236" s="48" t="s">
        <v>82</v>
      </c>
      <c r="D236" s="17">
        <v>6256.34</v>
      </c>
      <c r="E236" s="17">
        <v>8794.89</v>
      </c>
      <c r="F236" s="17">
        <v>20412.169999999998</v>
      </c>
      <c r="G236" s="17">
        <v>21700</v>
      </c>
      <c r="H236" s="17">
        <v>22500</v>
      </c>
      <c r="I236" s="17">
        <v>23340</v>
      </c>
      <c r="J236" s="17">
        <v>24000</v>
      </c>
      <c r="HK236" s="64"/>
      <c r="HL236" s="64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4"/>
      <c r="HX236" s="64"/>
      <c r="HY236" s="64"/>
      <c r="HZ236" s="64"/>
      <c r="IA236" s="64"/>
    </row>
    <row r="237" spans="1:235" s="67" customFormat="1" ht="12.75" hidden="1" customHeight="1">
      <c r="A237" s="22" t="s">
        <v>630</v>
      </c>
      <c r="B237" s="36" t="s">
        <v>85</v>
      </c>
      <c r="C237" s="48" t="s">
        <v>84</v>
      </c>
      <c r="D237" s="17">
        <v>322.93</v>
      </c>
      <c r="E237" s="17">
        <v>817.86</v>
      </c>
      <c r="F237" s="17">
        <v>1988.32</v>
      </c>
      <c r="G237" s="17">
        <v>2100</v>
      </c>
      <c r="H237" s="17">
        <v>2200</v>
      </c>
      <c r="I237" s="17">
        <v>2300</v>
      </c>
      <c r="J237" s="17">
        <v>2300</v>
      </c>
      <c r="HK237" s="64"/>
      <c r="HL237" s="64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4"/>
      <c r="HX237" s="64"/>
      <c r="HY237" s="64"/>
      <c r="HZ237" s="64"/>
      <c r="IA237" s="64"/>
    </row>
    <row r="238" spans="1:235" s="67" customFormat="1" ht="12.75" hidden="1" customHeight="1">
      <c r="A238" s="22" t="s">
        <v>631</v>
      </c>
      <c r="B238" s="22" t="s">
        <v>87</v>
      </c>
      <c r="C238" s="48" t="s">
        <v>86</v>
      </c>
      <c r="D238" s="17">
        <v>3284.09</v>
      </c>
      <c r="E238" s="17">
        <v>5379.38</v>
      </c>
      <c r="F238" s="17">
        <v>13506.37</v>
      </c>
      <c r="G238" s="17">
        <v>14400</v>
      </c>
      <c r="H238" s="17">
        <v>15000</v>
      </c>
      <c r="I238" s="17">
        <v>15400</v>
      </c>
      <c r="J238" s="17">
        <v>16000</v>
      </c>
      <c r="HK238" s="64"/>
      <c r="HL238" s="64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4"/>
      <c r="HX238" s="64"/>
      <c r="HY238" s="64"/>
      <c r="HZ238" s="64"/>
      <c r="IA238" s="64"/>
    </row>
    <row r="239" spans="1:235" s="64" customFormat="1" ht="12.75" hidden="1" customHeight="1">
      <c r="A239" s="22" t="s">
        <v>634</v>
      </c>
      <c r="B239" s="22" t="s">
        <v>81</v>
      </c>
      <c r="C239" s="48" t="s">
        <v>80</v>
      </c>
      <c r="D239" s="17">
        <v>1107.93</v>
      </c>
      <c r="E239" s="17">
        <v>499.68</v>
      </c>
      <c r="F239" s="17">
        <v>3401.15</v>
      </c>
      <c r="G239" s="17"/>
      <c r="H239" s="17"/>
      <c r="I239" s="17"/>
      <c r="J239" s="1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  <c r="BZ239" s="67"/>
      <c r="CA239" s="67"/>
      <c r="CB239" s="67"/>
      <c r="CC239" s="67"/>
      <c r="CD239" s="67"/>
      <c r="CE239" s="67"/>
      <c r="CF239" s="67"/>
      <c r="CG239" s="67"/>
      <c r="CH239" s="67"/>
      <c r="CI239" s="67"/>
      <c r="CJ239" s="67"/>
      <c r="CK239" s="67"/>
      <c r="CL239" s="67"/>
      <c r="CM239" s="67"/>
      <c r="CN239" s="67"/>
      <c r="CO239" s="67"/>
      <c r="CP239" s="67"/>
      <c r="CQ239" s="67"/>
      <c r="CR239" s="67"/>
      <c r="CS239" s="67"/>
      <c r="CT239" s="67"/>
      <c r="CU239" s="67"/>
      <c r="CV239" s="67"/>
      <c r="CW239" s="67"/>
      <c r="CX239" s="67"/>
      <c r="CY239" s="67"/>
      <c r="CZ239" s="67"/>
      <c r="DA239" s="67"/>
      <c r="DB239" s="67"/>
      <c r="DC239" s="67"/>
      <c r="DD239" s="67"/>
      <c r="DE239" s="67"/>
      <c r="DF239" s="67"/>
      <c r="DG239" s="67"/>
      <c r="DH239" s="67"/>
      <c r="DI239" s="67"/>
      <c r="DJ239" s="67"/>
      <c r="DK239" s="67"/>
      <c r="DL239" s="67"/>
      <c r="DM239" s="67"/>
      <c r="DN239" s="67"/>
      <c r="DO239" s="67"/>
      <c r="DP239" s="67"/>
      <c r="DQ239" s="67"/>
      <c r="DR239" s="67"/>
      <c r="DS239" s="67"/>
      <c r="DT239" s="67"/>
      <c r="DU239" s="67"/>
      <c r="DV239" s="67"/>
      <c r="DW239" s="67"/>
      <c r="DX239" s="67"/>
      <c r="DY239" s="67"/>
      <c r="DZ239" s="67"/>
      <c r="EA239" s="67"/>
      <c r="EB239" s="67"/>
      <c r="EC239" s="67"/>
      <c r="ED239" s="67"/>
      <c r="EE239" s="67"/>
      <c r="EF239" s="67"/>
      <c r="EG239" s="67"/>
      <c r="EH239" s="67"/>
      <c r="EI239" s="67"/>
      <c r="EJ239" s="67"/>
      <c r="EK239" s="67"/>
      <c r="EL239" s="67"/>
      <c r="EM239" s="67"/>
      <c r="EN239" s="67"/>
      <c r="EO239" s="67"/>
      <c r="EP239" s="67"/>
      <c r="EQ239" s="67"/>
      <c r="ER239" s="67"/>
      <c r="ES239" s="67"/>
      <c r="ET239" s="67"/>
      <c r="EU239" s="67"/>
      <c r="EV239" s="67"/>
      <c r="EW239" s="67"/>
      <c r="EX239" s="67"/>
      <c r="EY239" s="67"/>
      <c r="EZ239" s="67"/>
      <c r="FA239" s="67"/>
      <c r="FB239" s="67"/>
      <c r="FC239" s="67"/>
      <c r="FD239" s="67"/>
      <c r="FE239" s="67"/>
      <c r="FF239" s="67"/>
      <c r="FG239" s="67"/>
      <c r="FH239" s="67"/>
      <c r="FI239" s="67"/>
      <c r="FJ239" s="67"/>
      <c r="FK239" s="67"/>
      <c r="FL239" s="67"/>
      <c r="FM239" s="67"/>
      <c r="FN239" s="67"/>
      <c r="FO239" s="67"/>
      <c r="FP239" s="67"/>
      <c r="FQ239" s="67"/>
      <c r="FR239" s="67"/>
      <c r="FS239" s="67"/>
      <c r="FT239" s="67"/>
      <c r="FU239" s="67"/>
      <c r="FV239" s="67"/>
      <c r="FW239" s="67"/>
      <c r="FX239" s="67"/>
      <c r="FY239" s="67"/>
      <c r="FZ239" s="67"/>
      <c r="GA239" s="67"/>
      <c r="GB239" s="67"/>
      <c r="GC239" s="67"/>
      <c r="GD239" s="67"/>
      <c r="GE239" s="67"/>
      <c r="GF239" s="67"/>
      <c r="GG239" s="67"/>
      <c r="GH239" s="67"/>
      <c r="GI239" s="67"/>
      <c r="GJ239" s="67"/>
      <c r="GK239" s="67"/>
      <c r="GL239" s="67"/>
      <c r="GM239" s="67"/>
      <c r="GN239" s="67"/>
      <c r="GO239" s="67"/>
      <c r="GP239" s="67"/>
      <c r="GQ239" s="67"/>
      <c r="GR239" s="67"/>
      <c r="GS239" s="67"/>
      <c r="GT239" s="67"/>
      <c r="GU239" s="67"/>
      <c r="GV239" s="67"/>
      <c r="GW239" s="67"/>
      <c r="GX239" s="67"/>
      <c r="GY239" s="67"/>
      <c r="GZ239" s="67"/>
      <c r="HA239" s="67"/>
      <c r="HB239" s="67"/>
      <c r="HC239" s="67"/>
      <c r="HD239" s="67"/>
      <c r="HE239" s="67"/>
      <c r="HF239" s="67"/>
      <c r="HG239" s="67"/>
      <c r="HH239" s="67"/>
      <c r="HI239" s="67"/>
      <c r="HJ239" s="67"/>
    </row>
    <row r="240" spans="1:235" s="64" customFormat="1" ht="12.75" hidden="1" customHeight="1">
      <c r="A240" s="22" t="s">
        <v>635</v>
      </c>
      <c r="B240" s="22" t="s">
        <v>636</v>
      </c>
      <c r="C240" s="48" t="s">
        <v>72</v>
      </c>
      <c r="D240" s="17">
        <v>12200.83</v>
      </c>
      <c r="E240" s="17">
        <v>3520.33</v>
      </c>
      <c r="F240" s="17">
        <v>15135.24</v>
      </c>
      <c r="G240" s="17"/>
      <c r="H240" s="17"/>
      <c r="I240" s="17"/>
      <c r="J240" s="1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  <c r="CB240" s="67"/>
      <c r="CC240" s="67"/>
      <c r="CD240" s="67"/>
      <c r="CE240" s="67"/>
      <c r="CF240" s="67"/>
      <c r="CG240" s="67"/>
      <c r="CH240" s="67"/>
      <c r="CI240" s="67"/>
      <c r="CJ240" s="67"/>
      <c r="CK240" s="67"/>
      <c r="CL240" s="67"/>
      <c r="CM240" s="67"/>
      <c r="CN240" s="67"/>
      <c r="CO240" s="67"/>
      <c r="CP240" s="67"/>
      <c r="CQ240" s="67"/>
      <c r="CR240" s="67"/>
      <c r="CS240" s="67"/>
      <c r="CT240" s="67"/>
      <c r="CU240" s="67"/>
      <c r="CV240" s="67"/>
      <c r="CW240" s="67"/>
      <c r="CX240" s="67"/>
      <c r="CY240" s="67"/>
      <c r="CZ240" s="67"/>
      <c r="DA240" s="67"/>
      <c r="DB240" s="67"/>
      <c r="DC240" s="67"/>
      <c r="DD240" s="67"/>
      <c r="DE240" s="67"/>
      <c r="DF240" s="67"/>
      <c r="DG240" s="67"/>
      <c r="DH240" s="67"/>
      <c r="DI240" s="67"/>
      <c r="DJ240" s="67"/>
      <c r="DK240" s="67"/>
      <c r="DL240" s="67"/>
      <c r="DM240" s="67"/>
      <c r="DN240" s="67"/>
      <c r="DO240" s="67"/>
      <c r="DP240" s="67"/>
      <c r="DQ240" s="67"/>
      <c r="DR240" s="67"/>
      <c r="DS240" s="67"/>
      <c r="DT240" s="67"/>
      <c r="DU240" s="67"/>
      <c r="DV240" s="67"/>
      <c r="DW240" s="67"/>
      <c r="DX240" s="67"/>
      <c r="DY240" s="67"/>
      <c r="DZ240" s="67"/>
      <c r="EA240" s="67"/>
      <c r="EB240" s="67"/>
      <c r="EC240" s="67"/>
      <c r="ED240" s="67"/>
      <c r="EE240" s="67"/>
      <c r="EF240" s="67"/>
      <c r="EG240" s="67"/>
      <c r="EH240" s="67"/>
      <c r="EI240" s="67"/>
      <c r="EJ240" s="67"/>
      <c r="EK240" s="67"/>
      <c r="EL240" s="67"/>
      <c r="EM240" s="67"/>
      <c r="EN240" s="67"/>
      <c r="EO240" s="67"/>
      <c r="EP240" s="67"/>
      <c r="EQ240" s="67"/>
      <c r="ER240" s="67"/>
      <c r="ES240" s="67"/>
      <c r="ET240" s="67"/>
      <c r="EU240" s="67"/>
      <c r="EV240" s="67"/>
      <c r="EW240" s="67"/>
      <c r="EX240" s="67"/>
      <c r="EY240" s="67"/>
      <c r="EZ240" s="67"/>
      <c r="FA240" s="67"/>
      <c r="FB240" s="67"/>
      <c r="FC240" s="67"/>
      <c r="FD240" s="67"/>
      <c r="FE240" s="67"/>
      <c r="FF240" s="67"/>
      <c r="FG240" s="67"/>
      <c r="FH240" s="67"/>
      <c r="FI240" s="67"/>
      <c r="FJ240" s="67"/>
      <c r="FK240" s="67"/>
      <c r="FL240" s="67"/>
      <c r="FM240" s="67"/>
      <c r="FN240" s="67"/>
      <c r="FO240" s="67"/>
      <c r="FP240" s="67"/>
      <c r="FQ240" s="67"/>
      <c r="FR240" s="67"/>
      <c r="FS240" s="67"/>
      <c r="FT240" s="67"/>
      <c r="FU240" s="67"/>
      <c r="FV240" s="67"/>
      <c r="FW240" s="67"/>
      <c r="FX240" s="67"/>
      <c r="FY240" s="67"/>
      <c r="FZ240" s="67"/>
      <c r="GA240" s="67"/>
      <c r="GB240" s="67"/>
      <c r="GC240" s="67"/>
      <c r="GD240" s="67"/>
      <c r="GE240" s="67"/>
      <c r="GF240" s="67"/>
      <c r="GG240" s="67"/>
      <c r="GH240" s="67"/>
      <c r="GI240" s="67"/>
      <c r="GJ240" s="67"/>
      <c r="GK240" s="67"/>
      <c r="GL240" s="67"/>
      <c r="GM240" s="67"/>
      <c r="GN240" s="67"/>
      <c r="GO240" s="67"/>
      <c r="GP240" s="67"/>
      <c r="GQ240" s="67"/>
      <c r="GR240" s="67"/>
      <c r="GS240" s="67"/>
      <c r="GT240" s="67"/>
      <c r="GU240" s="67"/>
      <c r="GV240" s="67"/>
      <c r="GW240" s="67"/>
      <c r="GX240" s="67"/>
      <c r="GY240" s="67"/>
      <c r="GZ240" s="67"/>
      <c r="HA240" s="67"/>
      <c r="HB240" s="67"/>
      <c r="HC240" s="67"/>
      <c r="HD240" s="67"/>
      <c r="HE240" s="67"/>
      <c r="HF240" s="67"/>
      <c r="HG240" s="67"/>
      <c r="HH240" s="67"/>
      <c r="HI240" s="67"/>
      <c r="HJ240" s="67"/>
    </row>
    <row r="241" spans="1:235" s="64" customFormat="1" ht="12.75" hidden="1" customHeight="1">
      <c r="A241" s="22" t="s">
        <v>637</v>
      </c>
      <c r="B241" s="22" t="s">
        <v>638</v>
      </c>
      <c r="C241" s="48" t="s">
        <v>75</v>
      </c>
      <c r="D241" s="17">
        <v>30366.52</v>
      </c>
      <c r="E241" s="17">
        <v>17543.82</v>
      </c>
      <c r="F241" s="17">
        <v>13097.62</v>
      </c>
      <c r="G241" s="17"/>
      <c r="H241" s="17"/>
      <c r="I241" s="17"/>
      <c r="J241" s="1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  <c r="CB241" s="67"/>
      <c r="CC241" s="67"/>
      <c r="CD241" s="67"/>
      <c r="CE241" s="67"/>
      <c r="CF241" s="67"/>
      <c r="CG241" s="67"/>
      <c r="CH241" s="67"/>
      <c r="CI241" s="67"/>
      <c r="CJ241" s="67"/>
      <c r="CK241" s="67"/>
      <c r="CL241" s="67"/>
      <c r="CM241" s="67"/>
      <c r="CN241" s="67"/>
      <c r="CO241" s="67"/>
      <c r="CP241" s="67"/>
      <c r="CQ241" s="67"/>
      <c r="CR241" s="67"/>
      <c r="CS241" s="67"/>
      <c r="CT241" s="67"/>
      <c r="CU241" s="67"/>
      <c r="CV241" s="67"/>
      <c r="CW241" s="67"/>
      <c r="CX241" s="67"/>
      <c r="CY241" s="67"/>
      <c r="CZ241" s="67"/>
      <c r="DA241" s="67"/>
      <c r="DB241" s="67"/>
      <c r="DC241" s="67"/>
      <c r="DD241" s="67"/>
      <c r="DE241" s="67"/>
      <c r="DF241" s="67"/>
      <c r="DG241" s="67"/>
      <c r="DH241" s="67"/>
      <c r="DI241" s="67"/>
      <c r="DJ241" s="67"/>
      <c r="DK241" s="67"/>
      <c r="DL241" s="67"/>
      <c r="DM241" s="67"/>
      <c r="DN241" s="67"/>
      <c r="DO241" s="67"/>
      <c r="DP241" s="67"/>
      <c r="DQ241" s="67"/>
      <c r="DR241" s="67"/>
      <c r="DS241" s="67"/>
      <c r="DT241" s="67"/>
      <c r="DU241" s="67"/>
      <c r="DV241" s="67"/>
      <c r="DW241" s="67"/>
      <c r="DX241" s="67"/>
      <c r="DY241" s="67"/>
      <c r="DZ241" s="67"/>
      <c r="EA241" s="67"/>
      <c r="EB241" s="67"/>
      <c r="EC241" s="67"/>
      <c r="ED241" s="67"/>
      <c r="EE241" s="67"/>
      <c r="EF241" s="67"/>
      <c r="EG241" s="67"/>
      <c r="EH241" s="67"/>
      <c r="EI241" s="67"/>
      <c r="EJ241" s="67"/>
      <c r="EK241" s="67"/>
      <c r="EL241" s="67"/>
      <c r="EM241" s="67"/>
      <c r="EN241" s="67"/>
      <c r="EO241" s="67"/>
      <c r="EP241" s="67"/>
      <c r="EQ241" s="67"/>
      <c r="ER241" s="67"/>
      <c r="ES241" s="67"/>
      <c r="ET241" s="67"/>
      <c r="EU241" s="67"/>
      <c r="EV241" s="67"/>
      <c r="EW241" s="67"/>
      <c r="EX241" s="67"/>
      <c r="EY241" s="67"/>
      <c r="EZ241" s="67"/>
      <c r="FA241" s="67"/>
      <c r="FB241" s="67"/>
      <c r="FC241" s="67"/>
      <c r="FD241" s="67"/>
      <c r="FE241" s="67"/>
      <c r="FF241" s="67"/>
      <c r="FG241" s="67"/>
      <c r="FH241" s="67"/>
      <c r="FI241" s="67"/>
      <c r="FJ241" s="67"/>
      <c r="FK241" s="67"/>
      <c r="FL241" s="67"/>
      <c r="FM241" s="67"/>
      <c r="FN241" s="67"/>
      <c r="FO241" s="67"/>
      <c r="FP241" s="67"/>
      <c r="FQ241" s="67"/>
      <c r="FR241" s="67"/>
      <c r="FS241" s="67"/>
      <c r="FT241" s="67"/>
      <c r="FU241" s="67"/>
      <c r="FV241" s="67"/>
      <c r="FW241" s="67"/>
      <c r="FX241" s="67"/>
      <c r="FY241" s="67"/>
      <c r="FZ241" s="67"/>
      <c r="GA241" s="67"/>
      <c r="GB241" s="67"/>
      <c r="GC241" s="67"/>
      <c r="GD241" s="67"/>
      <c r="GE241" s="67"/>
      <c r="GF241" s="67"/>
      <c r="GG241" s="67"/>
      <c r="GH241" s="67"/>
      <c r="GI241" s="67"/>
      <c r="GJ241" s="67"/>
      <c r="GK241" s="67"/>
      <c r="GL241" s="67"/>
      <c r="GM241" s="67"/>
      <c r="GN241" s="67"/>
      <c r="GO241" s="67"/>
      <c r="GP241" s="67"/>
      <c r="GQ241" s="67"/>
      <c r="GR241" s="67"/>
      <c r="GS241" s="67"/>
      <c r="GT241" s="67"/>
      <c r="GU241" s="67"/>
      <c r="GV241" s="67"/>
      <c r="GW241" s="67"/>
      <c r="GX241" s="67"/>
      <c r="GY241" s="67"/>
      <c r="GZ241" s="67"/>
      <c r="HA241" s="67"/>
      <c r="HB241" s="67"/>
      <c r="HC241" s="67"/>
      <c r="HD241" s="67"/>
      <c r="HE241" s="67"/>
      <c r="HF241" s="67"/>
      <c r="HG241" s="67"/>
      <c r="HH241" s="67"/>
      <c r="HI241" s="67"/>
      <c r="HJ241" s="67"/>
    </row>
    <row r="242" spans="1:235" s="64" customFormat="1" ht="12.75" hidden="1" customHeight="1">
      <c r="A242" s="22" t="s">
        <v>639</v>
      </c>
      <c r="B242" s="22" t="s">
        <v>77</v>
      </c>
      <c r="C242" s="48" t="s">
        <v>76</v>
      </c>
      <c r="D242" s="17">
        <v>10880.15</v>
      </c>
      <c r="E242" s="17">
        <v>648.41999999999996</v>
      </c>
      <c r="F242" s="17">
        <v>5072.66</v>
      </c>
      <c r="G242" s="17">
        <v>5400</v>
      </c>
      <c r="H242" s="17">
        <v>5600</v>
      </c>
      <c r="I242" s="17">
        <v>5800</v>
      </c>
      <c r="J242" s="17">
        <v>6000</v>
      </c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  <c r="CO242" s="67"/>
      <c r="CP242" s="67"/>
      <c r="CQ242" s="67"/>
      <c r="CR242" s="67"/>
      <c r="CS242" s="67"/>
      <c r="CT242" s="67"/>
      <c r="CU242" s="67"/>
      <c r="CV242" s="67"/>
      <c r="CW242" s="67"/>
      <c r="CX242" s="67"/>
      <c r="CY242" s="67"/>
      <c r="CZ242" s="67"/>
      <c r="DA242" s="67"/>
      <c r="DB242" s="67"/>
      <c r="DC242" s="67"/>
      <c r="DD242" s="67"/>
      <c r="DE242" s="67"/>
      <c r="DF242" s="67"/>
      <c r="DG242" s="67"/>
      <c r="DH242" s="67"/>
      <c r="DI242" s="67"/>
      <c r="DJ242" s="67"/>
      <c r="DK242" s="67"/>
      <c r="DL242" s="67"/>
      <c r="DM242" s="67"/>
      <c r="DN242" s="67"/>
      <c r="DO242" s="67"/>
      <c r="DP242" s="67"/>
      <c r="DQ242" s="67"/>
      <c r="DR242" s="67"/>
      <c r="DS242" s="67"/>
      <c r="DT242" s="67"/>
      <c r="DU242" s="67"/>
      <c r="DV242" s="67"/>
      <c r="DW242" s="67"/>
      <c r="DX242" s="67"/>
      <c r="DY242" s="67"/>
      <c r="DZ242" s="67"/>
      <c r="EA242" s="67"/>
      <c r="EB242" s="67"/>
      <c r="EC242" s="67"/>
      <c r="ED242" s="67"/>
      <c r="EE242" s="67"/>
      <c r="EF242" s="67"/>
      <c r="EG242" s="67"/>
      <c r="EH242" s="67"/>
      <c r="EI242" s="67"/>
      <c r="EJ242" s="67"/>
      <c r="EK242" s="67"/>
      <c r="EL242" s="67"/>
      <c r="EM242" s="67"/>
      <c r="EN242" s="67"/>
      <c r="EO242" s="67"/>
      <c r="EP242" s="67"/>
      <c r="EQ242" s="67"/>
      <c r="ER242" s="67"/>
      <c r="ES242" s="67"/>
      <c r="ET242" s="67"/>
      <c r="EU242" s="67"/>
      <c r="EV242" s="67"/>
      <c r="EW242" s="67"/>
      <c r="EX242" s="67"/>
      <c r="EY242" s="67"/>
      <c r="EZ242" s="67"/>
      <c r="FA242" s="67"/>
      <c r="FB242" s="67"/>
      <c r="FC242" s="67"/>
      <c r="FD242" s="67"/>
      <c r="FE242" s="67"/>
      <c r="FF242" s="67"/>
      <c r="FG242" s="67"/>
      <c r="FH242" s="67"/>
      <c r="FI242" s="67"/>
      <c r="FJ242" s="67"/>
      <c r="FK242" s="67"/>
      <c r="FL242" s="67"/>
      <c r="FM242" s="67"/>
      <c r="FN242" s="67"/>
      <c r="FO242" s="67"/>
      <c r="FP242" s="67"/>
      <c r="FQ242" s="67"/>
      <c r="FR242" s="67"/>
      <c r="FS242" s="67"/>
      <c r="FT242" s="67"/>
      <c r="FU242" s="67"/>
      <c r="FV242" s="67"/>
      <c r="FW242" s="67"/>
      <c r="FX242" s="67"/>
      <c r="FY242" s="67"/>
      <c r="FZ242" s="67"/>
      <c r="GA242" s="67"/>
      <c r="GB242" s="67"/>
      <c r="GC242" s="67"/>
      <c r="GD242" s="67"/>
      <c r="GE242" s="67"/>
      <c r="GF242" s="67"/>
      <c r="GG242" s="67"/>
      <c r="GH242" s="67"/>
      <c r="GI242" s="67"/>
      <c r="GJ242" s="67"/>
      <c r="GK242" s="67"/>
      <c r="GL242" s="67"/>
      <c r="GM242" s="67"/>
      <c r="GN242" s="67"/>
      <c r="GO242" s="67"/>
      <c r="GP242" s="67"/>
      <c r="GQ242" s="67"/>
      <c r="GR242" s="67"/>
      <c r="GS242" s="67"/>
      <c r="GT242" s="67"/>
      <c r="GU242" s="67"/>
      <c r="GV242" s="67"/>
      <c r="GW242" s="67"/>
      <c r="GX242" s="67"/>
      <c r="GY242" s="67"/>
      <c r="GZ242" s="67"/>
      <c r="HA242" s="67"/>
      <c r="HB242" s="67"/>
      <c r="HC242" s="67"/>
      <c r="HD242" s="67"/>
      <c r="HE242" s="67"/>
      <c r="HF242" s="67"/>
      <c r="HG242" s="67"/>
      <c r="HH242" s="67"/>
      <c r="HI242" s="67"/>
      <c r="HJ242" s="67"/>
    </row>
    <row r="243" spans="1:235" s="64" customFormat="1" ht="12.75" hidden="1" customHeight="1">
      <c r="A243" s="22" t="s">
        <v>640</v>
      </c>
      <c r="B243" s="22" t="s">
        <v>89</v>
      </c>
      <c r="C243" s="48" t="s">
        <v>88</v>
      </c>
      <c r="D243" s="17">
        <v>3858.72</v>
      </c>
      <c r="E243" s="17">
        <v>1038</v>
      </c>
      <c r="F243" s="17">
        <v>532.91</v>
      </c>
      <c r="G243" s="17"/>
      <c r="H243" s="17"/>
      <c r="I243" s="17"/>
      <c r="J243" s="1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67"/>
      <c r="CK243" s="67"/>
      <c r="CL243" s="67"/>
      <c r="CM243" s="67"/>
      <c r="CN243" s="67"/>
      <c r="CO243" s="67"/>
      <c r="CP243" s="67"/>
      <c r="CQ243" s="67"/>
      <c r="CR243" s="67"/>
      <c r="CS243" s="67"/>
      <c r="CT243" s="67"/>
      <c r="CU243" s="67"/>
      <c r="CV243" s="67"/>
      <c r="CW243" s="67"/>
      <c r="CX243" s="67"/>
      <c r="CY243" s="67"/>
      <c r="CZ243" s="67"/>
      <c r="DA243" s="67"/>
      <c r="DB243" s="67"/>
      <c r="DC243" s="67"/>
      <c r="DD243" s="67"/>
      <c r="DE243" s="67"/>
      <c r="DF243" s="67"/>
      <c r="DG243" s="67"/>
      <c r="DH243" s="67"/>
      <c r="DI243" s="67"/>
      <c r="DJ243" s="67"/>
      <c r="DK243" s="67"/>
      <c r="DL243" s="67"/>
      <c r="DM243" s="67"/>
      <c r="DN243" s="67"/>
      <c r="DO243" s="67"/>
      <c r="DP243" s="67"/>
      <c r="DQ243" s="67"/>
      <c r="DR243" s="67"/>
      <c r="DS243" s="67"/>
      <c r="DT243" s="67"/>
      <c r="DU243" s="67"/>
      <c r="DV243" s="67"/>
      <c r="DW243" s="67"/>
      <c r="DX243" s="67"/>
      <c r="DY243" s="67"/>
      <c r="DZ243" s="67"/>
      <c r="EA243" s="67"/>
      <c r="EB243" s="67"/>
      <c r="EC243" s="67"/>
      <c r="ED243" s="67"/>
      <c r="EE243" s="67"/>
      <c r="EF243" s="67"/>
      <c r="EG243" s="67"/>
      <c r="EH243" s="67"/>
      <c r="EI243" s="67"/>
      <c r="EJ243" s="67"/>
      <c r="EK243" s="67"/>
      <c r="EL243" s="67"/>
      <c r="EM243" s="67"/>
      <c r="EN243" s="67"/>
      <c r="EO243" s="67"/>
      <c r="EP243" s="67"/>
      <c r="EQ243" s="67"/>
      <c r="ER243" s="67"/>
      <c r="ES243" s="67"/>
      <c r="ET243" s="67"/>
      <c r="EU243" s="67"/>
      <c r="EV243" s="67"/>
      <c r="EW243" s="67"/>
      <c r="EX243" s="67"/>
      <c r="EY243" s="67"/>
      <c r="EZ243" s="67"/>
      <c r="FA243" s="67"/>
      <c r="FB243" s="67"/>
      <c r="FC243" s="67"/>
      <c r="FD243" s="67"/>
      <c r="FE243" s="67"/>
      <c r="FF243" s="67"/>
      <c r="FG243" s="67"/>
      <c r="FH243" s="67"/>
      <c r="FI243" s="67"/>
      <c r="FJ243" s="67"/>
      <c r="FK243" s="67"/>
      <c r="FL243" s="67"/>
      <c r="FM243" s="67"/>
      <c r="FN243" s="67"/>
      <c r="FO243" s="67"/>
      <c r="FP243" s="67"/>
      <c r="FQ243" s="67"/>
      <c r="FR243" s="67"/>
      <c r="FS243" s="67"/>
      <c r="FT243" s="67"/>
      <c r="FU243" s="67"/>
      <c r="FV243" s="67"/>
      <c r="FW243" s="67"/>
      <c r="FX243" s="67"/>
      <c r="FY243" s="67"/>
      <c r="FZ243" s="67"/>
      <c r="GA243" s="67"/>
      <c r="GB243" s="67"/>
      <c r="GC243" s="67"/>
      <c r="GD243" s="67"/>
      <c r="GE243" s="67"/>
      <c r="GF243" s="67"/>
      <c r="GG243" s="67"/>
      <c r="GH243" s="67"/>
      <c r="GI243" s="67"/>
      <c r="GJ243" s="67"/>
      <c r="GK243" s="67"/>
      <c r="GL243" s="67"/>
      <c r="GM243" s="67"/>
      <c r="GN243" s="67"/>
      <c r="GO243" s="67"/>
      <c r="GP243" s="67"/>
      <c r="GQ243" s="67"/>
      <c r="GR243" s="67"/>
      <c r="GS243" s="67"/>
      <c r="GT243" s="67"/>
      <c r="GU243" s="67"/>
      <c r="GV243" s="67"/>
      <c r="GW243" s="67"/>
      <c r="GX243" s="67"/>
      <c r="GY243" s="67"/>
      <c r="GZ243" s="67"/>
      <c r="HA243" s="67"/>
      <c r="HB243" s="67"/>
      <c r="HC243" s="67"/>
      <c r="HD243" s="67"/>
      <c r="HE243" s="67"/>
      <c r="HF243" s="67"/>
      <c r="HG243" s="67"/>
      <c r="HH243" s="67"/>
      <c r="HI243" s="67"/>
      <c r="HJ243" s="67"/>
    </row>
    <row r="244" spans="1:235" s="64" customFormat="1" ht="12.75" hidden="1" customHeight="1">
      <c r="A244" s="22" t="s">
        <v>642</v>
      </c>
      <c r="B244" s="22" t="s">
        <v>90</v>
      </c>
      <c r="C244" s="48" t="s">
        <v>209</v>
      </c>
      <c r="D244" s="17">
        <v>0</v>
      </c>
      <c r="E244" s="17"/>
      <c r="F244" s="17"/>
      <c r="G244" s="17"/>
      <c r="H244" s="17"/>
      <c r="I244" s="17"/>
      <c r="J244" s="1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  <c r="CN244" s="67"/>
      <c r="CO244" s="67"/>
      <c r="CP244" s="67"/>
      <c r="CQ244" s="67"/>
      <c r="CR244" s="67"/>
      <c r="CS244" s="67"/>
      <c r="CT244" s="67"/>
      <c r="CU244" s="67"/>
      <c r="CV244" s="67"/>
      <c r="CW244" s="67"/>
      <c r="CX244" s="67"/>
      <c r="CY244" s="67"/>
      <c r="CZ244" s="67"/>
      <c r="DA244" s="67"/>
      <c r="DB244" s="67"/>
      <c r="DC244" s="67"/>
      <c r="DD244" s="67"/>
      <c r="DE244" s="67"/>
      <c r="DF244" s="67"/>
      <c r="DG244" s="67"/>
      <c r="DH244" s="67"/>
      <c r="DI244" s="67"/>
      <c r="DJ244" s="67"/>
      <c r="DK244" s="67"/>
      <c r="DL244" s="67"/>
      <c r="DM244" s="67"/>
      <c r="DN244" s="67"/>
      <c r="DO244" s="67"/>
      <c r="DP244" s="67"/>
      <c r="DQ244" s="67"/>
      <c r="DR244" s="67"/>
      <c r="DS244" s="67"/>
      <c r="DT244" s="67"/>
      <c r="DU244" s="67"/>
      <c r="DV244" s="67"/>
      <c r="DW244" s="67"/>
      <c r="DX244" s="67"/>
      <c r="DY244" s="67"/>
      <c r="DZ244" s="67"/>
      <c r="EA244" s="67"/>
      <c r="EB244" s="67"/>
      <c r="EC244" s="67"/>
      <c r="ED244" s="67"/>
      <c r="EE244" s="67"/>
      <c r="EF244" s="67"/>
      <c r="EG244" s="67"/>
      <c r="EH244" s="67"/>
      <c r="EI244" s="67"/>
      <c r="EJ244" s="67"/>
      <c r="EK244" s="67"/>
      <c r="EL244" s="67"/>
      <c r="EM244" s="67"/>
      <c r="EN244" s="67"/>
      <c r="EO244" s="67"/>
      <c r="EP244" s="67"/>
      <c r="EQ244" s="67"/>
      <c r="ER244" s="67"/>
      <c r="ES244" s="67"/>
      <c r="ET244" s="67"/>
      <c r="EU244" s="67"/>
      <c r="EV244" s="67"/>
      <c r="EW244" s="67"/>
      <c r="EX244" s="67"/>
      <c r="EY244" s="67"/>
      <c r="EZ244" s="67"/>
      <c r="FA244" s="67"/>
      <c r="FB244" s="67"/>
      <c r="FC244" s="67"/>
      <c r="FD244" s="67"/>
      <c r="FE244" s="67"/>
      <c r="FF244" s="67"/>
      <c r="FG244" s="67"/>
      <c r="FH244" s="67"/>
      <c r="FI244" s="67"/>
      <c r="FJ244" s="67"/>
      <c r="FK244" s="67"/>
      <c r="FL244" s="67"/>
      <c r="FM244" s="67"/>
      <c r="FN244" s="67"/>
      <c r="FO244" s="67"/>
      <c r="FP244" s="67"/>
      <c r="FQ244" s="67"/>
      <c r="FR244" s="67"/>
      <c r="FS244" s="67"/>
      <c r="FT244" s="67"/>
      <c r="FU244" s="67"/>
      <c r="FV244" s="67"/>
      <c r="FW244" s="67"/>
      <c r="FX244" s="67"/>
      <c r="FY244" s="67"/>
      <c r="FZ244" s="67"/>
      <c r="GA244" s="67"/>
      <c r="GB244" s="67"/>
      <c r="GC244" s="67"/>
      <c r="GD244" s="67"/>
      <c r="GE244" s="67"/>
      <c r="GF244" s="67"/>
      <c r="GG244" s="67"/>
      <c r="GH244" s="67"/>
      <c r="GI244" s="67"/>
      <c r="GJ244" s="67"/>
      <c r="GK244" s="67"/>
      <c r="GL244" s="67"/>
      <c r="GM244" s="67"/>
      <c r="GN244" s="67"/>
      <c r="GO244" s="67"/>
      <c r="GP244" s="67"/>
      <c r="GQ244" s="67"/>
      <c r="GR244" s="67"/>
      <c r="GS244" s="67"/>
      <c r="GT244" s="67"/>
      <c r="GU244" s="67"/>
      <c r="GV244" s="67"/>
      <c r="GW244" s="67"/>
      <c r="GX244" s="67"/>
      <c r="GY244" s="67"/>
      <c r="GZ244" s="67"/>
      <c r="HA244" s="67"/>
      <c r="HB244" s="67"/>
      <c r="HC244" s="67"/>
      <c r="HD244" s="67"/>
      <c r="HE244" s="67"/>
      <c r="HF244" s="67"/>
      <c r="HG244" s="67"/>
      <c r="HH244" s="67"/>
      <c r="HI244" s="67"/>
      <c r="HJ244" s="67"/>
    </row>
    <row r="245" spans="1:235" s="64" customFormat="1" ht="12.75" hidden="1" customHeight="1">
      <c r="A245" s="22" t="s">
        <v>643</v>
      </c>
      <c r="B245" s="22" t="s">
        <v>644</v>
      </c>
      <c r="C245" s="48" t="s">
        <v>91</v>
      </c>
      <c r="D245" s="17">
        <v>10727.36</v>
      </c>
      <c r="E245" s="17">
        <v>644.64</v>
      </c>
      <c r="F245" s="17">
        <v>13655.55</v>
      </c>
      <c r="G245" s="17"/>
      <c r="H245" s="17"/>
      <c r="I245" s="17"/>
      <c r="J245" s="1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  <c r="CN245" s="67"/>
      <c r="CO245" s="67"/>
      <c r="CP245" s="67"/>
      <c r="CQ245" s="67"/>
      <c r="CR245" s="67"/>
      <c r="CS245" s="67"/>
      <c r="CT245" s="67"/>
      <c r="CU245" s="67"/>
      <c r="CV245" s="67"/>
      <c r="CW245" s="67"/>
      <c r="CX245" s="67"/>
      <c r="CY245" s="67"/>
      <c r="CZ245" s="67"/>
      <c r="DA245" s="67"/>
      <c r="DB245" s="67"/>
      <c r="DC245" s="67"/>
      <c r="DD245" s="67"/>
      <c r="DE245" s="67"/>
      <c r="DF245" s="67"/>
      <c r="DG245" s="67"/>
      <c r="DH245" s="67"/>
      <c r="DI245" s="67"/>
      <c r="DJ245" s="67"/>
      <c r="DK245" s="67"/>
      <c r="DL245" s="67"/>
      <c r="DM245" s="67"/>
      <c r="DN245" s="67"/>
      <c r="DO245" s="67"/>
      <c r="DP245" s="67"/>
      <c r="DQ245" s="67"/>
      <c r="DR245" s="67"/>
      <c r="DS245" s="67"/>
      <c r="DT245" s="67"/>
      <c r="DU245" s="67"/>
      <c r="DV245" s="67"/>
      <c r="DW245" s="67"/>
      <c r="DX245" s="67"/>
      <c r="DY245" s="67"/>
      <c r="DZ245" s="67"/>
      <c r="EA245" s="67"/>
      <c r="EB245" s="67"/>
      <c r="EC245" s="67"/>
      <c r="ED245" s="67"/>
      <c r="EE245" s="67"/>
      <c r="EF245" s="67"/>
      <c r="EG245" s="67"/>
      <c r="EH245" s="67"/>
      <c r="EI245" s="67"/>
      <c r="EJ245" s="67"/>
      <c r="EK245" s="67"/>
      <c r="EL245" s="67"/>
      <c r="EM245" s="67"/>
      <c r="EN245" s="67"/>
      <c r="EO245" s="67"/>
      <c r="EP245" s="67"/>
      <c r="EQ245" s="67"/>
      <c r="ER245" s="67"/>
      <c r="ES245" s="67"/>
      <c r="ET245" s="67"/>
      <c r="EU245" s="67"/>
      <c r="EV245" s="67"/>
      <c r="EW245" s="67"/>
      <c r="EX245" s="67"/>
      <c r="EY245" s="67"/>
      <c r="EZ245" s="67"/>
      <c r="FA245" s="67"/>
      <c r="FB245" s="67"/>
      <c r="FC245" s="67"/>
      <c r="FD245" s="67"/>
      <c r="FE245" s="67"/>
      <c r="FF245" s="67"/>
      <c r="FG245" s="67"/>
      <c r="FH245" s="67"/>
      <c r="FI245" s="67"/>
      <c r="FJ245" s="67"/>
      <c r="FK245" s="67"/>
      <c r="FL245" s="67"/>
      <c r="FM245" s="67"/>
      <c r="FN245" s="67"/>
      <c r="FO245" s="67"/>
      <c r="FP245" s="67"/>
      <c r="FQ245" s="67"/>
      <c r="FR245" s="67"/>
      <c r="FS245" s="67"/>
      <c r="FT245" s="67"/>
      <c r="FU245" s="67"/>
      <c r="FV245" s="67"/>
      <c r="FW245" s="67"/>
      <c r="FX245" s="67"/>
      <c r="FY245" s="67"/>
      <c r="FZ245" s="67"/>
      <c r="GA245" s="67"/>
      <c r="GB245" s="67"/>
      <c r="GC245" s="67"/>
      <c r="GD245" s="67"/>
      <c r="GE245" s="67"/>
      <c r="GF245" s="67"/>
      <c r="GG245" s="67"/>
      <c r="GH245" s="67"/>
      <c r="GI245" s="67"/>
      <c r="GJ245" s="67"/>
      <c r="GK245" s="67"/>
      <c r="GL245" s="67"/>
      <c r="GM245" s="67"/>
      <c r="GN245" s="67"/>
      <c r="GO245" s="67"/>
      <c r="GP245" s="67"/>
      <c r="GQ245" s="67"/>
      <c r="GR245" s="67"/>
      <c r="GS245" s="67"/>
      <c r="GT245" s="67"/>
      <c r="GU245" s="67"/>
      <c r="GV245" s="67"/>
      <c r="GW245" s="67"/>
      <c r="GX245" s="67"/>
      <c r="GY245" s="67"/>
      <c r="GZ245" s="67"/>
      <c r="HA245" s="67"/>
      <c r="HB245" s="67"/>
      <c r="HC245" s="67"/>
      <c r="HD245" s="67"/>
      <c r="HE245" s="67"/>
      <c r="HF245" s="67"/>
      <c r="HG245" s="67"/>
      <c r="HH245" s="67"/>
      <c r="HI245" s="67"/>
      <c r="HJ245" s="67"/>
    </row>
    <row r="246" spans="1:235" s="64" customFormat="1" ht="12.75" hidden="1" customHeight="1">
      <c r="A246" s="22" t="s">
        <v>645</v>
      </c>
      <c r="B246" s="22" t="s">
        <v>646</v>
      </c>
      <c r="C246" s="48" t="s">
        <v>92</v>
      </c>
      <c r="D246" s="17">
        <v>321.25</v>
      </c>
      <c r="E246" s="17"/>
      <c r="F246" s="17"/>
      <c r="G246" s="17"/>
      <c r="H246" s="17"/>
      <c r="I246" s="17"/>
      <c r="J246" s="1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  <c r="CN246" s="67"/>
      <c r="CO246" s="67"/>
      <c r="CP246" s="67"/>
      <c r="CQ246" s="67"/>
      <c r="CR246" s="67"/>
      <c r="CS246" s="67"/>
      <c r="CT246" s="67"/>
      <c r="CU246" s="67"/>
      <c r="CV246" s="67"/>
      <c r="CW246" s="67"/>
      <c r="CX246" s="67"/>
      <c r="CY246" s="67"/>
      <c r="CZ246" s="67"/>
      <c r="DA246" s="67"/>
      <c r="DB246" s="67"/>
      <c r="DC246" s="67"/>
      <c r="DD246" s="67"/>
      <c r="DE246" s="67"/>
      <c r="DF246" s="67"/>
      <c r="DG246" s="67"/>
      <c r="DH246" s="67"/>
      <c r="DI246" s="67"/>
      <c r="DJ246" s="67"/>
      <c r="DK246" s="67"/>
      <c r="DL246" s="67"/>
      <c r="DM246" s="67"/>
      <c r="DN246" s="67"/>
      <c r="DO246" s="67"/>
      <c r="DP246" s="67"/>
      <c r="DQ246" s="67"/>
      <c r="DR246" s="67"/>
      <c r="DS246" s="67"/>
      <c r="DT246" s="67"/>
      <c r="DU246" s="67"/>
      <c r="DV246" s="67"/>
      <c r="DW246" s="67"/>
      <c r="DX246" s="67"/>
      <c r="DY246" s="67"/>
      <c r="DZ246" s="67"/>
      <c r="EA246" s="67"/>
      <c r="EB246" s="67"/>
      <c r="EC246" s="67"/>
      <c r="ED246" s="67"/>
      <c r="EE246" s="67"/>
      <c r="EF246" s="67"/>
      <c r="EG246" s="67"/>
      <c r="EH246" s="67"/>
      <c r="EI246" s="67"/>
      <c r="EJ246" s="67"/>
      <c r="EK246" s="67"/>
      <c r="EL246" s="67"/>
      <c r="EM246" s="67"/>
      <c r="EN246" s="67"/>
      <c r="EO246" s="67"/>
      <c r="EP246" s="67"/>
      <c r="EQ246" s="67"/>
      <c r="ER246" s="67"/>
      <c r="ES246" s="67"/>
      <c r="ET246" s="67"/>
      <c r="EU246" s="67"/>
      <c r="EV246" s="67"/>
      <c r="EW246" s="67"/>
      <c r="EX246" s="67"/>
      <c r="EY246" s="67"/>
      <c r="EZ246" s="67"/>
      <c r="FA246" s="67"/>
      <c r="FB246" s="67"/>
      <c r="FC246" s="67"/>
      <c r="FD246" s="67"/>
      <c r="FE246" s="67"/>
      <c r="FF246" s="67"/>
      <c r="FG246" s="67"/>
      <c r="FH246" s="67"/>
      <c r="FI246" s="67"/>
      <c r="FJ246" s="67"/>
      <c r="FK246" s="67"/>
      <c r="FL246" s="67"/>
      <c r="FM246" s="67"/>
      <c r="FN246" s="67"/>
      <c r="FO246" s="67"/>
      <c r="FP246" s="67"/>
      <c r="FQ246" s="67"/>
      <c r="FR246" s="67"/>
      <c r="FS246" s="67"/>
      <c r="FT246" s="67"/>
      <c r="FU246" s="67"/>
      <c r="FV246" s="67"/>
      <c r="FW246" s="67"/>
      <c r="FX246" s="67"/>
      <c r="FY246" s="67"/>
      <c r="FZ246" s="67"/>
      <c r="GA246" s="67"/>
      <c r="GB246" s="67"/>
      <c r="GC246" s="67"/>
      <c r="GD246" s="67"/>
      <c r="GE246" s="67"/>
      <c r="GF246" s="67"/>
      <c r="GG246" s="67"/>
      <c r="GH246" s="67"/>
      <c r="GI246" s="67"/>
      <c r="GJ246" s="67"/>
      <c r="GK246" s="67"/>
      <c r="GL246" s="67"/>
      <c r="GM246" s="67"/>
      <c r="GN246" s="67"/>
      <c r="GO246" s="67"/>
      <c r="GP246" s="67"/>
      <c r="GQ246" s="67"/>
      <c r="GR246" s="67"/>
      <c r="GS246" s="67"/>
      <c r="GT246" s="67"/>
      <c r="GU246" s="67"/>
      <c r="GV246" s="67"/>
      <c r="GW246" s="67"/>
      <c r="GX246" s="67"/>
      <c r="GY246" s="67"/>
      <c r="GZ246" s="67"/>
      <c r="HA246" s="67"/>
      <c r="HB246" s="67"/>
      <c r="HC246" s="67"/>
      <c r="HD246" s="67"/>
      <c r="HE246" s="67"/>
      <c r="HF246" s="67"/>
      <c r="HG246" s="67"/>
      <c r="HH246" s="67"/>
      <c r="HI246" s="67"/>
      <c r="HJ246" s="67"/>
    </row>
    <row r="247" spans="1:235" s="64" customFormat="1" ht="12.75" hidden="1" customHeight="1">
      <c r="A247" s="22" t="s">
        <v>647</v>
      </c>
      <c r="B247" s="22" t="s">
        <v>648</v>
      </c>
      <c r="C247" s="48" t="s">
        <v>234</v>
      </c>
      <c r="D247" s="17">
        <v>320.35000000000002</v>
      </c>
      <c r="E247" s="17">
        <v>71.760000000000005</v>
      </c>
      <c r="F247" s="17">
        <v>501.5</v>
      </c>
      <c r="G247" s="17"/>
      <c r="H247" s="17"/>
      <c r="I247" s="17"/>
      <c r="J247" s="1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  <c r="CH247" s="67"/>
      <c r="CI247" s="67"/>
      <c r="CJ247" s="67"/>
      <c r="CK247" s="67"/>
      <c r="CL247" s="67"/>
      <c r="CM247" s="67"/>
      <c r="CN247" s="67"/>
      <c r="CO247" s="67"/>
      <c r="CP247" s="67"/>
      <c r="CQ247" s="67"/>
      <c r="CR247" s="67"/>
      <c r="CS247" s="67"/>
      <c r="CT247" s="67"/>
      <c r="CU247" s="67"/>
      <c r="CV247" s="67"/>
      <c r="CW247" s="67"/>
      <c r="CX247" s="67"/>
      <c r="CY247" s="67"/>
      <c r="CZ247" s="67"/>
      <c r="DA247" s="67"/>
      <c r="DB247" s="67"/>
      <c r="DC247" s="67"/>
      <c r="DD247" s="67"/>
      <c r="DE247" s="67"/>
      <c r="DF247" s="67"/>
      <c r="DG247" s="67"/>
      <c r="DH247" s="67"/>
      <c r="DI247" s="67"/>
      <c r="DJ247" s="67"/>
      <c r="DK247" s="67"/>
      <c r="DL247" s="67"/>
      <c r="DM247" s="67"/>
      <c r="DN247" s="67"/>
      <c r="DO247" s="67"/>
      <c r="DP247" s="67"/>
      <c r="DQ247" s="67"/>
      <c r="DR247" s="67"/>
      <c r="DS247" s="67"/>
      <c r="DT247" s="67"/>
      <c r="DU247" s="67"/>
      <c r="DV247" s="67"/>
      <c r="DW247" s="67"/>
      <c r="DX247" s="67"/>
      <c r="DY247" s="67"/>
      <c r="DZ247" s="67"/>
      <c r="EA247" s="67"/>
      <c r="EB247" s="67"/>
      <c r="EC247" s="67"/>
      <c r="ED247" s="67"/>
      <c r="EE247" s="67"/>
      <c r="EF247" s="67"/>
      <c r="EG247" s="67"/>
      <c r="EH247" s="67"/>
      <c r="EI247" s="67"/>
      <c r="EJ247" s="67"/>
      <c r="EK247" s="67"/>
      <c r="EL247" s="67"/>
      <c r="EM247" s="67"/>
      <c r="EN247" s="67"/>
      <c r="EO247" s="67"/>
      <c r="EP247" s="67"/>
      <c r="EQ247" s="67"/>
      <c r="ER247" s="67"/>
      <c r="ES247" s="67"/>
      <c r="ET247" s="67"/>
      <c r="EU247" s="67"/>
      <c r="EV247" s="67"/>
      <c r="EW247" s="67"/>
      <c r="EX247" s="67"/>
      <c r="EY247" s="67"/>
      <c r="EZ247" s="67"/>
      <c r="FA247" s="67"/>
      <c r="FB247" s="67"/>
      <c r="FC247" s="67"/>
      <c r="FD247" s="67"/>
      <c r="FE247" s="67"/>
      <c r="FF247" s="67"/>
      <c r="FG247" s="67"/>
      <c r="FH247" s="67"/>
      <c r="FI247" s="67"/>
      <c r="FJ247" s="67"/>
      <c r="FK247" s="67"/>
      <c r="FL247" s="67"/>
      <c r="FM247" s="67"/>
      <c r="FN247" s="67"/>
      <c r="FO247" s="67"/>
      <c r="FP247" s="67"/>
      <c r="FQ247" s="67"/>
      <c r="FR247" s="67"/>
      <c r="FS247" s="67"/>
      <c r="FT247" s="67"/>
      <c r="FU247" s="67"/>
      <c r="FV247" s="67"/>
      <c r="FW247" s="67"/>
      <c r="FX247" s="67"/>
      <c r="FY247" s="67"/>
      <c r="FZ247" s="67"/>
      <c r="GA247" s="67"/>
      <c r="GB247" s="67"/>
      <c r="GC247" s="67"/>
      <c r="GD247" s="67"/>
      <c r="GE247" s="67"/>
      <c r="GF247" s="67"/>
      <c r="GG247" s="67"/>
      <c r="GH247" s="67"/>
      <c r="GI247" s="67"/>
      <c r="GJ247" s="67"/>
      <c r="GK247" s="67"/>
      <c r="GL247" s="67"/>
      <c r="GM247" s="67"/>
      <c r="GN247" s="67"/>
      <c r="GO247" s="67"/>
      <c r="GP247" s="67"/>
      <c r="GQ247" s="67"/>
      <c r="GR247" s="67"/>
      <c r="GS247" s="67"/>
      <c r="GT247" s="67"/>
      <c r="GU247" s="67"/>
      <c r="GV247" s="67"/>
      <c r="GW247" s="67"/>
      <c r="GX247" s="67"/>
      <c r="GY247" s="67"/>
      <c r="GZ247" s="67"/>
      <c r="HA247" s="67"/>
      <c r="HB247" s="67"/>
      <c r="HC247" s="67"/>
      <c r="HD247" s="67"/>
      <c r="HE247" s="67"/>
      <c r="HF247" s="67"/>
      <c r="HG247" s="67"/>
      <c r="HH247" s="67"/>
      <c r="HI247" s="67"/>
      <c r="HJ247" s="67"/>
    </row>
    <row r="248" spans="1:235" s="64" customFormat="1" ht="12.75" hidden="1" customHeight="1">
      <c r="A248" s="22" t="s">
        <v>632</v>
      </c>
      <c r="B248" s="22" t="s">
        <v>633</v>
      </c>
      <c r="C248" s="48" t="s">
        <v>67</v>
      </c>
      <c r="D248" s="17">
        <v>693.21</v>
      </c>
      <c r="E248" s="17">
        <v>1989.37</v>
      </c>
      <c r="F248" s="17">
        <v>4383.4399999999996</v>
      </c>
      <c r="G248" s="17">
        <v>4700</v>
      </c>
      <c r="H248" s="17">
        <v>4800</v>
      </c>
      <c r="I248" s="17">
        <v>5000</v>
      </c>
      <c r="J248" s="17">
        <v>5200</v>
      </c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7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67"/>
      <c r="EE248" s="67"/>
      <c r="EF248" s="67"/>
      <c r="EG248" s="67"/>
      <c r="EH248" s="67"/>
      <c r="EI248" s="67"/>
      <c r="EJ248" s="67"/>
      <c r="EK248" s="67"/>
      <c r="EL248" s="67"/>
      <c r="EM248" s="67"/>
      <c r="EN248" s="67"/>
      <c r="EO248" s="67"/>
      <c r="EP248" s="67"/>
      <c r="EQ248" s="67"/>
      <c r="ER248" s="67"/>
      <c r="ES248" s="67"/>
      <c r="ET248" s="67"/>
      <c r="EU248" s="67"/>
      <c r="EV248" s="67"/>
      <c r="EW248" s="67"/>
      <c r="EX248" s="67"/>
      <c r="EY248" s="67"/>
      <c r="EZ248" s="67"/>
      <c r="FA248" s="67"/>
      <c r="FB248" s="67"/>
      <c r="FC248" s="67"/>
      <c r="FD248" s="67"/>
      <c r="FE248" s="67"/>
      <c r="FF248" s="67"/>
      <c r="FG248" s="67"/>
      <c r="FH248" s="67"/>
      <c r="FI248" s="67"/>
      <c r="FJ248" s="67"/>
      <c r="FK248" s="67"/>
      <c r="FL248" s="67"/>
      <c r="FM248" s="67"/>
      <c r="FN248" s="67"/>
      <c r="FO248" s="67"/>
      <c r="FP248" s="67"/>
      <c r="FQ248" s="67"/>
      <c r="FR248" s="67"/>
      <c r="FS248" s="67"/>
      <c r="FT248" s="67"/>
      <c r="FU248" s="67"/>
      <c r="FV248" s="67"/>
      <c r="FW248" s="67"/>
      <c r="FX248" s="67"/>
      <c r="FY248" s="67"/>
      <c r="FZ248" s="67"/>
      <c r="GA248" s="67"/>
      <c r="GB248" s="67"/>
      <c r="GC248" s="67"/>
      <c r="GD248" s="67"/>
      <c r="GE248" s="67"/>
      <c r="GF248" s="67"/>
      <c r="GG248" s="67"/>
      <c r="GH248" s="67"/>
      <c r="GI248" s="67"/>
      <c r="GJ248" s="67"/>
      <c r="GK248" s="67"/>
      <c r="GL248" s="67"/>
      <c r="GM248" s="67"/>
      <c r="GN248" s="67"/>
      <c r="GO248" s="67"/>
      <c r="GP248" s="67"/>
      <c r="GQ248" s="67"/>
      <c r="GR248" s="67"/>
      <c r="GS248" s="67"/>
      <c r="GT248" s="67"/>
      <c r="GU248" s="67"/>
      <c r="GV248" s="67"/>
      <c r="GW248" s="67"/>
      <c r="GX248" s="67"/>
      <c r="GY248" s="67"/>
      <c r="GZ248" s="67"/>
      <c r="HA248" s="67"/>
      <c r="HB248" s="67"/>
      <c r="HC248" s="67"/>
      <c r="HD248" s="67"/>
      <c r="HE248" s="67"/>
      <c r="HF248" s="67"/>
      <c r="HG248" s="67"/>
      <c r="HH248" s="67"/>
      <c r="HI248" s="67"/>
      <c r="HJ248" s="67"/>
    </row>
    <row r="249" spans="1:235" s="64" customFormat="1" ht="12.75" hidden="1" customHeight="1">
      <c r="A249" s="22" t="s">
        <v>1918</v>
      </c>
      <c r="B249" s="22" t="s">
        <v>641</v>
      </c>
      <c r="C249" s="48" t="s">
        <v>192</v>
      </c>
      <c r="D249" s="17">
        <v>88.9</v>
      </c>
      <c r="E249" s="17">
        <v>807.2</v>
      </c>
      <c r="F249" s="17">
        <v>1260.19</v>
      </c>
      <c r="G249" s="17"/>
      <c r="H249" s="17"/>
      <c r="I249" s="17"/>
      <c r="J249" s="1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7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67"/>
      <c r="EE249" s="67"/>
      <c r="EF249" s="67"/>
      <c r="EG249" s="67"/>
      <c r="EH249" s="67"/>
      <c r="EI249" s="67"/>
      <c r="EJ249" s="67"/>
      <c r="EK249" s="67"/>
      <c r="EL249" s="67"/>
      <c r="EM249" s="67"/>
      <c r="EN249" s="67"/>
      <c r="EO249" s="67"/>
      <c r="EP249" s="67"/>
      <c r="EQ249" s="67"/>
      <c r="ER249" s="67"/>
      <c r="ES249" s="67"/>
      <c r="ET249" s="67"/>
      <c r="EU249" s="67"/>
      <c r="EV249" s="67"/>
      <c r="EW249" s="67"/>
      <c r="EX249" s="67"/>
      <c r="EY249" s="67"/>
      <c r="EZ249" s="67"/>
      <c r="FA249" s="67"/>
      <c r="FB249" s="67"/>
      <c r="FC249" s="67"/>
      <c r="FD249" s="67"/>
      <c r="FE249" s="67"/>
      <c r="FF249" s="67"/>
      <c r="FG249" s="67"/>
      <c r="FH249" s="67"/>
      <c r="FI249" s="67"/>
      <c r="FJ249" s="67"/>
      <c r="FK249" s="67"/>
      <c r="FL249" s="67"/>
      <c r="FM249" s="67"/>
      <c r="FN249" s="67"/>
      <c r="FO249" s="67"/>
      <c r="FP249" s="67"/>
      <c r="FQ249" s="67"/>
      <c r="FR249" s="67"/>
      <c r="FS249" s="67"/>
      <c r="FT249" s="67"/>
      <c r="FU249" s="67"/>
      <c r="FV249" s="67"/>
      <c r="FW249" s="67"/>
      <c r="FX249" s="67"/>
      <c r="FY249" s="67"/>
      <c r="FZ249" s="67"/>
      <c r="GA249" s="67"/>
      <c r="GB249" s="67"/>
      <c r="GC249" s="67"/>
      <c r="GD249" s="67"/>
      <c r="GE249" s="67"/>
      <c r="GF249" s="67"/>
      <c r="GG249" s="67"/>
      <c r="GH249" s="67"/>
      <c r="GI249" s="67"/>
      <c r="GJ249" s="67"/>
      <c r="GK249" s="67"/>
      <c r="GL249" s="67"/>
      <c r="GM249" s="67"/>
      <c r="GN249" s="67"/>
      <c r="GO249" s="67"/>
      <c r="GP249" s="67"/>
      <c r="GQ249" s="67"/>
      <c r="GR249" s="67"/>
      <c r="GS249" s="67"/>
      <c r="GT249" s="67"/>
      <c r="GU249" s="67"/>
      <c r="GV249" s="67"/>
      <c r="GW249" s="67"/>
      <c r="GX249" s="67"/>
      <c r="GY249" s="67"/>
      <c r="GZ249" s="67"/>
      <c r="HA249" s="67"/>
      <c r="HB249" s="67"/>
      <c r="HC249" s="67"/>
      <c r="HD249" s="67"/>
      <c r="HE249" s="67"/>
      <c r="HF249" s="67"/>
      <c r="HG249" s="67"/>
      <c r="HH249" s="67"/>
      <c r="HI249" s="67"/>
      <c r="HJ249" s="67"/>
    </row>
    <row r="250" spans="1:235" s="73" customFormat="1" ht="22.5" customHeight="1">
      <c r="A250" s="70" t="s">
        <v>649</v>
      </c>
      <c r="B250" s="71" t="s">
        <v>650</v>
      </c>
      <c r="C250" s="48" t="s">
        <v>15</v>
      </c>
      <c r="D250" s="16">
        <v>186784.71</v>
      </c>
      <c r="E250" s="16">
        <v>12659.65</v>
      </c>
      <c r="F250" s="16">
        <v>426495.13</v>
      </c>
      <c r="G250" s="16">
        <v>454000</v>
      </c>
      <c r="H250" s="16">
        <v>470800</v>
      </c>
      <c r="I250" s="16">
        <v>486100</v>
      </c>
      <c r="J250" s="16">
        <v>50600</v>
      </c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  <c r="BE250" s="87"/>
      <c r="BF250" s="87"/>
      <c r="BG250" s="87"/>
      <c r="BH250" s="87"/>
      <c r="BI250" s="87"/>
      <c r="BJ250" s="87"/>
      <c r="BK250" s="87"/>
      <c r="BL250" s="87"/>
      <c r="BM250" s="87"/>
      <c r="BN250" s="87"/>
      <c r="BO250" s="87"/>
      <c r="BP250" s="87"/>
      <c r="BQ250" s="87"/>
      <c r="BR250" s="87"/>
      <c r="BS250" s="87"/>
      <c r="BT250" s="87"/>
      <c r="BU250" s="87"/>
      <c r="BV250" s="87"/>
      <c r="BW250" s="87"/>
      <c r="BX250" s="87"/>
      <c r="BY250" s="87"/>
      <c r="BZ250" s="87"/>
      <c r="CA250" s="87"/>
      <c r="CB250" s="87"/>
      <c r="CC250" s="87"/>
      <c r="CD250" s="87"/>
      <c r="CE250" s="87"/>
      <c r="CF250" s="87"/>
      <c r="CG250" s="87"/>
      <c r="CH250" s="87"/>
      <c r="CI250" s="87"/>
      <c r="CJ250" s="87"/>
      <c r="CK250" s="87"/>
      <c r="CL250" s="87"/>
      <c r="CM250" s="87"/>
      <c r="CN250" s="87"/>
      <c r="CO250" s="87"/>
      <c r="CP250" s="87"/>
      <c r="CQ250" s="87"/>
      <c r="CR250" s="87"/>
      <c r="CS250" s="87"/>
      <c r="CT250" s="87"/>
      <c r="CU250" s="87"/>
      <c r="CV250" s="87"/>
      <c r="CW250" s="87"/>
      <c r="CX250" s="87"/>
      <c r="CY250" s="87"/>
      <c r="CZ250" s="87"/>
      <c r="DA250" s="87"/>
      <c r="DB250" s="87"/>
      <c r="DC250" s="87"/>
      <c r="DD250" s="87"/>
      <c r="DE250" s="87"/>
      <c r="DF250" s="87"/>
      <c r="DG250" s="87"/>
      <c r="DH250" s="87"/>
      <c r="DI250" s="87"/>
      <c r="DJ250" s="87"/>
      <c r="DK250" s="87"/>
      <c r="DL250" s="87"/>
      <c r="DM250" s="87"/>
      <c r="DN250" s="87"/>
      <c r="DO250" s="87"/>
      <c r="DP250" s="87"/>
      <c r="DQ250" s="87"/>
      <c r="DR250" s="87"/>
      <c r="DS250" s="87"/>
      <c r="DT250" s="87"/>
      <c r="DU250" s="87"/>
      <c r="DV250" s="87"/>
      <c r="DW250" s="87"/>
      <c r="DX250" s="87"/>
      <c r="DY250" s="87"/>
      <c r="DZ250" s="87"/>
      <c r="EA250" s="87"/>
      <c r="EB250" s="87"/>
      <c r="EC250" s="87"/>
      <c r="ED250" s="87"/>
      <c r="EE250" s="87"/>
      <c r="EF250" s="87"/>
      <c r="EG250" s="87"/>
      <c r="EH250" s="87"/>
      <c r="EI250" s="87"/>
      <c r="EJ250" s="87"/>
      <c r="EK250" s="87"/>
      <c r="EL250" s="87"/>
      <c r="EM250" s="87"/>
      <c r="EN250" s="87"/>
      <c r="EO250" s="87"/>
      <c r="EP250" s="87"/>
      <c r="EQ250" s="87"/>
      <c r="ER250" s="87"/>
      <c r="ES250" s="87"/>
      <c r="ET250" s="87"/>
      <c r="EU250" s="87"/>
      <c r="EV250" s="87"/>
      <c r="EW250" s="87"/>
      <c r="EX250" s="87"/>
      <c r="EY250" s="87"/>
      <c r="EZ250" s="87"/>
      <c r="FA250" s="87"/>
      <c r="FB250" s="87"/>
      <c r="FC250" s="87"/>
      <c r="FD250" s="87"/>
      <c r="FE250" s="87"/>
      <c r="FF250" s="87"/>
      <c r="FG250" s="87"/>
      <c r="FH250" s="87"/>
      <c r="FI250" s="87"/>
      <c r="FJ250" s="87"/>
      <c r="FK250" s="87"/>
      <c r="FL250" s="87"/>
      <c r="FM250" s="87"/>
      <c r="FN250" s="87"/>
      <c r="FO250" s="87"/>
      <c r="FP250" s="87"/>
      <c r="FQ250" s="87"/>
      <c r="FR250" s="87"/>
      <c r="FS250" s="87"/>
      <c r="FT250" s="87"/>
      <c r="FU250" s="87"/>
      <c r="FV250" s="87"/>
      <c r="FW250" s="87"/>
      <c r="FX250" s="87"/>
      <c r="FY250" s="87"/>
      <c r="FZ250" s="87"/>
      <c r="GA250" s="87"/>
      <c r="GB250" s="87"/>
      <c r="GC250" s="87"/>
      <c r="GD250" s="87"/>
      <c r="GE250" s="87"/>
      <c r="GF250" s="87"/>
      <c r="GG250" s="87"/>
      <c r="GH250" s="87"/>
      <c r="GI250" s="87"/>
      <c r="GJ250" s="87"/>
      <c r="GK250" s="87"/>
      <c r="GL250" s="87"/>
      <c r="GM250" s="87"/>
      <c r="GN250" s="87"/>
      <c r="GO250" s="87"/>
      <c r="GP250" s="87"/>
      <c r="GQ250" s="87"/>
      <c r="GR250" s="87"/>
      <c r="GS250" s="87"/>
      <c r="GT250" s="87"/>
      <c r="GU250" s="87"/>
      <c r="GV250" s="87"/>
      <c r="GW250" s="87"/>
      <c r="GX250" s="87"/>
      <c r="GY250" s="87"/>
      <c r="GZ250" s="87"/>
      <c r="HA250" s="87"/>
      <c r="HB250" s="87"/>
      <c r="HC250" s="87"/>
      <c r="HD250" s="87"/>
      <c r="HE250" s="87"/>
      <c r="HF250" s="87"/>
      <c r="HG250" s="87"/>
      <c r="HH250" s="87"/>
      <c r="HI250" s="87"/>
      <c r="HJ250" s="87"/>
    </row>
    <row r="251" spans="1:235" s="73" customFormat="1" ht="22.5" customHeight="1">
      <c r="A251" s="70" t="s">
        <v>651</v>
      </c>
      <c r="B251" s="71" t="s">
        <v>652</v>
      </c>
      <c r="C251" s="48" t="s">
        <v>16</v>
      </c>
      <c r="D251" s="16">
        <v>8884.1299999999992</v>
      </c>
      <c r="E251" s="16">
        <v>11396.39</v>
      </c>
      <c r="F251" s="16">
        <v>9348.18</v>
      </c>
      <c r="G251" s="16">
        <v>10000</v>
      </c>
      <c r="H251" s="16">
        <v>10300</v>
      </c>
      <c r="I251" s="16">
        <v>10600</v>
      </c>
      <c r="J251" s="16">
        <v>11000</v>
      </c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7"/>
      <c r="AW251" s="87"/>
      <c r="AX251" s="87"/>
      <c r="AY251" s="87"/>
      <c r="AZ251" s="87"/>
      <c r="BA251" s="87"/>
      <c r="BB251" s="87"/>
      <c r="BC251" s="87"/>
      <c r="BD251" s="87"/>
      <c r="BE251" s="87"/>
      <c r="BF251" s="87"/>
      <c r="BG251" s="87"/>
      <c r="BH251" s="87"/>
      <c r="BI251" s="87"/>
      <c r="BJ251" s="87"/>
      <c r="BK251" s="87"/>
      <c r="BL251" s="87"/>
      <c r="BM251" s="87"/>
      <c r="BN251" s="87"/>
      <c r="BO251" s="87"/>
      <c r="BP251" s="87"/>
      <c r="BQ251" s="87"/>
      <c r="BR251" s="87"/>
      <c r="BS251" s="87"/>
      <c r="BT251" s="87"/>
      <c r="BU251" s="87"/>
      <c r="BV251" s="87"/>
      <c r="BW251" s="87"/>
      <c r="BX251" s="87"/>
      <c r="BY251" s="87"/>
      <c r="BZ251" s="87"/>
      <c r="CA251" s="87"/>
      <c r="CB251" s="87"/>
      <c r="CC251" s="87"/>
      <c r="CD251" s="87"/>
      <c r="CE251" s="87"/>
      <c r="CF251" s="87"/>
      <c r="CG251" s="87"/>
      <c r="CH251" s="87"/>
      <c r="CI251" s="87"/>
      <c r="CJ251" s="87"/>
      <c r="CK251" s="87"/>
      <c r="CL251" s="87"/>
      <c r="CM251" s="87"/>
      <c r="CN251" s="87"/>
      <c r="CO251" s="87"/>
      <c r="CP251" s="87"/>
      <c r="CQ251" s="87"/>
      <c r="CR251" s="87"/>
      <c r="CS251" s="87"/>
      <c r="CT251" s="87"/>
      <c r="CU251" s="87"/>
      <c r="CV251" s="87"/>
      <c r="CW251" s="87"/>
      <c r="CX251" s="87"/>
      <c r="CY251" s="87"/>
      <c r="CZ251" s="87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  <c r="DM251" s="87"/>
      <c r="DN251" s="87"/>
      <c r="DO251" s="87"/>
      <c r="DP251" s="87"/>
      <c r="DQ251" s="87"/>
      <c r="DR251" s="87"/>
      <c r="DS251" s="87"/>
      <c r="DT251" s="87"/>
      <c r="DU251" s="87"/>
      <c r="DV251" s="87"/>
      <c r="DW251" s="87"/>
      <c r="DX251" s="87"/>
      <c r="DY251" s="87"/>
      <c r="DZ251" s="87"/>
      <c r="EA251" s="87"/>
      <c r="EB251" s="87"/>
      <c r="EC251" s="87"/>
      <c r="ED251" s="87"/>
      <c r="EE251" s="87"/>
      <c r="EF251" s="87"/>
      <c r="EG251" s="87"/>
      <c r="EH251" s="87"/>
      <c r="EI251" s="87"/>
      <c r="EJ251" s="87"/>
      <c r="EK251" s="87"/>
      <c r="EL251" s="87"/>
      <c r="EM251" s="87"/>
      <c r="EN251" s="87"/>
      <c r="EO251" s="87"/>
      <c r="EP251" s="87"/>
      <c r="EQ251" s="87"/>
      <c r="ER251" s="87"/>
      <c r="ES251" s="87"/>
      <c r="ET251" s="87"/>
      <c r="EU251" s="87"/>
      <c r="EV251" s="87"/>
      <c r="EW251" s="87"/>
      <c r="EX251" s="87"/>
      <c r="EY251" s="87"/>
      <c r="EZ251" s="87"/>
      <c r="FA251" s="87"/>
      <c r="FB251" s="87"/>
      <c r="FC251" s="87"/>
      <c r="FD251" s="87"/>
      <c r="FE251" s="87"/>
      <c r="FF251" s="87"/>
      <c r="FG251" s="87"/>
      <c r="FH251" s="87"/>
      <c r="FI251" s="87"/>
      <c r="FJ251" s="87"/>
      <c r="FK251" s="87"/>
      <c r="FL251" s="87"/>
      <c r="FM251" s="87"/>
      <c r="FN251" s="87"/>
      <c r="FO251" s="87"/>
      <c r="FP251" s="87"/>
      <c r="FQ251" s="87"/>
      <c r="FR251" s="87"/>
      <c r="FS251" s="87"/>
      <c r="FT251" s="87"/>
      <c r="FU251" s="87"/>
      <c r="FV251" s="87"/>
      <c r="FW251" s="87"/>
      <c r="FX251" s="87"/>
      <c r="FY251" s="87"/>
      <c r="FZ251" s="87"/>
      <c r="GA251" s="87"/>
      <c r="GB251" s="87"/>
      <c r="GC251" s="87"/>
      <c r="GD251" s="87"/>
      <c r="GE251" s="87"/>
      <c r="GF251" s="87"/>
      <c r="GG251" s="87"/>
      <c r="GH251" s="87"/>
      <c r="GI251" s="87"/>
      <c r="GJ251" s="87"/>
      <c r="GK251" s="87"/>
      <c r="GL251" s="87"/>
      <c r="GM251" s="87"/>
      <c r="GN251" s="87"/>
      <c r="GO251" s="87"/>
      <c r="GP251" s="87"/>
      <c r="GQ251" s="87"/>
      <c r="GR251" s="87"/>
      <c r="GS251" s="87"/>
      <c r="GT251" s="87"/>
      <c r="GU251" s="87"/>
      <c r="GV251" s="87"/>
      <c r="GW251" s="87"/>
      <c r="GX251" s="87"/>
      <c r="GY251" s="87"/>
      <c r="GZ251" s="87"/>
      <c r="HA251" s="87"/>
      <c r="HB251" s="87"/>
      <c r="HC251" s="87"/>
      <c r="HD251" s="87"/>
      <c r="HE251" s="87"/>
      <c r="HF251" s="87"/>
      <c r="HG251" s="87"/>
      <c r="HH251" s="87"/>
      <c r="HI251" s="87"/>
      <c r="HJ251" s="87"/>
    </row>
    <row r="252" spans="1:235" s="73" customFormat="1" ht="22.5" customHeight="1">
      <c r="A252" s="70" t="s">
        <v>653</v>
      </c>
      <c r="B252" s="71" t="s">
        <v>654</v>
      </c>
      <c r="C252" s="48" t="s">
        <v>93</v>
      </c>
      <c r="D252" s="16">
        <v>2338.3200000000002</v>
      </c>
      <c r="E252" s="16">
        <v>589.67999999999995</v>
      </c>
      <c r="F252" s="16">
        <v>1195.99</v>
      </c>
      <c r="G252" s="16">
        <v>1200</v>
      </c>
      <c r="H252" s="16">
        <v>1300</v>
      </c>
      <c r="I252" s="16">
        <v>1400</v>
      </c>
      <c r="J252" s="16">
        <v>1400</v>
      </c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  <c r="AT252" s="87"/>
      <c r="AU252" s="87"/>
      <c r="AV252" s="87"/>
      <c r="AW252" s="87"/>
      <c r="AX252" s="87"/>
      <c r="AY252" s="87"/>
      <c r="AZ252" s="87"/>
      <c r="BA252" s="87"/>
      <c r="BB252" s="87"/>
      <c r="BC252" s="87"/>
      <c r="BD252" s="87"/>
      <c r="BE252" s="87"/>
      <c r="BF252" s="87"/>
      <c r="BG252" s="87"/>
      <c r="BH252" s="87"/>
      <c r="BI252" s="87"/>
      <c r="BJ252" s="87"/>
      <c r="BK252" s="87"/>
      <c r="BL252" s="87"/>
      <c r="BM252" s="87"/>
      <c r="BN252" s="87"/>
      <c r="BO252" s="87"/>
      <c r="BP252" s="87"/>
      <c r="BQ252" s="87"/>
      <c r="BR252" s="87"/>
      <c r="BS252" s="87"/>
      <c r="BT252" s="87"/>
      <c r="BU252" s="87"/>
      <c r="BV252" s="87"/>
      <c r="BW252" s="87"/>
      <c r="BX252" s="87"/>
      <c r="BY252" s="87"/>
      <c r="BZ252" s="87"/>
      <c r="CA252" s="87"/>
      <c r="CB252" s="87"/>
      <c r="CC252" s="87"/>
      <c r="CD252" s="87"/>
      <c r="CE252" s="87"/>
      <c r="CF252" s="87"/>
      <c r="CG252" s="87"/>
      <c r="CH252" s="87"/>
      <c r="CI252" s="87"/>
      <c r="CJ252" s="87"/>
      <c r="CK252" s="87"/>
      <c r="CL252" s="87"/>
      <c r="CM252" s="87"/>
      <c r="CN252" s="87"/>
      <c r="CO252" s="87"/>
      <c r="CP252" s="87"/>
      <c r="CQ252" s="87"/>
      <c r="CR252" s="87"/>
      <c r="CS252" s="87"/>
      <c r="CT252" s="87"/>
      <c r="CU252" s="87"/>
      <c r="CV252" s="87"/>
      <c r="CW252" s="87"/>
      <c r="CX252" s="87"/>
      <c r="CY252" s="87"/>
      <c r="CZ252" s="87"/>
      <c r="DA252" s="87"/>
      <c r="DB252" s="87"/>
      <c r="DC252" s="87"/>
      <c r="DD252" s="87"/>
      <c r="DE252" s="87"/>
      <c r="DF252" s="87"/>
      <c r="DG252" s="87"/>
      <c r="DH252" s="87"/>
      <c r="DI252" s="87"/>
      <c r="DJ252" s="87"/>
      <c r="DK252" s="87"/>
      <c r="DL252" s="87"/>
      <c r="DM252" s="87"/>
      <c r="DN252" s="87"/>
      <c r="DO252" s="87"/>
      <c r="DP252" s="87"/>
      <c r="DQ252" s="87"/>
      <c r="DR252" s="87"/>
      <c r="DS252" s="87"/>
      <c r="DT252" s="87"/>
      <c r="DU252" s="87"/>
      <c r="DV252" s="87"/>
      <c r="DW252" s="87"/>
      <c r="DX252" s="87"/>
      <c r="DY252" s="87"/>
      <c r="DZ252" s="87"/>
      <c r="EA252" s="87"/>
      <c r="EB252" s="87"/>
      <c r="EC252" s="87"/>
      <c r="ED252" s="87"/>
      <c r="EE252" s="87"/>
      <c r="EF252" s="87"/>
      <c r="EG252" s="87"/>
      <c r="EH252" s="87"/>
      <c r="EI252" s="87"/>
      <c r="EJ252" s="87"/>
      <c r="EK252" s="87"/>
      <c r="EL252" s="87"/>
      <c r="EM252" s="87"/>
      <c r="EN252" s="87"/>
      <c r="EO252" s="87"/>
      <c r="EP252" s="87"/>
      <c r="EQ252" s="87"/>
      <c r="ER252" s="87"/>
      <c r="ES252" s="87"/>
      <c r="ET252" s="87"/>
      <c r="EU252" s="87"/>
      <c r="EV252" s="87"/>
      <c r="EW252" s="87"/>
      <c r="EX252" s="87"/>
      <c r="EY252" s="87"/>
      <c r="EZ252" s="87"/>
      <c r="FA252" s="87"/>
      <c r="FB252" s="87"/>
      <c r="FC252" s="87"/>
      <c r="FD252" s="87"/>
      <c r="FE252" s="87"/>
      <c r="FF252" s="87"/>
      <c r="FG252" s="87"/>
      <c r="FH252" s="87"/>
      <c r="FI252" s="87"/>
      <c r="FJ252" s="87"/>
      <c r="FK252" s="87"/>
      <c r="FL252" s="87"/>
      <c r="FM252" s="87"/>
      <c r="FN252" s="87"/>
      <c r="FO252" s="87"/>
      <c r="FP252" s="87"/>
      <c r="FQ252" s="87"/>
      <c r="FR252" s="87"/>
      <c r="FS252" s="87"/>
      <c r="FT252" s="87"/>
      <c r="FU252" s="87"/>
      <c r="FV252" s="87"/>
      <c r="FW252" s="87"/>
      <c r="FX252" s="87"/>
      <c r="FY252" s="87"/>
      <c r="FZ252" s="87"/>
      <c r="GA252" s="87"/>
      <c r="GB252" s="87"/>
      <c r="GC252" s="87"/>
      <c r="GD252" s="87"/>
      <c r="GE252" s="87"/>
      <c r="GF252" s="87"/>
      <c r="GG252" s="87"/>
      <c r="GH252" s="87"/>
      <c r="GI252" s="87"/>
      <c r="GJ252" s="87"/>
      <c r="GK252" s="87"/>
      <c r="GL252" s="87"/>
      <c r="GM252" s="87"/>
      <c r="GN252" s="87"/>
      <c r="GO252" s="87"/>
      <c r="GP252" s="87"/>
      <c r="GQ252" s="87"/>
      <c r="GR252" s="87"/>
      <c r="GS252" s="87"/>
      <c r="GT252" s="87"/>
      <c r="GU252" s="87"/>
      <c r="GV252" s="87"/>
      <c r="GW252" s="87"/>
      <c r="GX252" s="87"/>
      <c r="GY252" s="87"/>
      <c r="GZ252" s="87"/>
      <c r="HA252" s="87"/>
      <c r="HB252" s="87"/>
      <c r="HC252" s="87"/>
      <c r="HD252" s="87"/>
      <c r="HE252" s="87"/>
      <c r="HF252" s="87"/>
      <c r="HG252" s="87"/>
      <c r="HH252" s="87"/>
      <c r="HI252" s="87"/>
      <c r="HJ252" s="87"/>
    </row>
    <row r="253" spans="1:235" s="31" customFormat="1" ht="22.5" customHeight="1">
      <c r="A253" s="70" t="s">
        <v>655</v>
      </c>
      <c r="B253" s="71" t="s">
        <v>656</v>
      </c>
      <c r="C253" s="48"/>
      <c r="D253" s="16">
        <f t="shared" ref="D253" si="137">SUM(D254:D267)</f>
        <v>27657.22</v>
      </c>
      <c r="E253" s="16">
        <f>SUM(E254:E270)</f>
        <v>22346.23</v>
      </c>
      <c r="F253" s="16">
        <f>SUM(F254:F271)</f>
        <v>78815.429999999978</v>
      </c>
      <c r="G253" s="16">
        <f t="shared" ref="G253:J253" si="138">SUM(G254:G271)</f>
        <v>61300</v>
      </c>
      <c r="H253" s="16">
        <f t="shared" si="138"/>
        <v>63460</v>
      </c>
      <c r="I253" s="16">
        <f t="shared" si="138"/>
        <v>65550</v>
      </c>
      <c r="J253" s="16">
        <f t="shared" si="138"/>
        <v>67700</v>
      </c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  <c r="CZ253" s="51"/>
      <c r="DA253" s="51"/>
      <c r="DB253" s="51"/>
      <c r="DC253" s="51"/>
      <c r="DD253" s="51"/>
      <c r="DE253" s="51"/>
      <c r="DF253" s="51"/>
      <c r="DG253" s="51"/>
      <c r="DH253" s="51"/>
      <c r="DI253" s="51"/>
      <c r="DJ253" s="51"/>
      <c r="DK253" s="51"/>
      <c r="DL253" s="51"/>
      <c r="DM253" s="51"/>
      <c r="DN253" s="51"/>
      <c r="DO253" s="51"/>
      <c r="DP253" s="51"/>
      <c r="DQ253" s="51"/>
      <c r="DR253" s="51"/>
      <c r="DS253" s="51"/>
      <c r="DT253" s="51"/>
      <c r="DU253" s="51"/>
      <c r="DV253" s="51"/>
      <c r="DW253" s="51"/>
      <c r="DX253" s="51"/>
      <c r="DY253" s="51"/>
      <c r="DZ253" s="51"/>
      <c r="EA253" s="51"/>
      <c r="EB253" s="51"/>
      <c r="EC253" s="51"/>
      <c r="ED253" s="51"/>
      <c r="EE253" s="51"/>
      <c r="EF253" s="51"/>
      <c r="EG253" s="51"/>
      <c r="EH253" s="51"/>
      <c r="EI253" s="51"/>
      <c r="EJ253" s="51"/>
      <c r="EK253" s="51"/>
      <c r="EL253" s="51"/>
      <c r="EM253" s="51"/>
      <c r="EN253" s="51"/>
      <c r="EO253" s="51"/>
      <c r="EP253" s="51"/>
      <c r="EQ253" s="51"/>
      <c r="ER253" s="51"/>
      <c r="ES253" s="51"/>
      <c r="ET253" s="51"/>
      <c r="EU253" s="51"/>
      <c r="EV253" s="51"/>
      <c r="EW253" s="51"/>
      <c r="EX253" s="51"/>
      <c r="EY253" s="51"/>
      <c r="EZ253" s="51"/>
      <c r="FA253" s="51"/>
      <c r="FB253" s="51"/>
      <c r="FC253" s="51"/>
      <c r="FD253" s="51"/>
      <c r="FE253" s="51"/>
      <c r="FF253" s="51"/>
      <c r="FG253" s="51"/>
      <c r="FH253" s="51"/>
      <c r="FI253" s="51"/>
      <c r="FJ253" s="51"/>
      <c r="FK253" s="51"/>
      <c r="FL253" s="51"/>
      <c r="FM253" s="51"/>
      <c r="FN253" s="51"/>
      <c r="FO253" s="51"/>
      <c r="FP253" s="51"/>
      <c r="FQ253" s="51"/>
      <c r="FR253" s="51"/>
      <c r="FS253" s="51"/>
      <c r="FT253" s="51"/>
      <c r="FU253" s="51"/>
      <c r="FV253" s="51"/>
      <c r="FW253" s="51"/>
      <c r="FX253" s="51"/>
      <c r="FY253" s="51"/>
      <c r="FZ253" s="51"/>
      <c r="GA253" s="51"/>
      <c r="GB253" s="51"/>
      <c r="GC253" s="51"/>
      <c r="GD253" s="51"/>
      <c r="GE253" s="51"/>
      <c r="GF253" s="51"/>
      <c r="GG253" s="51"/>
      <c r="GH253" s="51"/>
      <c r="GI253" s="51"/>
      <c r="GJ253" s="51"/>
      <c r="GK253" s="51"/>
      <c r="GL253" s="51"/>
      <c r="GM253" s="51"/>
      <c r="GN253" s="51"/>
      <c r="GO253" s="51"/>
      <c r="GP253" s="51"/>
      <c r="GQ253" s="51"/>
      <c r="GR253" s="51"/>
      <c r="GS253" s="51"/>
      <c r="GT253" s="51"/>
      <c r="GU253" s="51"/>
      <c r="GV253" s="51"/>
      <c r="GW253" s="51"/>
      <c r="GX253" s="51"/>
      <c r="GY253" s="51"/>
      <c r="GZ253" s="51"/>
      <c r="HA253" s="51"/>
      <c r="HB253" s="51"/>
      <c r="HC253" s="51"/>
      <c r="HD253" s="51"/>
      <c r="HE253" s="51"/>
      <c r="HF253" s="51"/>
      <c r="HG253" s="51"/>
      <c r="HH253" s="51"/>
      <c r="HI253" s="51"/>
      <c r="HJ253" s="51"/>
    </row>
    <row r="254" spans="1:235" s="67" customFormat="1" ht="12" hidden="1" customHeight="1">
      <c r="A254" s="22" t="s">
        <v>657</v>
      </c>
      <c r="B254" s="36" t="s">
        <v>95</v>
      </c>
      <c r="C254" s="48" t="s">
        <v>94</v>
      </c>
      <c r="D254" s="17">
        <v>1005.95</v>
      </c>
      <c r="E254" s="17">
        <v>7178.33</v>
      </c>
      <c r="F254" s="17">
        <v>29972.55</v>
      </c>
      <c r="G254" s="17">
        <v>31900</v>
      </c>
      <c r="H254" s="17">
        <v>33100</v>
      </c>
      <c r="I254" s="17">
        <v>34200</v>
      </c>
      <c r="J254" s="17">
        <v>35200</v>
      </c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</row>
    <row r="255" spans="1:235" s="67" customFormat="1" ht="12" hidden="1" customHeight="1">
      <c r="A255" s="22" t="s">
        <v>658</v>
      </c>
      <c r="B255" s="36" t="s">
        <v>97</v>
      </c>
      <c r="C255" s="48" t="s">
        <v>96</v>
      </c>
      <c r="D255" s="17">
        <v>0</v>
      </c>
      <c r="E255" s="17"/>
      <c r="F255" s="17"/>
      <c r="G255" s="17"/>
      <c r="H255" s="17"/>
      <c r="I255" s="17"/>
      <c r="J255" s="17"/>
      <c r="HK255" s="64"/>
      <c r="HL255" s="64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4"/>
      <c r="HX255" s="64"/>
      <c r="HY255" s="64"/>
      <c r="HZ255" s="64"/>
      <c r="IA255" s="64"/>
    </row>
    <row r="256" spans="1:235" s="67" customFormat="1" ht="12" hidden="1" customHeight="1">
      <c r="A256" s="22" t="s">
        <v>659</v>
      </c>
      <c r="B256" s="36" t="s">
        <v>99</v>
      </c>
      <c r="C256" s="48" t="s">
        <v>98</v>
      </c>
      <c r="D256" s="17">
        <v>0</v>
      </c>
      <c r="E256" s="17"/>
      <c r="F256" s="17"/>
      <c r="G256" s="17"/>
      <c r="H256" s="17"/>
      <c r="I256" s="17"/>
      <c r="J256" s="17"/>
      <c r="HK256" s="64"/>
      <c r="HL256" s="64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4"/>
      <c r="HX256" s="64"/>
      <c r="HY256" s="64"/>
      <c r="HZ256" s="64"/>
      <c r="IA256" s="64"/>
    </row>
    <row r="257" spans="1:235" s="67" customFormat="1" ht="12" hidden="1" customHeight="1">
      <c r="A257" s="22" t="s">
        <v>660</v>
      </c>
      <c r="B257" s="36" t="s">
        <v>101</v>
      </c>
      <c r="C257" s="48" t="s">
        <v>100</v>
      </c>
      <c r="D257" s="17">
        <v>25.34</v>
      </c>
      <c r="E257" s="17">
        <v>6.22</v>
      </c>
      <c r="F257" s="17">
        <v>31.88</v>
      </c>
      <c r="G257" s="17">
        <v>0</v>
      </c>
      <c r="H257" s="17">
        <v>0</v>
      </c>
      <c r="I257" s="17">
        <v>0</v>
      </c>
      <c r="J257" s="17">
        <v>0</v>
      </c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</row>
    <row r="258" spans="1:235" s="67" customFormat="1" ht="12" hidden="1" customHeight="1">
      <c r="A258" s="22" t="s">
        <v>661</v>
      </c>
      <c r="B258" s="36" t="s">
        <v>235</v>
      </c>
      <c r="C258" s="48" t="s">
        <v>102</v>
      </c>
      <c r="D258" s="17">
        <v>16084.44</v>
      </c>
      <c r="E258" s="17">
        <v>4538.25</v>
      </c>
      <c r="F258" s="17">
        <v>6177.71</v>
      </c>
      <c r="G258" s="17">
        <v>6600</v>
      </c>
      <c r="H258" s="17">
        <v>6760</v>
      </c>
      <c r="I258" s="17">
        <v>7000</v>
      </c>
      <c r="J258" s="17">
        <v>7200</v>
      </c>
      <c r="HK258" s="64"/>
      <c r="HL258" s="64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4"/>
      <c r="HX258" s="64"/>
      <c r="HY258" s="64"/>
      <c r="HZ258" s="64"/>
      <c r="IA258" s="64"/>
    </row>
    <row r="259" spans="1:235" s="67" customFormat="1" ht="12" hidden="1" customHeight="1">
      <c r="A259" s="22" t="s">
        <v>662</v>
      </c>
      <c r="B259" s="36" t="s">
        <v>104</v>
      </c>
      <c r="C259" s="48" t="s">
        <v>103</v>
      </c>
      <c r="D259" s="17">
        <v>200.05</v>
      </c>
      <c r="E259" s="17">
        <v>89.21</v>
      </c>
      <c r="F259" s="17">
        <v>337.46</v>
      </c>
      <c r="G259" s="17"/>
      <c r="H259" s="17"/>
      <c r="I259" s="17"/>
      <c r="J259" s="17"/>
      <c r="HK259" s="64"/>
      <c r="HL259" s="64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4"/>
      <c r="HX259" s="64"/>
      <c r="HY259" s="64"/>
      <c r="HZ259" s="64"/>
      <c r="IA259" s="64"/>
    </row>
    <row r="260" spans="1:235" s="67" customFormat="1" ht="12" hidden="1" customHeight="1">
      <c r="A260" s="22" t="s">
        <v>663</v>
      </c>
      <c r="B260" s="22" t="s">
        <v>664</v>
      </c>
      <c r="C260" s="23" t="s">
        <v>105</v>
      </c>
      <c r="D260" s="17">
        <v>1855.76</v>
      </c>
      <c r="E260" s="17">
        <v>455.66</v>
      </c>
      <c r="F260" s="17">
        <v>2334.1799999999998</v>
      </c>
      <c r="G260" s="17"/>
      <c r="H260" s="17"/>
      <c r="I260" s="17"/>
      <c r="J260" s="17"/>
      <c r="HK260" s="64"/>
      <c r="HL260" s="64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4"/>
      <c r="HX260" s="64"/>
      <c r="HY260" s="64"/>
      <c r="HZ260" s="64"/>
      <c r="IA260" s="64"/>
    </row>
    <row r="261" spans="1:235" s="67" customFormat="1" ht="12" hidden="1" customHeight="1">
      <c r="A261" s="22" t="s">
        <v>665</v>
      </c>
      <c r="B261" s="22" t="s">
        <v>107</v>
      </c>
      <c r="C261" s="23" t="s">
        <v>106</v>
      </c>
      <c r="D261" s="17">
        <v>1732.02</v>
      </c>
      <c r="E261" s="17">
        <v>3514.77</v>
      </c>
      <c r="F261" s="17">
        <v>3476.57</v>
      </c>
      <c r="G261" s="17">
        <v>3700</v>
      </c>
      <c r="H261" s="17">
        <v>3800</v>
      </c>
      <c r="I261" s="17">
        <v>3900</v>
      </c>
      <c r="J261" s="17">
        <v>4100</v>
      </c>
      <c r="HK261" s="64"/>
      <c r="HL261" s="64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4"/>
      <c r="HX261" s="64"/>
      <c r="HY261" s="64"/>
      <c r="HZ261" s="64"/>
      <c r="IA261" s="64"/>
    </row>
    <row r="262" spans="1:235" s="67" customFormat="1" ht="12" hidden="1" customHeight="1">
      <c r="A262" s="22" t="s">
        <v>666</v>
      </c>
      <c r="B262" s="22" t="s">
        <v>667</v>
      </c>
      <c r="C262" s="23" t="s">
        <v>108</v>
      </c>
      <c r="D262" s="17">
        <v>983.58</v>
      </c>
      <c r="E262" s="17">
        <v>438.46</v>
      </c>
      <c r="F262" s="17">
        <v>1654.03</v>
      </c>
      <c r="G262" s="17">
        <v>1700</v>
      </c>
      <c r="H262" s="17">
        <v>1800</v>
      </c>
      <c r="I262" s="17">
        <v>1850</v>
      </c>
      <c r="J262" s="17">
        <v>2000</v>
      </c>
      <c r="HK262" s="64"/>
      <c r="HL262" s="64"/>
      <c r="HM262" s="64"/>
      <c r="HN262" s="64"/>
      <c r="HO262" s="64"/>
      <c r="HP262" s="64"/>
      <c r="HQ262" s="64"/>
      <c r="HR262" s="64"/>
      <c r="HS262" s="64"/>
      <c r="HT262" s="64"/>
      <c r="HU262" s="64"/>
      <c r="HV262" s="64"/>
      <c r="HW262" s="64"/>
      <c r="HX262" s="64"/>
      <c r="HY262" s="64"/>
      <c r="HZ262" s="64"/>
      <c r="IA262" s="64"/>
    </row>
    <row r="263" spans="1:235" s="67" customFormat="1" ht="12" hidden="1" customHeight="1">
      <c r="A263" s="22" t="s">
        <v>668</v>
      </c>
      <c r="B263" s="22" t="s">
        <v>110</v>
      </c>
      <c r="C263" s="23" t="s">
        <v>109</v>
      </c>
      <c r="D263" s="17">
        <v>4300.72</v>
      </c>
      <c r="E263" s="17">
        <v>1055.99</v>
      </c>
      <c r="F263" s="17">
        <v>5409.45</v>
      </c>
      <c r="G263" s="17"/>
      <c r="H263" s="17"/>
      <c r="I263" s="17"/>
      <c r="J263" s="17"/>
      <c r="HK263" s="64"/>
      <c r="HL263" s="64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4"/>
      <c r="HX263" s="64"/>
      <c r="HY263" s="64"/>
      <c r="HZ263" s="64"/>
      <c r="IA263" s="64"/>
    </row>
    <row r="264" spans="1:235" s="67" customFormat="1" ht="12" hidden="1" customHeight="1">
      <c r="A264" s="22" t="s">
        <v>669</v>
      </c>
      <c r="B264" s="22" t="s">
        <v>236</v>
      </c>
      <c r="C264" s="23" t="s">
        <v>237</v>
      </c>
      <c r="D264" s="17">
        <v>0</v>
      </c>
      <c r="E264" s="17">
        <v>0</v>
      </c>
      <c r="F264" s="17"/>
      <c r="G264" s="17"/>
      <c r="H264" s="17"/>
      <c r="I264" s="17"/>
      <c r="J264" s="17"/>
      <c r="HK264" s="64"/>
      <c r="HL264" s="64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4"/>
      <c r="HX264" s="64"/>
      <c r="HY264" s="64"/>
      <c r="HZ264" s="64"/>
      <c r="IA264" s="64"/>
    </row>
    <row r="265" spans="1:235" s="67" customFormat="1" ht="12" hidden="1" customHeight="1">
      <c r="A265" s="22" t="s">
        <v>670</v>
      </c>
      <c r="B265" s="22" t="s">
        <v>238</v>
      </c>
      <c r="C265" s="23" t="s">
        <v>239</v>
      </c>
      <c r="D265" s="17">
        <v>0</v>
      </c>
      <c r="E265" s="17"/>
      <c r="F265" s="17"/>
      <c r="G265" s="17"/>
      <c r="H265" s="17"/>
      <c r="I265" s="17"/>
      <c r="J265" s="17"/>
      <c r="HK265" s="64"/>
      <c r="HL265" s="64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4"/>
      <c r="HX265" s="64"/>
      <c r="HY265" s="64"/>
      <c r="HZ265" s="64"/>
      <c r="IA265" s="64"/>
    </row>
    <row r="266" spans="1:235" s="67" customFormat="1" ht="12" hidden="1" customHeight="1">
      <c r="A266" s="22" t="s">
        <v>671</v>
      </c>
      <c r="B266" s="22" t="s">
        <v>672</v>
      </c>
      <c r="C266" s="23" t="s">
        <v>240</v>
      </c>
      <c r="D266" s="17">
        <v>0</v>
      </c>
      <c r="E266" s="17"/>
      <c r="F266" s="17"/>
      <c r="G266" s="17"/>
      <c r="H266" s="17"/>
      <c r="I266" s="17"/>
      <c r="J266" s="17"/>
      <c r="HK266" s="64"/>
      <c r="HL266" s="64"/>
      <c r="HM266" s="64"/>
      <c r="HN266" s="64"/>
      <c r="HO266" s="64"/>
      <c r="HP266" s="64"/>
      <c r="HQ266" s="64"/>
      <c r="HR266" s="64"/>
      <c r="HS266" s="64"/>
      <c r="HT266" s="64"/>
      <c r="HU266" s="64"/>
      <c r="HV266" s="64"/>
      <c r="HW266" s="64"/>
      <c r="HX266" s="64"/>
      <c r="HY266" s="64"/>
      <c r="HZ266" s="64"/>
      <c r="IA266" s="64"/>
    </row>
    <row r="267" spans="1:235" s="67" customFormat="1" ht="12" hidden="1" customHeight="1">
      <c r="A267" s="22" t="s">
        <v>673</v>
      </c>
      <c r="B267" s="22" t="s">
        <v>674</v>
      </c>
      <c r="C267" s="23" t="s">
        <v>675</v>
      </c>
      <c r="D267" s="17">
        <v>1469.36</v>
      </c>
      <c r="E267" s="17">
        <v>3954.23</v>
      </c>
      <c r="F267" s="17">
        <v>16344.8</v>
      </c>
      <c r="G267" s="17">
        <v>17400</v>
      </c>
      <c r="H267" s="17">
        <v>18000</v>
      </c>
      <c r="I267" s="17">
        <v>18600</v>
      </c>
      <c r="J267" s="17">
        <v>19200</v>
      </c>
      <c r="HK267" s="64"/>
      <c r="HL267" s="64"/>
      <c r="HM267" s="64"/>
      <c r="HN267" s="64"/>
      <c r="HO267" s="64"/>
      <c r="HP267" s="64"/>
      <c r="HQ267" s="64"/>
      <c r="HR267" s="64"/>
      <c r="HS267" s="64"/>
      <c r="HT267" s="64"/>
      <c r="HU267" s="64"/>
      <c r="HV267" s="64"/>
      <c r="HW267" s="64"/>
      <c r="HX267" s="64"/>
      <c r="HY267" s="64"/>
      <c r="HZ267" s="64"/>
      <c r="IA267" s="64"/>
    </row>
    <row r="268" spans="1:235" s="67" customFormat="1" ht="12" hidden="1" customHeight="1">
      <c r="A268" s="22" t="s">
        <v>1919</v>
      </c>
      <c r="B268" s="22" t="s">
        <v>1922</v>
      </c>
      <c r="C268" s="23" t="s">
        <v>1925</v>
      </c>
      <c r="D268" s="17"/>
      <c r="E268" s="17">
        <v>11.26</v>
      </c>
      <c r="F268" s="17">
        <v>32.4</v>
      </c>
      <c r="G268" s="17"/>
      <c r="H268" s="17"/>
      <c r="I268" s="17"/>
      <c r="J268" s="17"/>
      <c r="HK268" s="64"/>
      <c r="HL268" s="64"/>
      <c r="HM268" s="64"/>
      <c r="HN268" s="64"/>
      <c r="HO268" s="64"/>
      <c r="HP268" s="64"/>
      <c r="HQ268" s="64"/>
      <c r="HR268" s="64"/>
      <c r="HS268" s="64"/>
      <c r="HT268" s="64"/>
      <c r="HU268" s="64"/>
      <c r="HV268" s="64"/>
      <c r="HW268" s="64"/>
      <c r="HX268" s="64"/>
      <c r="HY268" s="64"/>
      <c r="HZ268" s="64"/>
      <c r="IA268" s="64"/>
    </row>
    <row r="269" spans="1:235" s="67" customFormat="1" ht="12" hidden="1" customHeight="1">
      <c r="A269" s="22" t="s">
        <v>1920</v>
      </c>
      <c r="B269" s="22" t="s">
        <v>1923</v>
      </c>
      <c r="C269" s="23" t="s">
        <v>1926</v>
      </c>
      <c r="D269" s="17"/>
      <c r="E269" s="17">
        <v>184.24</v>
      </c>
      <c r="F269" s="17">
        <v>5.37</v>
      </c>
      <c r="G269" s="17"/>
      <c r="H269" s="17"/>
      <c r="I269" s="17"/>
      <c r="J269" s="17"/>
      <c r="HK269" s="64"/>
      <c r="HL269" s="64"/>
      <c r="HM269" s="64"/>
      <c r="HN269" s="64"/>
      <c r="HO269" s="64"/>
      <c r="HP269" s="64"/>
      <c r="HQ269" s="64"/>
      <c r="HR269" s="64"/>
      <c r="HS269" s="64"/>
      <c r="HT269" s="64"/>
      <c r="HU269" s="64"/>
      <c r="HV269" s="64"/>
      <c r="HW269" s="64"/>
      <c r="HX269" s="64"/>
      <c r="HY269" s="64"/>
      <c r="HZ269" s="64"/>
      <c r="IA269" s="64"/>
    </row>
    <row r="270" spans="1:235" s="67" customFormat="1" ht="12" hidden="1" customHeight="1">
      <c r="A270" s="22" t="s">
        <v>1921</v>
      </c>
      <c r="B270" s="22" t="s">
        <v>1924</v>
      </c>
      <c r="C270" s="23" t="s">
        <v>1927</v>
      </c>
      <c r="D270" s="17"/>
      <c r="E270" s="17">
        <v>919.61</v>
      </c>
      <c r="F270" s="17">
        <v>11257.64</v>
      </c>
      <c r="G270" s="17"/>
      <c r="H270" s="17"/>
      <c r="I270" s="17"/>
      <c r="J270" s="17"/>
      <c r="HK270" s="64"/>
      <c r="HL270" s="64"/>
      <c r="HM270" s="64"/>
      <c r="HN270" s="64"/>
      <c r="HO270" s="64"/>
      <c r="HP270" s="64"/>
      <c r="HQ270" s="64"/>
      <c r="HR270" s="64"/>
      <c r="HS270" s="64"/>
      <c r="HT270" s="64"/>
      <c r="HU270" s="64"/>
      <c r="HV270" s="64"/>
      <c r="HW270" s="64"/>
      <c r="HX270" s="64"/>
      <c r="HY270" s="64"/>
      <c r="HZ270" s="64"/>
      <c r="IA270" s="64"/>
    </row>
    <row r="271" spans="1:235" s="67" customFormat="1" ht="12" hidden="1" customHeight="1">
      <c r="A271" s="22" t="s">
        <v>2087</v>
      </c>
      <c r="B271" s="22" t="s">
        <v>2088</v>
      </c>
      <c r="C271" s="23" t="s">
        <v>2089</v>
      </c>
      <c r="D271" s="17"/>
      <c r="E271" s="17"/>
      <c r="F271" s="17">
        <v>1781.39</v>
      </c>
      <c r="G271" s="17"/>
      <c r="H271" s="17"/>
      <c r="I271" s="17"/>
      <c r="J271" s="17"/>
      <c r="HK271" s="64"/>
      <c r="HL271" s="64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4"/>
      <c r="HX271" s="64"/>
      <c r="HY271" s="64"/>
      <c r="HZ271" s="64"/>
      <c r="IA271" s="64"/>
    </row>
    <row r="272" spans="1:235" s="31" customFormat="1" ht="33.75" customHeight="1">
      <c r="A272" s="70" t="s">
        <v>676</v>
      </c>
      <c r="B272" s="71" t="s">
        <v>677</v>
      </c>
      <c r="C272" s="48"/>
      <c r="D272" s="16">
        <f>SUM(D273:D293)</f>
        <v>895495.46</v>
      </c>
      <c r="E272" s="16">
        <f t="shared" ref="E272:G272" si="139">SUM(E273:E293)</f>
        <v>532304.28</v>
      </c>
      <c r="F272" s="16">
        <f>SUM(F273:F293)</f>
        <v>891153.02</v>
      </c>
      <c r="G272" s="16">
        <f t="shared" si="139"/>
        <v>584200</v>
      </c>
      <c r="H272" s="16">
        <f>SUM(H273:H293)</f>
        <v>605900</v>
      </c>
      <c r="I272" s="16">
        <f>SUM(I273:I293)</f>
        <v>625300</v>
      </c>
      <c r="J272" s="16">
        <f>SUM(J273:J293)</f>
        <v>644100</v>
      </c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1"/>
      <c r="CJ272" s="51"/>
      <c r="CK272" s="51"/>
      <c r="CL272" s="51"/>
      <c r="CM272" s="51"/>
      <c r="CN272" s="51"/>
      <c r="CO272" s="51"/>
      <c r="CP272" s="51"/>
      <c r="CQ272" s="51"/>
      <c r="CR272" s="51"/>
      <c r="CS272" s="51"/>
      <c r="CT272" s="51"/>
      <c r="CU272" s="51"/>
      <c r="CV272" s="51"/>
      <c r="CW272" s="51"/>
      <c r="CX272" s="51"/>
      <c r="CY272" s="51"/>
      <c r="CZ272" s="51"/>
      <c r="DA272" s="51"/>
      <c r="DB272" s="51"/>
      <c r="DC272" s="51"/>
      <c r="DD272" s="51"/>
      <c r="DE272" s="51"/>
      <c r="DF272" s="51"/>
      <c r="DG272" s="51"/>
      <c r="DH272" s="51"/>
      <c r="DI272" s="51"/>
      <c r="DJ272" s="51"/>
      <c r="DK272" s="51"/>
      <c r="DL272" s="51"/>
      <c r="DM272" s="51"/>
      <c r="DN272" s="51"/>
      <c r="DO272" s="51"/>
      <c r="DP272" s="51"/>
      <c r="DQ272" s="51"/>
      <c r="DR272" s="51"/>
      <c r="DS272" s="51"/>
      <c r="DT272" s="51"/>
      <c r="DU272" s="51"/>
      <c r="DV272" s="51"/>
      <c r="DW272" s="51"/>
      <c r="DX272" s="51"/>
      <c r="DY272" s="51"/>
      <c r="DZ272" s="51"/>
      <c r="EA272" s="51"/>
      <c r="EB272" s="51"/>
      <c r="EC272" s="51"/>
      <c r="ED272" s="51"/>
      <c r="EE272" s="51"/>
      <c r="EF272" s="51"/>
      <c r="EG272" s="51"/>
      <c r="EH272" s="51"/>
      <c r="EI272" s="51"/>
      <c r="EJ272" s="51"/>
      <c r="EK272" s="51"/>
      <c r="EL272" s="51"/>
      <c r="EM272" s="51"/>
      <c r="EN272" s="51"/>
      <c r="EO272" s="51"/>
      <c r="EP272" s="51"/>
      <c r="EQ272" s="51"/>
      <c r="ER272" s="51"/>
      <c r="ES272" s="51"/>
      <c r="ET272" s="51"/>
      <c r="EU272" s="51"/>
      <c r="EV272" s="51"/>
      <c r="EW272" s="51"/>
      <c r="EX272" s="51"/>
      <c r="EY272" s="51"/>
      <c r="EZ272" s="51"/>
      <c r="FA272" s="51"/>
      <c r="FB272" s="51"/>
      <c r="FC272" s="51"/>
      <c r="FD272" s="51"/>
      <c r="FE272" s="51"/>
      <c r="FF272" s="51"/>
      <c r="FG272" s="51"/>
      <c r="FH272" s="51"/>
      <c r="FI272" s="51"/>
      <c r="FJ272" s="51"/>
      <c r="FK272" s="51"/>
      <c r="FL272" s="51"/>
      <c r="FM272" s="51"/>
      <c r="FN272" s="51"/>
      <c r="FO272" s="51"/>
      <c r="FP272" s="51"/>
      <c r="FQ272" s="51"/>
      <c r="FR272" s="51"/>
      <c r="FS272" s="51"/>
      <c r="FT272" s="51"/>
      <c r="FU272" s="51"/>
      <c r="FV272" s="51"/>
      <c r="FW272" s="51"/>
      <c r="FX272" s="51"/>
      <c r="FY272" s="51"/>
      <c r="FZ272" s="51"/>
      <c r="GA272" s="51"/>
      <c r="GB272" s="51"/>
      <c r="GC272" s="51"/>
      <c r="GD272" s="51"/>
      <c r="GE272" s="51"/>
      <c r="GF272" s="51"/>
      <c r="GG272" s="51"/>
      <c r="GH272" s="51"/>
      <c r="GI272" s="51"/>
      <c r="GJ272" s="51"/>
      <c r="GK272" s="51"/>
      <c r="GL272" s="51"/>
      <c r="GM272" s="51"/>
      <c r="GN272" s="51"/>
      <c r="GO272" s="51"/>
      <c r="GP272" s="51"/>
      <c r="GQ272" s="51"/>
      <c r="GR272" s="51"/>
      <c r="GS272" s="51"/>
      <c r="GT272" s="51"/>
      <c r="GU272" s="51"/>
      <c r="GV272" s="51"/>
      <c r="GW272" s="51"/>
      <c r="GX272" s="51"/>
      <c r="GY272" s="51"/>
      <c r="GZ272" s="51"/>
      <c r="HA272" s="51"/>
      <c r="HB272" s="51"/>
      <c r="HC272" s="51"/>
      <c r="HD272" s="51"/>
      <c r="HE272" s="51"/>
      <c r="HF272" s="51"/>
      <c r="HG272" s="51"/>
      <c r="HH272" s="51"/>
      <c r="HI272" s="51"/>
      <c r="HJ272" s="51"/>
    </row>
    <row r="273" spans="1:235" s="112" customFormat="1" ht="12" hidden="1" customHeight="1">
      <c r="A273" s="22" t="s">
        <v>678</v>
      </c>
      <c r="B273" s="36" t="s">
        <v>112</v>
      </c>
      <c r="C273" s="48" t="s">
        <v>111</v>
      </c>
      <c r="D273" s="17"/>
      <c r="E273" s="17"/>
      <c r="F273" s="17"/>
      <c r="G273" s="17"/>
      <c r="H273" s="17"/>
      <c r="I273" s="17"/>
      <c r="J273" s="17"/>
      <c r="HK273" s="113"/>
      <c r="HL273" s="113"/>
      <c r="HM273" s="113"/>
      <c r="HN273" s="113"/>
      <c r="HO273" s="113"/>
      <c r="HP273" s="113"/>
      <c r="HQ273" s="113"/>
      <c r="HR273" s="113"/>
      <c r="HS273" s="113"/>
      <c r="HT273" s="113"/>
      <c r="HU273" s="113"/>
      <c r="HV273" s="113"/>
      <c r="HW273" s="113"/>
      <c r="HX273" s="113"/>
      <c r="HY273" s="113"/>
      <c r="HZ273" s="113"/>
      <c r="IA273" s="113"/>
    </row>
    <row r="274" spans="1:235" s="112" customFormat="1" ht="12" hidden="1" customHeight="1">
      <c r="A274" s="22" t="s">
        <v>679</v>
      </c>
      <c r="B274" s="36" t="s">
        <v>114</v>
      </c>
      <c r="C274" s="48" t="s">
        <v>113</v>
      </c>
      <c r="D274" s="17">
        <v>389969.99</v>
      </c>
      <c r="E274" s="17">
        <v>329901.43</v>
      </c>
      <c r="F274" s="17">
        <v>535498.30000000005</v>
      </c>
      <c r="G274" s="17">
        <v>570000</v>
      </c>
      <c r="H274" s="17">
        <v>591200</v>
      </c>
      <c r="I274" s="17">
        <v>610300</v>
      </c>
      <c r="J274" s="17">
        <v>628600</v>
      </c>
      <c r="HK274" s="113"/>
      <c r="HL274" s="113"/>
      <c r="HM274" s="113"/>
      <c r="HN274" s="113"/>
      <c r="HO274" s="113"/>
      <c r="HP274" s="113"/>
      <c r="HQ274" s="113"/>
      <c r="HR274" s="113"/>
      <c r="HS274" s="113"/>
      <c r="HT274" s="113"/>
      <c r="HU274" s="113"/>
      <c r="HV274" s="113"/>
      <c r="HW274" s="113"/>
      <c r="HX274" s="113"/>
      <c r="HY274" s="113"/>
      <c r="HZ274" s="113"/>
      <c r="IA274" s="113"/>
    </row>
    <row r="275" spans="1:235" s="112" customFormat="1" ht="12" hidden="1" customHeight="1">
      <c r="A275" s="22" t="s">
        <v>680</v>
      </c>
      <c r="B275" s="36" t="s">
        <v>116</v>
      </c>
      <c r="C275" s="48" t="s">
        <v>115</v>
      </c>
      <c r="D275" s="17">
        <v>20581.43</v>
      </c>
      <c r="E275" s="17">
        <v>4952.8900000000003</v>
      </c>
      <c r="F275" s="17">
        <v>11713.85</v>
      </c>
      <c r="G275" s="17">
        <v>12500</v>
      </c>
      <c r="H275" s="17">
        <v>13000</v>
      </c>
      <c r="I275" s="17">
        <v>13300</v>
      </c>
      <c r="J275" s="17">
        <v>13700</v>
      </c>
      <c r="HK275" s="113"/>
      <c r="HL275" s="113"/>
      <c r="HM275" s="113"/>
      <c r="HN275" s="113"/>
      <c r="HO275" s="113"/>
      <c r="HP275" s="113"/>
      <c r="HQ275" s="113"/>
      <c r="HR275" s="113"/>
      <c r="HS275" s="113"/>
      <c r="HT275" s="113"/>
      <c r="HU275" s="113"/>
      <c r="HV275" s="113"/>
      <c r="HW275" s="113"/>
      <c r="HX275" s="113"/>
      <c r="HY275" s="113"/>
      <c r="HZ275" s="113"/>
      <c r="IA275" s="113"/>
    </row>
    <row r="276" spans="1:235" s="112" customFormat="1" ht="12" hidden="1" customHeight="1">
      <c r="A276" s="22" t="s">
        <v>681</v>
      </c>
      <c r="B276" s="36" t="s">
        <v>118</v>
      </c>
      <c r="C276" s="48" t="s">
        <v>117</v>
      </c>
      <c r="D276" s="17">
        <v>465.03</v>
      </c>
      <c r="E276" s="17">
        <v>114.26</v>
      </c>
      <c r="F276" s="17">
        <v>1524.52</v>
      </c>
      <c r="G276" s="17">
        <v>1700</v>
      </c>
      <c r="H276" s="17">
        <v>1700</v>
      </c>
      <c r="I276" s="17">
        <v>1700</v>
      </c>
      <c r="J276" s="17">
        <v>1800</v>
      </c>
      <c r="HK276" s="113"/>
      <c r="HL276" s="113"/>
      <c r="HM276" s="113"/>
      <c r="HN276" s="113"/>
      <c r="HO276" s="113"/>
      <c r="HP276" s="113"/>
      <c r="HQ276" s="113"/>
      <c r="HR276" s="113"/>
      <c r="HS276" s="113"/>
      <c r="HT276" s="113"/>
      <c r="HU276" s="113"/>
      <c r="HV276" s="113"/>
      <c r="HW276" s="113"/>
      <c r="HX276" s="113"/>
      <c r="HY276" s="113"/>
      <c r="HZ276" s="113"/>
      <c r="IA276" s="113"/>
    </row>
    <row r="277" spans="1:235" s="112" customFormat="1" ht="12" hidden="1" customHeight="1">
      <c r="A277" s="22" t="s">
        <v>682</v>
      </c>
      <c r="B277" s="36" t="s">
        <v>120</v>
      </c>
      <c r="C277" s="48" t="s">
        <v>119</v>
      </c>
      <c r="D277" s="17">
        <v>0</v>
      </c>
      <c r="E277" s="17"/>
      <c r="F277" s="17"/>
      <c r="G277" s="17"/>
      <c r="H277" s="17"/>
      <c r="I277" s="17"/>
      <c r="J277" s="17"/>
      <c r="HK277" s="113"/>
      <c r="HL277" s="113"/>
      <c r="HM277" s="113"/>
      <c r="HN277" s="113"/>
      <c r="HO277" s="113"/>
      <c r="HP277" s="113"/>
      <c r="HQ277" s="113"/>
      <c r="HR277" s="113"/>
      <c r="HS277" s="113"/>
      <c r="HT277" s="113"/>
      <c r="HU277" s="113"/>
      <c r="HV277" s="113"/>
      <c r="HW277" s="113"/>
      <c r="HX277" s="113"/>
      <c r="HY277" s="113"/>
      <c r="HZ277" s="113"/>
      <c r="IA277" s="113"/>
    </row>
    <row r="278" spans="1:235" s="112" customFormat="1" ht="12" hidden="1" customHeight="1">
      <c r="A278" s="22" t="s">
        <v>683</v>
      </c>
      <c r="B278" s="36" t="s">
        <v>241</v>
      </c>
      <c r="C278" s="48" t="s">
        <v>121</v>
      </c>
      <c r="D278" s="17">
        <v>297.91000000000003</v>
      </c>
      <c r="E278" s="17">
        <v>84.32</v>
      </c>
      <c r="F278" s="17">
        <v>431.93</v>
      </c>
      <c r="G278" s="17"/>
      <c r="H278" s="17"/>
      <c r="I278" s="17"/>
      <c r="J278" s="17"/>
      <c r="HK278" s="113"/>
      <c r="HL278" s="113"/>
      <c r="HM278" s="113"/>
      <c r="HN278" s="113"/>
      <c r="HO278" s="113"/>
      <c r="HP278" s="113"/>
      <c r="HQ278" s="113"/>
      <c r="HR278" s="113"/>
      <c r="HS278" s="113"/>
      <c r="HT278" s="113"/>
      <c r="HU278" s="113"/>
      <c r="HV278" s="113"/>
      <c r="HW278" s="113"/>
      <c r="HX278" s="113"/>
      <c r="HY278" s="113"/>
      <c r="HZ278" s="113"/>
      <c r="IA278" s="113"/>
    </row>
    <row r="279" spans="1:235" s="112" customFormat="1" ht="12" hidden="1" customHeight="1">
      <c r="A279" s="22" t="s">
        <v>684</v>
      </c>
      <c r="B279" s="36" t="s">
        <v>242</v>
      </c>
      <c r="C279" s="48" t="s">
        <v>122</v>
      </c>
      <c r="D279" s="17">
        <v>9.6</v>
      </c>
      <c r="E279" s="17">
        <v>2.36</v>
      </c>
      <c r="F279" s="17">
        <v>12.07</v>
      </c>
      <c r="G279" s="17"/>
      <c r="H279" s="17"/>
      <c r="I279" s="17"/>
      <c r="J279" s="17"/>
      <c r="HK279" s="113"/>
      <c r="HL279" s="113"/>
      <c r="HM279" s="113"/>
      <c r="HN279" s="113"/>
      <c r="HO279" s="113"/>
      <c r="HP279" s="113"/>
      <c r="HQ279" s="113"/>
      <c r="HR279" s="113"/>
      <c r="HS279" s="113"/>
      <c r="HT279" s="113"/>
      <c r="HU279" s="113"/>
      <c r="HV279" s="113"/>
      <c r="HW279" s="113"/>
      <c r="HX279" s="113"/>
      <c r="HY279" s="113"/>
      <c r="HZ279" s="113"/>
      <c r="IA279" s="113"/>
    </row>
    <row r="280" spans="1:235" s="112" customFormat="1" ht="12" hidden="1" customHeight="1">
      <c r="A280" s="22" t="s">
        <v>685</v>
      </c>
      <c r="B280" s="36" t="s">
        <v>124</v>
      </c>
      <c r="C280" s="48" t="s">
        <v>123</v>
      </c>
      <c r="D280" s="17">
        <v>0</v>
      </c>
      <c r="E280" s="17"/>
      <c r="F280" s="17"/>
      <c r="G280" s="17"/>
      <c r="H280" s="17"/>
      <c r="I280" s="17"/>
      <c r="J280" s="17"/>
      <c r="HK280" s="113"/>
      <c r="HL280" s="113"/>
      <c r="HM280" s="113"/>
      <c r="HN280" s="113"/>
      <c r="HO280" s="113"/>
      <c r="HP280" s="113"/>
      <c r="HQ280" s="113"/>
      <c r="HR280" s="113"/>
      <c r="HS280" s="113"/>
      <c r="HT280" s="113"/>
      <c r="HU280" s="113"/>
      <c r="HV280" s="113"/>
      <c r="HW280" s="113"/>
      <c r="HX280" s="113"/>
      <c r="HY280" s="113"/>
      <c r="HZ280" s="113"/>
      <c r="IA280" s="113"/>
    </row>
    <row r="281" spans="1:235" s="112" customFormat="1" ht="12" hidden="1" customHeight="1">
      <c r="A281" s="22" t="s">
        <v>686</v>
      </c>
      <c r="B281" s="36" t="s">
        <v>687</v>
      </c>
      <c r="C281" s="48" t="s">
        <v>125</v>
      </c>
      <c r="D281" s="17">
        <v>149.62</v>
      </c>
      <c r="E281" s="17">
        <v>36.74</v>
      </c>
      <c r="F281" s="17">
        <v>188.19</v>
      </c>
      <c r="G281" s="17"/>
      <c r="H281" s="17"/>
      <c r="I281" s="17"/>
      <c r="J281" s="17"/>
      <c r="HK281" s="113"/>
      <c r="HL281" s="113"/>
      <c r="HM281" s="113"/>
      <c r="HN281" s="113"/>
      <c r="HO281" s="113"/>
      <c r="HP281" s="113"/>
      <c r="HQ281" s="113"/>
      <c r="HR281" s="113"/>
      <c r="HS281" s="113"/>
      <c r="HT281" s="113"/>
      <c r="HU281" s="113"/>
      <c r="HV281" s="113"/>
      <c r="HW281" s="113"/>
      <c r="HX281" s="113"/>
      <c r="HY281" s="113"/>
      <c r="HZ281" s="113"/>
      <c r="IA281" s="113"/>
    </row>
    <row r="282" spans="1:235" s="112" customFormat="1" ht="12" hidden="1" customHeight="1">
      <c r="A282" s="22" t="s">
        <v>688</v>
      </c>
      <c r="B282" s="36" t="s">
        <v>689</v>
      </c>
      <c r="C282" s="48" t="s">
        <v>126</v>
      </c>
      <c r="D282" s="17">
        <v>100911.3</v>
      </c>
      <c r="E282" s="17">
        <v>44020.18</v>
      </c>
      <c r="F282" s="17">
        <v>76280.509999999995</v>
      </c>
      <c r="G282" s="17"/>
      <c r="H282" s="17"/>
      <c r="I282" s="17"/>
      <c r="J282" s="17"/>
      <c r="HK282" s="113"/>
      <c r="HL282" s="113"/>
      <c r="HM282" s="113"/>
      <c r="HN282" s="113"/>
      <c r="HO282" s="113"/>
      <c r="HP282" s="113"/>
      <c r="HQ282" s="113"/>
      <c r="HR282" s="113"/>
      <c r="HS282" s="113"/>
      <c r="HT282" s="113"/>
      <c r="HU282" s="113"/>
      <c r="HV282" s="113"/>
      <c r="HW282" s="113"/>
      <c r="HX282" s="113"/>
      <c r="HY282" s="113"/>
      <c r="HZ282" s="113"/>
      <c r="IA282" s="113"/>
    </row>
    <row r="283" spans="1:235" s="112" customFormat="1" ht="12" hidden="1" customHeight="1">
      <c r="A283" s="22" t="s">
        <v>690</v>
      </c>
      <c r="B283" s="36" t="s">
        <v>691</v>
      </c>
      <c r="C283" s="48" t="s">
        <v>127</v>
      </c>
      <c r="D283" s="17">
        <v>221758.18</v>
      </c>
      <c r="E283" s="17">
        <v>100835.72</v>
      </c>
      <c r="F283" s="17">
        <v>174584.76</v>
      </c>
      <c r="G283" s="17"/>
      <c r="H283" s="17"/>
      <c r="I283" s="17"/>
      <c r="J283" s="17"/>
      <c r="HK283" s="113"/>
      <c r="HL283" s="113"/>
      <c r="HM283" s="113"/>
      <c r="HN283" s="113"/>
      <c r="HO283" s="113"/>
      <c r="HP283" s="113"/>
      <c r="HQ283" s="113"/>
      <c r="HR283" s="113"/>
      <c r="HS283" s="113"/>
      <c r="HT283" s="113"/>
      <c r="HU283" s="113"/>
      <c r="HV283" s="113"/>
      <c r="HW283" s="113"/>
      <c r="HX283" s="113"/>
      <c r="HY283" s="113"/>
      <c r="HZ283" s="113"/>
      <c r="IA283" s="113"/>
    </row>
    <row r="284" spans="1:235" s="112" customFormat="1" ht="12" hidden="1" customHeight="1">
      <c r="A284" s="22" t="s">
        <v>692</v>
      </c>
      <c r="B284" s="36" t="s">
        <v>693</v>
      </c>
      <c r="C284" s="48" t="s">
        <v>128</v>
      </c>
      <c r="D284" s="17">
        <v>779.95</v>
      </c>
      <c r="E284" s="17">
        <v>5.63</v>
      </c>
      <c r="F284" s="17">
        <v>28.86</v>
      </c>
      <c r="G284" s="17"/>
      <c r="H284" s="17"/>
      <c r="I284" s="17"/>
      <c r="J284" s="17"/>
      <c r="HK284" s="113"/>
      <c r="HL284" s="113"/>
      <c r="HM284" s="113"/>
      <c r="HN284" s="113"/>
      <c r="HO284" s="113"/>
      <c r="HP284" s="113"/>
      <c r="HQ284" s="113"/>
      <c r="HR284" s="113"/>
      <c r="HS284" s="113"/>
      <c r="HT284" s="113"/>
      <c r="HU284" s="113"/>
      <c r="HV284" s="113"/>
      <c r="HW284" s="113"/>
      <c r="HX284" s="113"/>
      <c r="HY284" s="113"/>
      <c r="HZ284" s="113"/>
      <c r="IA284" s="113"/>
    </row>
    <row r="285" spans="1:235" s="76" customFormat="1" ht="12" hidden="1" customHeight="1">
      <c r="A285" s="22" t="s">
        <v>694</v>
      </c>
      <c r="B285" s="36" t="s">
        <v>130</v>
      </c>
      <c r="C285" s="48" t="s">
        <v>129</v>
      </c>
      <c r="D285" s="17">
        <v>12430.23</v>
      </c>
      <c r="E285" s="17">
        <v>4833.05</v>
      </c>
      <c r="F285" s="17">
        <v>8366.82</v>
      </c>
      <c r="G285" s="17"/>
      <c r="H285" s="17"/>
      <c r="I285" s="17"/>
      <c r="J285" s="17"/>
      <c r="HK285" s="77"/>
      <c r="HL285" s="77"/>
      <c r="HM285" s="77"/>
      <c r="HN285" s="77"/>
      <c r="HO285" s="77"/>
      <c r="HP285" s="77"/>
      <c r="HQ285" s="77"/>
      <c r="HR285" s="77"/>
      <c r="HS285" s="77"/>
      <c r="HT285" s="77"/>
      <c r="HU285" s="77"/>
      <c r="HV285" s="77"/>
      <c r="HW285" s="77"/>
      <c r="HX285" s="77"/>
      <c r="HY285" s="77"/>
      <c r="HZ285" s="77"/>
      <c r="IA285" s="77"/>
    </row>
    <row r="286" spans="1:235" s="76" customFormat="1" ht="12" hidden="1" customHeight="1">
      <c r="A286" s="22" t="s">
        <v>695</v>
      </c>
      <c r="B286" s="36" t="s">
        <v>696</v>
      </c>
      <c r="C286" s="48" t="s">
        <v>131</v>
      </c>
      <c r="D286" s="17">
        <v>983.75</v>
      </c>
      <c r="E286" s="17"/>
      <c r="F286" s="17"/>
      <c r="G286" s="17"/>
      <c r="H286" s="17"/>
      <c r="I286" s="17"/>
      <c r="J286" s="17"/>
      <c r="HK286" s="77"/>
      <c r="HL286" s="77"/>
      <c r="HM286" s="77"/>
      <c r="HN286" s="77"/>
      <c r="HO286" s="77"/>
      <c r="HP286" s="77"/>
      <c r="HQ286" s="77"/>
      <c r="HR286" s="77"/>
      <c r="HS286" s="77"/>
      <c r="HT286" s="77"/>
      <c r="HU286" s="77"/>
      <c r="HV286" s="77"/>
      <c r="HW286" s="77"/>
      <c r="HX286" s="77"/>
      <c r="HY286" s="77"/>
      <c r="HZ286" s="77"/>
      <c r="IA286" s="77"/>
    </row>
    <row r="287" spans="1:235" s="76" customFormat="1" ht="12" hidden="1" customHeight="1">
      <c r="A287" s="22" t="s">
        <v>697</v>
      </c>
      <c r="B287" s="36" t="s">
        <v>698</v>
      </c>
      <c r="C287" s="48" t="s">
        <v>243</v>
      </c>
      <c r="D287" s="17">
        <v>0</v>
      </c>
      <c r="E287" s="17">
        <v>0</v>
      </c>
      <c r="F287" s="17"/>
      <c r="G287" s="17"/>
      <c r="H287" s="17"/>
      <c r="I287" s="17"/>
      <c r="J287" s="17"/>
      <c r="HK287" s="77"/>
      <c r="HL287" s="77"/>
      <c r="HM287" s="77"/>
      <c r="HN287" s="77"/>
      <c r="HO287" s="77"/>
      <c r="HP287" s="77"/>
      <c r="HQ287" s="77"/>
      <c r="HR287" s="77"/>
      <c r="HS287" s="77"/>
      <c r="HT287" s="77"/>
      <c r="HU287" s="77"/>
      <c r="HV287" s="77"/>
      <c r="HW287" s="77"/>
      <c r="HX287" s="77"/>
      <c r="HY287" s="77"/>
      <c r="HZ287" s="77"/>
      <c r="IA287" s="77"/>
    </row>
    <row r="288" spans="1:235" s="76" customFormat="1" ht="12" hidden="1" customHeight="1">
      <c r="A288" s="22" t="s">
        <v>699</v>
      </c>
      <c r="B288" s="36" t="s">
        <v>700</v>
      </c>
      <c r="C288" s="48" t="s">
        <v>244</v>
      </c>
      <c r="D288" s="17">
        <v>277.52</v>
      </c>
      <c r="E288" s="17">
        <v>68.14</v>
      </c>
      <c r="F288" s="17">
        <v>349.06</v>
      </c>
      <c r="G288" s="17"/>
      <c r="H288" s="17"/>
      <c r="I288" s="17"/>
      <c r="J288" s="17"/>
      <c r="HK288" s="77"/>
      <c r="HL288" s="77"/>
      <c r="HM288" s="77"/>
      <c r="HN288" s="77"/>
      <c r="HO288" s="77"/>
      <c r="HP288" s="77"/>
      <c r="HQ288" s="77"/>
      <c r="HR288" s="77"/>
      <c r="HS288" s="77"/>
      <c r="HT288" s="77"/>
      <c r="HU288" s="77"/>
      <c r="HV288" s="77"/>
      <c r="HW288" s="77"/>
      <c r="HX288" s="77"/>
      <c r="HY288" s="77"/>
      <c r="HZ288" s="77"/>
      <c r="IA288" s="77"/>
    </row>
    <row r="289" spans="1:235" s="76" customFormat="1" ht="12" hidden="1" customHeight="1">
      <c r="A289" s="22" t="s">
        <v>701</v>
      </c>
      <c r="B289" s="36" t="s">
        <v>702</v>
      </c>
      <c r="C289" s="48" t="s">
        <v>150</v>
      </c>
      <c r="D289" s="17">
        <v>87937.68</v>
      </c>
      <c r="E289" s="17">
        <v>22671.66</v>
      </c>
      <c r="F289" s="17">
        <v>39269.519999999997</v>
      </c>
      <c r="G289" s="17"/>
      <c r="H289" s="17"/>
      <c r="I289" s="17"/>
      <c r="J289" s="17"/>
      <c r="HK289" s="77"/>
      <c r="HL289" s="77"/>
      <c r="HM289" s="77"/>
      <c r="HN289" s="77"/>
      <c r="HO289" s="77"/>
      <c r="HP289" s="77"/>
      <c r="HQ289" s="77"/>
      <c r="HR289" s="77"/>
      <c r="HS289" s="77"/>
      <c r="HT289" s="77"/>
      <c r="HU289" s="77"/>
      <c r="HV289" s="77"/>
      <c r="HW289" s="77"/>
      <c r="HX289" s="77"/>
      <c r="HY289" s="77"/>
      <c r="HZ289" s="77"/>
      <c r="IA289" s="77"/>
    </row>
    <row r="290" spans="1:235" s="76" customFormat="1" ht="12" hidden="1" customHeight="1">
      <c r="A290" s="22" t="s">
        <v>703</v>
      </c>
      <c r="B290" s="36" t="s">
        <v>704</v>
      </c>
      <c r="C290" s="48" t="s">
        <v>705</v>
      </c>
      <c r="D290" s="17">
        <v>51345.16</v>
      </c>
      <c r="E290" s="17">
        <v>24777.9</v>
      </c>
      <c r="F290" s="17">
        <v>42904.63</v>
      </c>
      <c r="G290" s="17"/>
      <c r="H290" s="17"/>
      <c r="I290" s="17"/>
      <c r="J290" s="17"/>
      <c r="HK290" s="77"/>
      <c r="HL290" s="77"/>
      <c r="HM290" s="77"/>
      <c r="HN290" s="77"/>
      <c r="HO290" s="77"/>
      <c r="HP290" s="77"/>
      <c r="HQ290" s="77"/>
      <c r="HR290" s="77"/>
      <c r="HS290" s="77"/>
      <c r="HT290" s="77"/>
      <c r="HU290" s="77"/>
      <c r="HV290" s="77"/>
      <c r="HW290" s="77"/>
      <c r="HX290" s="77"/>
      <c r="HY290" s="77"/>
      <c r="HZ290" s="77"/>
      <c r="IA290" s="77"/>
    </row>
    <row r="291" spans="1:235" s="76" customFormat="1" ht="12" hidden="1" customHeight="1">
      <c r="A291" s="22" t="s">
        <v>706</v>
      </c>
      <c r="B291" s="36" t="s">
        <v>707</v>
      </c>
      <c r="C291" s="48" t="s">
        <v>708</v>
      </c>
      <c r="D291" s="17">
        <v>2365.7399999999998</v>
      </c>
      <c r="E291" s="17"/>
      <c r="F291" s="17"/>
      <c r="G291" s="17"/>
      <c r="H291" s="17"/>
      <c r="I291" s="17"/>
      <c r="J291" s="17"/>
      <c r="HK291" s="77"/>
      <c r="HL291" s="77"/>
      <c r="HM291" s="77"/>
      <c r="HN291" s="77"/>
      <c r="HO291" s="77"/>
      <c r="HP291" s="77"/>
      <c r="HQ291" s="77"/>
      <c r="HR291" s="77"/>
      <c r="HS291" s="77"/>
      <c r="HT291" s="77"/>
      <c r="HU291" s="77"/>
      <c r="HV291" s="77"/>
      <c r="HW291" s="77"/>
      <c r="HX291" s="77"/>
      <c r="HY291" s="77"/>
      <c r="HZ291" s="77"/>
      <c r="IA291" s="77"/>
    </row>
    <row r="292" spans="1:235" s="76" customFormat="1" ht="12" hidden="1" customHeight="1">
      <c r="A292" s="22" t="s">
        <v>709</v>
      </c>
      <c r="B292" s="36" t="s">
        <v>710</v>
      </c>
      <c r="C292" s="48" t="s">
        <v>711</v>
      </c>
      <c r="D292" s="17">
        <v>3845.82</v>
      </c>
      <c r="E292" s="17"/>
      <c r="F292" s="17"/>
      <c r="G292" s="17"/>
      <c r="H292" s="17"/>
      <c r="I292" s="17"/>
      <c r="J292" s="17"/>
      <c r="HK292" s="77"/>
      <c r="HL292" s="77"/>
      <c r="HM292" s="77"/>
      <c r="HN292" s="77"/>
      <c r="HO292" s="77"/>
      <c r="HP292" s="77"/>
      <c r="HQ292" s="77"/>
      <c r="HR292" s="77"/>
      <c r="HS292" s="77"/>
      <c r="HT292" s="77"/>
      <c r="HU292" s="77"/>
      <c r="HV292" s="77"/>
      <c r="HW292" s="77"/>
      <c r="HX292" s="77"/>
      <c r="HY292" s="77"/>
      <c r="HZ292" s="77"/>
      <c r="IA292" s="77"/>
    </row>
    <row r="293" spans="1:235" s="76" customFormat="1" ht="12" hidden="1" customHeight="1">
      <c r="A293" s="22" t="s">
        <v>1622</v>
      </c>
      <c r="B293" s="36" t="s">
        <v>1792</v>
      </c>
      <c r="C293" s="48" t="s">
        <v>1623</v>
      </c>
      <c r="D293" s="17">
        <v>1386.55</v>
      </c>
      <c r="E293" s="17"/>
      <c r="F293" s="17"/>
      <c r="G293" s="17"/>
      <c r="H293" s="17"/>
      <c r="I293" s="17"/>
      <c r="J293" s="17"/>
      <c r="HK293" s="77"/>
      <c r="HL293" s="77"/>
      <c r="HM293" s="77"/>
      <c r="HN293" s="77"/>
      <c r="HO293" s="77"/>
      <c r="HP293" s="77"/>
      <c r="HQ293" s="77"/>
      <c r="HR293" s="77"/>
      <c r="HS293" s="77"/>
      <c r="HT293" s="77"/>
      <c r="HU293" s="77"/>
      <c r="HV293" s="77"/>
      <c r="HW293" s="77"/>
      <c r="HX293" s="77"/>
      <c r="HY293" s="77"/>
      <c r="HZ293" s="77"/>
      <c r="IA293" s="77"/>
    </row>
    <row r="294" spans="1:235" s="31" customFormat="1" ht="27" customHeight="1">
      <c r="A294" s="70" t="s">
        <v>712</v>
      </c>
      <c r="B294" s="71" t="s">
        <v>713</v>
      </c>
      <c r="C294" s="48" t="s">
        <v>47</v>
      </c>
      <c r="D294" s="16">
        <v>2538904.19</v>
      </c>
      <c r="E294" s="16">
        <v>3458378.83</v>
      </c>
      <c r="F294" s="16">
        <v>2657039.0699999998</v>
      </c>
      <c r="G294" s="16">
        <v>1389226.64</v>
      </c>
      <c r="H294" s="16">
        <v>1440000</v>
      </c>
      <c r="I294" s="16">
        <v>1485000</v>
      </c>
      <c r="J294" s="16">
        <v>1530000</v>
      </c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  <c r="CW294" s="51"/>
      <c r="CX294" s="51"/>
      <c r="CY294" s="51"/>
      <c r="CZ294" s="51"/>
      <c r="DA294" s="51"/>
      <c r="DB294" s="51"/>
      <c r="DC294" s="51"/>
      <c r="DD294" s="51"/>
      <c r="DE294" s="51"/>
      <c r="DF294" s="51"/>
      <c r="DG294" s="51"/>
      <c r="DH294" s="51"/>
      <c r="DI294" s="51"/>
      <c r="DJ294" s="51"/>
      <c r="DK294" s="51"/>
      <c r="DL294" s="51"/>
      <c r="DM294" s="51"/>
      <c r="DN294" s="51"/>
      <c r="DO294" s="51"/>
      <c r="DP294" s="51"/>
      <c r="DQ294" s="51"/>
      <c r="DR294" s="51"/>
      <c r="DS294" s="51"/>
      <c r="DT294" s="51"/>
      <c r="DU294" s="51"/>
      <c r="DV294" s="51"/>
      <c r="DW294" s="51"/>
      <c r="DX294" s="51"/>
      <c r="DY294" s="51"/>
      <c r="DZ294" s="51"/>
      <c r="EA294" s="51"/>
      <c r="EB294" s="51"/>
      <c r="EC294" s="51"/>
      <c r="ED294" s="51"/>
      <c r="EE294" s="51"/>
      <c r="EF294" s="51"/>
      <c r="EG294" s="51"/>
      <c r="EH294" s="51"/>
      <c r="EI294" s="51"/>
      <c r="EJ294" s="51"/>
      <c r="EK294" s="51"/>
      <c r="EL294" s="51"/>
      <c r="EM294" s="51"/>
      <c r="EN294" s="51"/>
      <c r="EO294" s="51"/>
      <c r="EP294" s="51"/>
      <c r="EQ294" s="51"/>
      <c r="ER294" s="51"/>
      <c r="ES294" s="51"/>
      <c r="ET294" s="51"/>
      <c r="EU294" s="51"/>
      <c r="EV294" s="51"/>
      <c r="EW294" s="51"/>
      <c r="EX294" s="51"/>
      <c r="EY294" s="51"/>
      <c r="EZ294" s="51"/>
      <c r="FA294" s="51"/>
      <c r="FB294" s="51"/>
      <c r="FC294" s="51"/>
      <c r="FD294" s="51"/>
      <c r="FE294" s="51"/>
      <c r="FF294" s="51"/>
      <c r="FG294" s="51"/>
      <c r="FH294" s="51"/>
      <c r="FI294" s="51"/>
      <c r="FJ294" s="51"/>
      <c r="FK294" s="51"/>
      <c r="FL294" s="51"/>
      <c r="FM294" s="51"/>
      <c r="FN294" s="51"/>
      <c r="FO294" s="51"/>
      <c r="FP294" s="51"/>
      <c r="FQ294" s="51"/>
      <c r="FR294" s="51"/>
      <c r="FS294" s="51"/>
      <c r="FT294" s="51"/>
      <c r="FU294" s="51"/>
      <c r="FV294" s="51"/>
      <c r="FW294" s="51"/>
      <c r="FX294" s="51"/>
      <c r="FY294" s="51"/>
      <c r="FZ294" s="51"/>
      <c r="GA294" s="51"/>
      <c r="GB294" s="51"/>
      <c r="GC294" s="51"/>
      <c r="GD294" s="51"/>
      <c r="GE294" s="51"/>
      <c r="GF294" s="51"/>
      <c r="GG294" s="51"/>
      <c r="GH294" s="51"/>
      <c r="GI294" s="51"/>
      <c r="GJ294" s="51"/>
      <c r="GK294" s="51"/>
      <c r="GL294" s="51"/>
      <c r="GM294" s="51"/>
      <c r="GN294" s="51"/>
      <c r="GO294" s="51"/>
      <c r="GP294" s="51"/>
      <c r="GQ294" s="51"/>
      <c r="GR294" s="51"/>
      <c r="GS294" s="51"/>
      <c r="GT294" s="51"/>
      <c r="GU294" s="51"/>
      <c r="GV294" s="51"/>
      <c r="GW294" s="51"/>
      <c r="GX294" s="51"/>
      <c r="GY294" s="51"/>
      <c r="GZ294" s="51"/>
      <c r="HA294" s="51"/>
      <c r="HB294" s="51"/>
      <c r="HC294" s="51"/>
      <c r="HD294" s="51"/>
      <c r="HE294" s="51"/>
      <c r="HF294" s="51"/>
      <c r="HG294" s="51"/>
      <c r="HH294" s="51"/>
      <c r="HI294" s="51"/>
      <c r="HJ294" s="51"/>
    </row>
    <row r="295" spans="1:235" ht="24">
      <c r="A295" s="96" t="s">
        <v>714</v>
      </c>
      <c r="B295" s="95" t="s">
        <v>715</v>
      </c>
      <c r="C295" s="48"/>
      <c r="D295" s="16">
        <f>SUM(D296:D354)</f>
        <v>2736870.0900000008</v>
      </c>
      <c r="E295" s="16">
        <f>SUM(E296:E373)</f>
        <v>1430814.77</v>
      </c>
      <c r="F295" s="16">
        <f>SUM(F296:F374)</f>
        <v>1260565.9099999997</v>
      </c>
      <c r="G295" s="16">
        <f t="shared" ref="G295:J295" si="140">SUM(G296:G374)</f>
        <v>1056800</v>
      </c>
      <c r="H295" s="16">
        <f t="shared" si="140"/>
        <v>1170100</v>
      </c>
      <c r="I295" s="16">
        <f t="shared" si="140"/>
        <v>1208600</v>
      </c>
      <c r="J295" s="16">
        <f t="shared" si="140"/>
        <v>1244200</v>
      </c>
    </row>
    <row r="296" spans="1:235" hidden="1">
      <c r="A296" s="22" t="s">
        <v>716</v>
      </c>
      <c r="B296" s="36" t="s">
        <v>133</v>
      </c>
      <c r="C296" s="48" t="s">
        <v>132</v>
      </c>
      <c r="D296" s="17">
        <v>71684.800000000003</v>
      </c>
      <c r="E296" s="17">
        <v>33282.36</v>
      </c>
      <c r="F296" s="17">
        <v>94723.62</v>
      </c>
      <c r="G296" s="17">
        <v>100800</v>
      </c>
      <c r="H296" s="17">
        <v>104500</v>
      </c>
      <c r="I296" s="17">
        <v>108000</v>
      </c>
      <c r="J296" s="17">
        <v>111200</v>
      </c>
    </row>
    <row r="297" spans="1:235" hidden="1">
      <c r="A297" s="22" t="s">
        <v>717</v>
      </c>
      <c r="B297" s="36" t="s">
        <v>134</v>
      </c>
      <c r="C297" s="48" t="s">
        <v>31</v>
      </c>
      <c r="D297" s="17">
        <v>84005.52</v>
      </c>
      <c r="E297" s="17">
        <v>24201.06</v>
      </c>
      <c r="F297" s="17">
        <v>39982.21</v>
      </c>
      <c r="G297" s="17">
        <v>42500</v>
      </c>
      <c r="H297" s="17">
        <v>44100</v>
      </c>
      <c r="I297" s="17">
        <v>45500</v>
      </c>
      <c r="J297" s="17">
        <v>47000</v>
      </c>
    </row>
    <row r="298" spans="1:235" hidden="1">
      <c r="A298" s="22" t="s">
        <v>718</v>
      </c>
      <c r="B298" s="36" t="s">
        <v>136</v>
      </c>
      <c r="C298" s="48" t="s">
        <v>135</v>
      </c>
      <c r="D298" s="17">
        <v>13150.56</v>
      </c>
      <c r="E298" s="17">
        <v>15117.51</v>
      </c>
      <c r="F298" s="17">
        <v>27923.63</v>
      </c>
      <c r="G298" s="17">
        <v>29800</v>
      </c>
      <c r="H298" s="17">
        <v>30800</v>
      </c>
      <c r="I298" s="17">
        <v>31800</v>
      </c>
      <c r="J298" s="17">
        <v>32700</v>
      </c>
    </row>
    <row r="299" spans="1:235" hidden="1">
      <c r="A299" s="22" t="s">
        <v>719</v>
      </c>
      <c r="B299" s="36" t="s">
        <v>138</v>
      </c>
      <c r="C299" s="48" t="s">
        <v>137</v>
      </c>
      <c r="D299" s="17">
        <v>2365.35</v>
      </c>
      <c r="E299" s="17">
        <v>620</v>
      </c>
      <c r="F299" s="17">
        <v>4809.49</v>
      </c>
      <c r="G299" s="17">
        <v>5200</v>
      </c>
      <c r="H299" s="17">
        <v>5300</v>
      </c>
      <c r="I299" s="17">
        <v>5500</v>
      </c>
      <c r="J299" s="17">
        <v>5600</v>
      </c>
    </row>
    <row r="300" spans="1:235" hidden="1">
      <c r="A300" s="22" t="s">
        <v>720</v>
      </c>
      <c r="B300" s="36" t="s">
        <v>245</v>
      </c>
      <c r="C300" s="48" t="s">
        <v>38</v>
      </c>
      <c r="D300" s="17">
        <v>7158.99</v>
      </c>
      <c r="E300" s="17">
        <v>3509.3</v>
      </c>
      <c r="F300" s="17">
        <v>5598.13</v>
      </c>
      <c r="G300" s="17">
        <v>6000</v>
      </c>
      <c r="H300" s="17">
        <v>6100</v>
      </c>
      <c r="I300" s="17">
        <v>6400</v>
      </c>
      <c r="J300" s="17">
        <v>6500</v>
      </c>
    </row>
    <row r="301" spans="1:235" hidden="1">
      <c r="A301" s="22" t="s">
        <v>721</v>
      </c>
      <c r="B301" s="36" t="s">
        <v>139</v>
      </c>
      <c r="C301" s="48" t="s">
        <v>36</v>
      </c>
      <c r="D301" s="17">
        <v>1255.0999999999999</v>
      </c>
      <c r="E301" s="17">
        <v>1936.24</v>
      </c>
      <c r="F301" s="17">
        <v>50803.82</v>
      </c>
      <c r="G301" s="17">
        <v>54000</v>
      </c>
      <c r="H301" s="17">
        <v>56100</v>
      </c>
      <c r="I301" s="17">
        <v>58000</v>
      </c>
      <c r="J301" s="17">
        <v>59600</v>
      </c>
    </row>
    <row r="302" spans="1:235" hidden="1">
      <c r="A302" s="22" t="s">
        <v>722</v>
      </c>
      <c r="B302" s="36" t="s">
        <v>141</v>
      </c>
      <c r="C302" s="48" t="s">
        <v>140</v>
      </c>
      <c r="D302" s="17">
        <v>248584.22</v>
      </c>
      <c r="E302" s="17">
        <v>119165.49</v>
      </c>
      <c r="F302" s="17">
        <v>157066.79999999999</v>
      </c>
      <c r="G302" s="17">
        <v>167200</v>
      </c>
      <c r="H302" s="17">
        <v>173400</v>
      </c>
      <c r="I302" s="17">
        <v>179000</v>
      </c>
      <c r="J302" s="17">
        <v>184300</v>
      </c>
    </row>
    <row r="303" spans="1:235" hidden="1">
      <c r="A303" s="22" t="s">
        <v>723</v>
      </c>
      <c r="B303" s="36" t="s">
        <v>144</v>
      </c>
      <c r="C303" s="48" t="s">
        <v>56</v>
      </c>
      <c r="D303" s="17">
        <v>126353.93</v>
      </c>
      <c r="E303" s="17">
        <v>49313.42</v>
      </c>
      <c r="F303" s="17">
        <v>131934.54999999999</v>
      </c>
      <c r="G303" s="17">
        <v>14500</v>
      </c>
      <c r="H303" s="17">
        <v>145600</v>
      </c>
      <c r="I303" s="17">
        <v>150400</v>
      </c>
      <c r="J303" s="17">
        <v>154800</v>
      </c>
    </row>
    <row r="304" spans="1:235" hidden="1">
      <c r="A304" s="22" t="s">
        <v>724</v>
      </c>
      <c r="B304" s="36" t="s">
        <v>147</v>
      </c>
      <c r="C304" s="48" t="s">
        <v>146</v>
      </c>
      <c r="D304" s="17">
        <v>0</v>
      </c>
      <c r="E304" s="17">
        <v>0</v>
      </c>
      <c r="F304" s="17">
        <v>0</v>
      </c>
      <c r="G304" s="17"/>
      <c r="H304" s="17"/>
      <c r="I304" s="17">
        <f t="shared" ref="I304:J304" si="141">H304*1.0325</f>
        <v>0</v>
      </c>
      <c r="J304" s="17">
        <f t="shared" si="141"/>
        <v>0</v>
      </c>
    </row>
    <row r="305" spans="1:10" hidden="1">
      <c r="A305" s="22" t="s">
        <v>725</v>
      </c>
      <c r="B305" s="22" t="s">
        <v>148</v>
      </c>
      <c r="C305" s="23" t="s">
        <v>58</v>
      </c>
      <c r="D305" s="17">
        <v>426638.15</v>
      </c>
      <c r="E305" s="17">
        <v>142368.04</v>
      </c>
      <c r="F305" s="17">
        <v>116232.16</v>
      </c>
      <c r="G305" s="17">
        <v>123800</v>
      </c>
      <c r="H305" s="17">
        <v>128300</v>
      </c>
      <c r="I305" s="17">
        <v>132500</v>
      </c>
      <c r="J305" s="17">
        <v>136500</v>
      </c>
    </row>
    <row r="306" spans="1:10" hidden="1">
      <c r="A306" s="22" t="s">
        <v>726</v>
      </c>
      <c r="B306" s="22" t="s">
        <v>254</v>
      </c>
      <c r="C306" s="23" t="s">
        <v>255</v>
      </c>
      <c r="D306" s="17">
        <v>28206.6</v>
      </c>
      <c r="E306" s="17">
        <v>12605.22</v>
      </c>
      <c r="F306" s="17">
        <v>34696.92</v>
      </c>
      <c r="G306" s="17"/>
      <c r="H306" s="17"/>
      <c r="I306" s="17"/>
      <c r="J306" s="17"/>
    </row>
    <row r="307" spans="1:10" hidden="1">
      <c r="A307" s="22" t="s">
        <v>727</v>
      </c>
      <c r="B307" s="22" t="s">
        <v>157</v>
      </c>
      <c r="C307" s="23" t="s">
        <v>156</v>
      </c>
      <c r="D307" s="17">
        <v>11451.8</v>
      </c>
      <c r="E307" s="17">
        <v>6574.99</v>
      </c>
      <c r="F307" s="17">
        <v>8488.26</v>
      </c>
      <c r="G307" s="17"/>
      <c r="H307" s="17"/>
      <c r="I307" s="17"/>
      <c r="J307" s="17"/>
    </row>
    <row r="308" spans="1:10" hidden="1">
      <c r="A308" s="22" t="s">
        <v>728</v>
      </c>
      <c r="B308" s="22" t="s">
        <v>251</v>
      </c>
      <c r="C308" s="23" t="s">
        <v>252</v>
      </c>
      <c r="D308" s="17">
        <v>7.65</v>
      </c>
      <c r="E308" s="17"/>
      <c r="F308" s="17"/>
      <c r="G308" s="17"/>
      <c r="H308" s="17"/>
      <c r="I308" s="17"/>
      <c r="J308" s="17"/>
    </row>
    <row r="309" spans="1:10" hidden="1">
      <c r="A309" s="22" t="s">
        <v>729</v>
      </c>
      <c r="B309" s="22" t="s">
        <v>730</v>
      </c>
      <c r="C309" s="23" t="s">
        <v>142</v>
      </c>
      <c r="D309" s="17">
        <v>0</v>
      </c>
      <c r="E309" s="17"/>
      <c r="F309" s="17"/>
      <c r="G309" s="17"/>
      <c r="H309" s="17"/>
      <c r="I309" s="17"/>
      <c r="J309" s="17"/>
    </row>
    <row r="310" spans="1:10" hidden="1">
      <c r="A310" s="22" t="s">
        <v>731</v>
      </c>
      <c r="B310" s="22" t="s">
        <v>732</v>
      </c>
      <c r="C310" s="23" t="s">
        <v>143</v>
      </c>
      <c r="D310" s="17">
        <v>145.79</v>
      </c>
      <c r="E310" s="17">
        <v>35.799999999999997</v>
      </c>
      <c r="F310" s="17">
        <v>183.92</v>
      </c>
      <c r="G310" s="17"/>
      <c r="H310" s="17"/>
      <c r="I310" s="17"/>
      <c r="J310" s="17"/>
    </row>
    <row r="311" spans="1:10" hidden="1">
      <c r="A311" s="22" t="s">
        <v>733</v>
      </c>
      <c r="B311" s="22" t="s">
        <v>246</v>
      </c>
      <c r="C311" s="23" t="s">
        <v>145</v>
      </c>
      <c r="D311" s="17">
        <v>65.52</v>
      </c>
      <c r="E311" s="17">
        <v>81.13</v>
      </c>
      <c r="F311" s="17">
        <v>158.83000000000001</v>
      </c>
      <c r="G311" s="17"/>
      <c r="H311" s="17"/>
      <c r="I311" s="17"/>
      <c r="J311" s="17"/>
    </row>
    <row r="312" spans="1:10" hidden="1">
      <c r="A312" s="22" t="s">
        <v>734</v>
      </c>
      <c r="B312" s="22" t="s">
        <v>735</v>
      </c>
      <c r="C312" s="23" t="s">
        <v>151</v>
      </c>
      <c r="D312" s="17">
        <v>0</v>
      </c>
      <c r="E312" s="17"/>
      <c r="F312" s="17"/>
      <c r="G312" s="17"/>
      <c r="H312" s="17"/>
      <c r="I312" s="17"/>
      <c r="J312" s="17"/>
    </row>
    <row r="313" spans="1:10" hidden="1">
      <c r="A313" s="22" t="s">
        <v>736</v>
      </c>
      <c r="B313" s="22" t="s">
        <v>153</v>
      </c>
      <c r="C313" s="23" t="s">
        <v>152</v>
      </c>
      <c r="D313" s="17">
        <v>0</v>
      </c>
      <c r="E313" s="17"/>
      <c r="F313" s="17"/>
      <c r="G313" s="17"/>
      <c r="H313" s="17"/>
      <c r="I313" s="17"/>
      <c r="J313" s="17"/>
    </row>
    <row r="314" spans="1:10" hidden="1">
      <c r="A314" s="22" t="s">
        <v>737</v>
      </c>
      <c r="B314" s="22" t="s">
        <v>738</v>
      </c>
      <c r="C314" s="23" t="s">
        <v>154</v>
      </c>
      <c r="D314" s="17">
        <v>262.74</v>
      </c>
      <c r="E314" s="17">
        <v>64.510000000000005</v>
      </c>
      <c r="F314" s="17">
        <v>331.45</v>
      </c>
      <c r="G314" s="17"/>
      <c r="H314" s="17"/>
      <c r="I314" s="17"/>
      <c r="J314" s="17"/>
    </row>
    <row r="315" spans="1:10" hidden="1">
      <c r="A315" s="22" t="s">
        <v>739</v>
      </c>
      <c r="B315" s="22" t="s">
        <v>740</v>
      </c>
      <c r="C315" s="23" t="s">
        <v>155</v>
      </c>
      <c r="D315" s="17">
        <v>1021.45</v>
      </c>
      <c r="E315" s="17"/>
      <c r="F315" s="17"/>
      <c r="G315" s="17"/>
      <c r="H315" s="17"/>
      <c r="I315" s="17"/>
      <c r="J315" s="17"/>
    </row>
    <row r="316" spans="1:10" hidden="1">
      <c r="A316" s="22" t="s">
        <v>741</v>
      </c>
      <c r="B316" s="22" t="s">
        <v>742</v>
      </c>
      <c r="C316" s="23" t="s">
        <v>57</v>
      </c>
      <c r="D316" s="17">
        <v>31803.21</v>
      </c>
      <c r="E316" s="17">
        <v>11176.79</v>
      </c>
      <c r="F316" s="17">
        <v>42868.58</v>
      </c>
      <c r="G316" s="17">
        <v>45700</v>
      </c>
      <c r="H316" s="17">
        <v>47300</v>
      </c>
      <c r="I316" s="17">
        <v>49000</v>
      </c>
      <c r="J316" s="17">
        <v>50300</v>
      </c>
    </row>
    <row r="317" spans="1:10" hidden="1">
      <c r="A317" s="22" t="s">
        <v>743</v>
      </c>
      <c r="B317" s="22" t="s">
        <v>744</v>
      </c>
      <c r="C317" s="23" t="s">
        <v>247</v>
      </c>
      <c r="D317" s="17">
        <v>4138.41</v>
      </c>
      <c r="E317" s="17"/>
      <c r="F317" s="17"/>
      <c r="G317" s="17"/>
      <c r="H317" s="17"/>
      <c r="I317" s="17"/>
      <c r="J317" s="17"/>
    </row>
    <row r="318" spans="1:10" hidden="1">
      <c r="A318" s="22" t="s">
        <v>745</v>
      </c>
      <c r="B318" s="22" t="s">
        <v>746</v>
      </c>
      <c r="C318" s="23" t="s">
        <v>249</v>
      </c>
      <c r="D318" s="17">
        <v>491.97</v>
      </c>
      <c r="E318" s="17">
        <v>77.28</v>
      </c>
      <c r="F318" s="17">
        <v>882.34</v>
      </c>
      <c r="G318" s="17"/>
      <c r="H318" s="17"/>
      <c r="I318" s="17"/>
      <c r="J318" s="17"/>
    </row>
    <row r="319" spans="1:10" hidden="1">
      <c r="A319" s="22" t="s">
        <v>747</v>
      </c>
      <c r="B319" s="22" t="s">
        <v>748</v>
      </c>
      <c r="C319" s="23" t="s">
        <v>250</v>
      </c>
      <c r="D319" s="17">
        <v>0</v>
      </c>
      <c r="E319" s="17"/>
      <c r="F319" s="17"/>
      <c r="G319" s="17"/>
      <c r="H319" s="17"/>
      <c r="I319" s="17"/>
      <c r="J319" s="17"/>
    </row>
    <row r="320" spans="1:10" hidden="1">
      <c r="A320" s="22" t="s">
        <v>747</v>
      </c>
      <c r="B320" s="22" t="s">
        <v>2090</v>
      </c>
      <c r="C320" s="23" t="s">
        <v>1970</v>
      </c>
      <c r="D320" s="17"/>
      <c r="E320" s="17"/>
      <c r="F320" s="17">
        <v>1404.92</v>
      </c>
      <c r="G320" s="17"/>
      <c r="H320" s="17"/>
      <c r="I320" s="17"/>
      <c r="J320" s="17"/>
    </row>
    <row r="321" spans="1:235" hidden="1">
      <c r="A321" s="22" t="s">
        <v>750</v>
      </c>
      <c r="B321" s="22" t="s">
        <v>256</v>
      </c>
      <c r="C321" s="23" t="s">
        <v>257</v>
      </c>
      <c r="D321" s="17">
        <v>19.96</v>
      </c>
      <c r="E321" s="17"/>
      <c r="F321" s="17"/>
      <c r="G321" s="17"/>
      <c r="H321" s="17"/>
      <c r="I321" s="17"/>
      <c r="J321" s="17"/>
    </row>
    <row r="322" spans="1:235" hidden="1">
      <c r="A322" s="22" t="s">
        <v>751</v>
      </c>
      <c r="B322" s="22" t="s">
        <v>752</v>
      </c>
      <c r="C322" s="23" t="s">
        <v>258</v>
      </c>
      <c r="D322" s="17">
        <v>11135.11</v>
      </c>
      <c r="E322" s="17">
        <v>2636.91</v>
      </c>
      <c r="F322" s="17"/>
      <c r="G322" s="17"/>
      <c r="H322" s="17"/>
      <c r="I322" s="17"/>
      <c r="J322" s="17"/>
    </row>
    <row r="323" spans="1:235" hidden="1">
      <c r="A323" s="22" t="s">
        <v>753</v>
      </c>
      <c r="B323" s="22" t="s">
        <v>2123</v>
      </c>
      <c r="C323" s="23" t="s">
        <v>2124</v>
      </c>
      <c r="D323" s="17">
        <v>0</v>
      </c>
      <c r="E323" s="17"/>
      <c r="F323" s="17">
        <v>19987.189999999999</v>
      </c>
      <c r="G323" s="17"/>
      <c r="H323" s="17"/>
      <c r="I323" s="17"/>
      <c r="J323" s="17"/>
    </row>
    <row r="324" spans="1:235" s="76" customFormat="1" ht="14.25" hidden="1" customHeight="1">
      <c r="A324" s="22" t="s">
        <v>755</v>
      </c>
      <c r="B324" s="22" t="s">
        <v>147</v>
      </c>
      <c r="C324" s="23" t="s">
        <v>146</v>
      </c>
      <c r="D324" s="83">
        <v>24870.84</v>
      </c>
      <c r="E324" s="83">
        <v>8233.57</v>
      </c>
      <c r="F324" s="83">
        <v>14170.74</v>
      </c>
      <c r="G324" s="83"/>
      <c r="H324" s="83"/>
      <c r="I324" s="83"/>
      <c r="J324" s="83"/>
      <c r="HK324" s="77"/>
      <c r="HL324" s="77"/>
      <c r="HM324" s="77"/>
      <c r="HN324" s="77"/>
      <c r="HO324" s="77"/>
      <c r="HP324" s="77"/>
      <c r="HQ324" s="77"/>
      <c r="HR324" s="77"/>
      <c r="HS324" s="77"/>
      <c r="HT324" s="77"/>
      <c r="HU324" s="77"/>
      <c r="HV324" s="77"/>
      <c r="HW324" s="77"/>
      <c r="HX324" s="77"/>
      <c r="HY324" s="77"/>
      <c r="HZ324" s="77"/>
      <c r="IA324" s="77"/>
    </row>
    <row r="325" spans="1:235" s="76" customFormat="1" ht="14.25" hidden="1" customHeight="1">
      <c r="A325" s="22" t="s">
        <v>756</v>
      </c>
      <c r="B325" s="22" t="s">
        <v>757</v>
      </c>
      <c r="C325" s="23" t="s">
        <v>149</v>
      </c>
      <c r="D325" s="83">
        <v>398.37</v>
      </c>
      <c r="E325" s="83">
        <v>96.5</v>
      </c>
      <c r="F325" s="83">
        <v>480.33</v>
      </c>
      <c r="G325" s="83"/>
      <c r="H325" s="83"/>
      <c r="I325" s="83"/>
      <c r="J325" s="83"/>
      <c r="HK325" s="77"/>
      <c r="HL325" s="77"/>
      <c r="HM325" s="77"/>
      <c r="HN325" s="77"/>
      <c r="HO325" s="77"/>
      <c r="HP325" s="77"/>
      <c r="HQ325" s="77"/>
      <c r="HR325" s="77"/>
      <c r="HS325" s="77"/>
      <c r="HT325" s="77"/>
      <c r="HU325" s="77"/>
      <c r="HV325" s="77"/>
      <c r="HW325" s="77"/>
      <c r="HX325" s="77"/>
      <c r="HY325" s="77"/>
      <c r="HZ325" s="77"/>
      <c r="IA325" s="77"/>
    </row>
    <row r="326" spans="1:235" s="76" customFormat="1" ht="14.25" hidden="1" customHeight="1">
      <c r="A326" s="22" t="s">
        <v>758</v>
      </c>
      <c r="B326" s="22" t="s">
        <v>759</v>
      </c>
      <c r="C326" s="23" t="s">
        <v>259</v>
      </c>
      <c r="D326" s="83">
        <v>10020.69</v>
      </c>
      <c r="E326" s="83">
        <v>4047.66</v>
      </c>
      <c r="F326" s="17">
        <v>7924.33</v>
      </c>
      <c r="G326" s="17"/>
      <c r="H326" s="17"/>
      <c r="I326" s="17"/>
      <c r="J326" s="17"/>
      <c r="HK326" s="77"/>
      <c r="HL326" s="77"/>
      <c r="HM326" s="77"/>
      <c r="HN326" s="77"/>
      <c r="HO326" s="77"/>
      <c r="HP326" s="77"/>
      <c r="HQ326" s="77"/>
      <c r="HR326" s="77"/>
      <c r="HS326" s="77"/>
      <c r="HT326" s="77"/>
      <c r="HU326" s="77"/>
      <c r="HV326" s="77"/>
      <c r="HW326" s="77"/>
      <c r="HX326" s="77"/>
      <c r="HY326" s="77"/>
      <c r="HZ326" s="77"/>
      <c r="IA326" s="77"/>
    </row>
    <row r="327" spans="1:235" s="76" customFormat="1" ht="14.25" hidden="1" customHeight="1">
      <c r="A327" s="22" t="s">
        <v>760</v>
      </c>
      <c r="B327" s="22" t="s">
        <v>261</v>
      </c>
      <c r="C327" s="23" t="s">
        <v>262</v>
      </c>
      <c r="D327" s="83">
        <v>1622.61</v>
      </c>
      <c r="E327" s="83">
        <v>803.91</v>
      </c>
      <c r="F327" s="83">
        <v>3220.3</v>
      </c>
      <c r="G327" s="83"/>
      <c r="H327" s="83"/>
      <c r="I327" s="83"/>
      <c r="J327" s="83"/>
      <c r="HK327" s="77"/>
      <c r="HL327" s="77"/>
      <c r="HM327" s="77"/>
      <c r="HN327" s="77"/>
      <c r="HO327" s="77"/>
      <c r="HP327" s="77"/>
      <c r="HQ327" s="77"/>
      <c r="HR327" s="77"/>
      <c r="HS327" s="77"/>
      <c r="HT327" s="77"/>
      <c r="HU327" s="77"/>
      <c r="HV327" s="77"/>
      <c r="HW327" s="77"/>
      <c r="HX327" s="77"/>
      <c r="HY327" s="77"/>
      <c r="HZ327" s="77"/>
      <c r="IA327" s="77"/>
    </row>
    <row r="328" spans="1:235" s="76" customFormat="1" ht="14.25" hidden="1" customHeight="1">
      <c r="A328" s="22" t="s">
        <v>761</v>
      </c>
      <c r="B328" s="22" t="s">
        <v>762</v>
      </c>
      <c r="C328" s="23" t="s">
        <v>248</v>
      </c>
      <c r="D328" s="83">
        <v>0</v>
      </c>
      <c r="E328" s="83"/>
      <c r="F328" s="83"/>
      <c r="G328" s="83"/>
      <c r="H328" s="83"/>
      <c r="I328" s="83"/>
      <c r="J328" s="83"/>
      <c r="HK328" s="77"/>
      <c r="HL328" s="77"/>
      <c r="HM328" s="77"/>
      <c r="HN328" s="77"/>
      <c r="HO328" s="77"/>
      <c r="HP328" s="77"/>
      <c r="HQ328" s="77"/>
      <c r="HR328" s="77"/>
      <c r="HS328" s="77"/>
      <c r="HT328" s="77"/>
      <c r="HU328" s="77"/>
      <c r="HV328" s="77"/>
      <c r="HW328" s="77"/>
      <c r="HX328" s="77"/>
      <c r="HY328" s="77"/>
      <c r="HZ328" s="77"/>
      <c r="IA328" s="77"/>
    </row>
    <row r="329" spans="1:235" s="76" customFormat="1" ht="14.25" hidden="1" customHeight="1">
      <c r="A329" s="22" t="s">
        <v>763</v>
      </c>
      <c r="B329" s="22" t="s">
        <v>2011</v>
      </c>
      <c r="C329" s="23" t="s">
        <v>206</v>
      </c>
      <c r="D329" s="83"/>
      <c r="E329" s="83">
        <v>881.05</v>
      </c>
      <c r="F329" s="83">
        <v>50954.86</v>
      </c>
      <c r="G329" s="17">
        <v>54200</v>
      </c>
      <c r="H329" s="83"/>
      <c r="I329" s="83"/>
      <c r="J329" s="83"/>
      <c r="HK329" s="77"/>
      <c r="HL329" s="77"/>
      <c r="HM329" s="77"/>
      <c r="HN329" s="77"/>
      <c r="HO329" s="77"/>
      <c r="HP329" s="77"/>
      <c r="HQ329" s="77"/>
      <c r="HR329" s="77"/>
      <c r="HS329" s="77"/>
      <c r="HT329" s="77"/>
      <c r="HU329" s="77"/>
      <c r="HV329" s="77"/>
      <c r="HW329" s="77"/>
      <c r="HX329" s="77"/>
      <c r="HY329" s="77"/>
      <c r="HZ329" s="77"/>
      <c r="IA329" s="77"/>
    </row>
    <row r="330" spans="1:235" s="76" customFormat="1" ht="14.25" hidden="1" customHeight="1">
      <c r="A330" s="22"/>
      <c r="B330" s="22" t="s">
        <v>764</v>
      </c>
      <c r="C330" s="23" t="s">
        <v>203</v>
      </c>
      <c r="D330" s="83">
        <v>0</v>
      </c>
      <c r="E330" s="83"/>
      <c r="F330" s="83"/>
      <c r="G330" s="83"/>
      <c r="H330" s="83"/>
      <c r="I330" s="83"/>
      <c r="J330" s="83"/>
      <c r="HK330" s="77"/>
      <c r="HL330" s="77"/>
      <c r="HM330" s="77"/>
      <c r="HN330" s="77"/>
      <c r="HO330" s="77"/>
      <c r="HP330" s="77"/>
      <c r="HQ330" s="77"/>
      <c r="HR330" s="77"/>
      <c r="HS330" s="77"/>
      <c r="HT330" s="77"/>
      <c r="HU330" s="77"/>
      <c r="HV330" s="77"/>
      <c r="HW330" s="77"/>
      <c r="HX330" s="77"/>
      <c r="HY330" s="77"/>
      <c r="HZ330" s="77"/>
      <c r="IA330" s="77"/>
    </row>
    <row r="331" spans="1:235" s="76" customFormat="1" ht="14.25" hidden="1" customHeight="1">
      <c r="A331" s="22" t="s">
        <v>765</v>
      </c>
      <c r="B331" s="22" t="s">
        <v>766</v>
      </c>
      <c r="C331" s="23" t="s">
        <v>205</v>
      </c>
      <c r="D331" s="83">
        <v>3.12</v>
      </c>
      <c r="E331" s="83">
        <v>0.48</v>
      </c>
      <c r="F331" s="83">
        <v>7.69</v>
      </c>
      <c r="G331" s="83"/>
      <c r="H331" s="83"/>
      <c r="I331" s="83"/>
      <c r="J331" s="83"/>
      <c r="HK331" s="77"/>
      <c r="HL331" s="77"/>
      <c r="HM331" s="77"/>
      <c r="HN331" s="77"/>
      <c r="HO331" s="77"/>
      <c r="HP331" s="77"/>
      <c r="HQ331" s="77"/>
      <c r="HR331" s="77"/>
      <c r="HS331" s="77"/>
      <c r="HT331" s="77"/>
      <c r="HU331" s="77"/>
      <c r="HV331" s="77"/>
      <c r="HW331" s="77"/>
      <c r="HX331" s="77"/>
      <c r="HY331" s="77"/>
      <c r="HZ331" s="77"/>
      <c r="IA331" s="77"/>
    </row>
    <row r="332" spans="1:235" s="76" customFormat="1" ht="14.25" hidden="1" customHeight="1">
      <c r="A332" s="22" t="s">
        <v>767</v>
      </c>
      <c r="B332" s="22" t="s">
        <v>768</v>
      </c>
      <c r="C332" s="23" t="s">
        <v>769</v>
      </c>
      <c r="D332" s="83">
        <v>6353.59</v>
      </c>
      <c r="E332" s="83">
        <v>838.92</v>
      </c>
      <c r="F332" s="83">
        <v>5003.58</v>
      </c>
      <c r="G332" s="83"/>
      <c r="H332" s="83"/>
      <c r="I332" s="83"/>
      <c r="J332" s="83"/>
      <c r="HK332" s="77"/>
      <c r="HL332" s="77"/>
      <c r="HM332" s="77"/>
      <c r="HN332" s="77"/>
      <c r="HO332" s="77"/>
      <c r="HP332" s="77"/>
      <c r="HQ332" s="77"/>
      <c r="HR332" s="77"/>
      <c r="HS332" s="77"/>
      <c r="HT332" s="77"/>
      <c r="HU332" s="77"/>
      <c r="HV332" s="77"/>
      <c r="HW332" s="77"/>
      <c r="HX332" s="77"/>
      <c r="HY332" s="77"/>
      <c r="HZ332" s="77"/>
      <c r="IA332" s="77"/>
    </row>
    <row r="333" spans="1:235" s="76" customFormat="1" ht="14.25" hidden="1" customHeight="1">
      <c r="A333" s="22" t="s">
        <v>770</v>
      </c>
      <c r="B333" s="22" t="s">
        <v>771</v>
      </c>
      <c r="C333" s="23" t="s">
        <v>772</v>
      </c>
      <c r="D333" s="83">
        <v>1210.1199999999999</v>
      </c>
      <c r="E333" s="83"/>
      <c r="F333" s="83"/>
      <c r="G333" s="83"/>
      <c r="H333" s="83"/>
      <c r="I333" s="83"/>
      <c r="J333" s="83"/>
      <c r="HK333" s="77"/>
      <c r="HL333" s="77"/>
      <c r="HM333" s="77"/>
      <c r="HN333" s="77"/>
      <c r="HO333" s="77"/>
      <c r="HP333" s="77"/>
      <c r="HQ333" s="77"/>
      <c r="HR333" s="77"/>
      <c r="HS333" s="77"/>
      <c r="HT333" s="77"/>
      <c r="HU333" s="77"/>
      <c r="HV333" s="77"/>
      <c r="HW333" s="77"/>
      <c r="HX333" s="77"/>
      <c r="HY333" s="77"/>
      <c r="HZ333" s="77"/>
      <c r="IA333" s="77"/>
    </row>
    <row r="334" spans="1:235" s="78" customFormat="1" ht="14.25" hidden="1" customHeight="1">
      <c r="A334" s="22" t="s">
        <v>773</v>
      </c>
      <c r="B334" s="22" t="s">
        <v>774</v>
      </c>
      <c r="C334" s="23" t="s">
        <v>775</v>
      </c>
      <c r="D334" s="83">
        <v>1251.07</v>
      </c>
      <c r="E334" s="83">
        <v>250.23</v>
      </c>
      <c r="F334" s="83">
        <v>50.21</v>
      </c>
      <c r="G334" s="83"/>
      <c r="H334" s="83"/>
      <c r="I334" s="83"/>
      <c r="J334" s="83"/>
      <c r="HK334" s="79"/>
      <c r="HL334" s="79"/>
      <c r="HM334" s="79"/>
      <c r="HN334" s="79"/>
      <c r="HO334" s="79"/>
      <c r="HP334" s="79"/>
      <c r="HQ334" s="79"/>
      <c r="HR334" s="79"/>
      <c r="HS334" s="79"/>
      <c r="HT334" s="79"/>
      <c r="HU334" s="79"/>
      <c r="HV334" s="79"/>
      <c r="HW334" s="79"/>
      <c r="HX334" s="79"/>
      <c r="HY334" s="79"/>
      <c r="HZ334" s="79"/>
      <c r="IA334" s="79"/>
    </row>
    <row r="335" spans="1:235" s="114" customFormat="1" ht="14.25" hidden="1" customHeight="1">
      <c r="A335" s="22" t="s">
        <v>776</v>
      </c>
      <c r="B335" s="22" t="s">
        <v>777</v>
      </c>
      <c r="C335" s="23" t="s">
        <v>778</v>
      </c>
      <c r="D335" s="83">
        <v>1556805.27</v>
      </c>
      <c r="E335" s="83">
        <v>978505.64</v>
      </c>
      <c r="F335" s="17">
        <v>370202.24</v>
      </c>
      <c r="G335" s="17">
        <v>394000</v>
      </c>
      <c r="H335" s="17">
        <v>408700</v>
      </c>
      <c r="I335" s="17">
        <v>422000</v>
      </c>
      <c r="J335" s="17">
        <v>434600</v>
      </c>
      <c r="HK335" s="115"/>
      <c r="HL335" s="115"/>
      <c r="HM335" s="115"/>
      <c r="HN335" s="115"/>
      <c r="HO335" s="115"/>
      <c r="HP335" s="115"/>
      <c r="HQ335" s="115"/>
      <c r="HR335" s="115"/>
      <c r="HS335" s="115"/>
      <c r="HT335" s="115"/>
      <c r="HU335" s="115"/>
      <c r="HV335" s="115"/>
      <c r="HW335" s="115"/>
      <c r="HX335" s="115"/>
      <c r="HY335" s="115"/>
      <c r="HZ335" s="115"/>
      <c r="IA335" s="115"/>
    </row>
    <row r="336" spans="1:235" s="78" customFormat="1" ht="14.25" hidden="1" customHeight="1">
      <c r="A336" s="22" t="s">
        <v>779</v>
      </c>
      <c r="B336" s="22" t="s">
        <v>780</v>
      </c>
      <c r="C336" s="23" t="s">
        <v>781</v>
      </c>
      <c r="D336" s="83">
        <v>6145.36</v>
      </c>
      <c r="E336" s="83"/>
      <c r="F336" s="83"/>
      <c r="G336" s="83"/>
      <c r="H336" s="83"/>
      <c r="I336" s="83"/>
      <c r="J336" s="83"/>
      <c r="HK336" s="79"/>
      <c r="HL336" s="79"/>
      <c r="HM336" s="79"/>
      <c r="HN336" s="79"/>
      <c r="HO336" s="79"/>
      <c r="HP336" s="79"/>
      <c r="HQ336" s="79"/>
      <c r="HR336" s="79"/>
      <c r="HS336" s="79"/>
      <c r="HT336" s="79"/>
      <c r="HU336" s="79"/>
      <c r="HV336" s="79"/>
      <c r="HW336" s="79"/>
      <c r="HX336" s="79"/>
      <c r="HY336" s="79"/>
      <c r="HZ336" s="79"/>
      <c r="IA336" s="79"/>
    </row>
    <row r="337" spans="1:235" s="78" customFormat="1" ht="14.25" hidden="1" customHeight="1">
      <c r="A337" s="22" t="s">
        <v>782</v>
      </c>
      <c r="B337" s="22" t="s">
        <v>783</v>
      </c>
      <c r="C337" s="23" t="s">
        <v>784</v>
      </c>
      <c r="D337" s="83">
        <v>165.29</v>
      </c>
      <c r="E337" s="83"/>
      <c r="F337" s="83"/>
      <c r="G337" s="83"/>
      <c r="H337" s="83"/>
      <c r="I337" s="83"/>
      <c r="J337" s="83"/>
      <c r="HK337" s="79"/>
      <c r="HL337" s="79"/>
      <c r="HM337" s="79"/>
      <c r="HN337" s="79"/>
      <c r="HO337" s="79"/>
      <c r="HP337" s="79"/>
      <c r="HQ337" s="79"/>
      <c r="HR337" s="79"/>
      <c r="HS337" s="79"/>
      <c r="HT337" s="79"/>
      <c r="HU337" s="79"/>
      <c r="HV337" s="79"/>
      <c r="HW337" s="79"/>
      <c r="HX337" s="79"/>
      <c r="HY337" s="79"/>
      <c r="HZ337" s="79"/>
      <c r="IA337" s="79"/>
    </row>
    <row r="338" spans="1:235" s="78" customFormat="1" ht="14.25" hidden="1" customHeight="1">
      <c r="A338" s="22" t="s">
        <v>785</v>
      </c>
      <c r="B338" s="22" t="s">
        <v>786</v>
      </c>
      <c r="C338" s="23" t="s">
        <v>787</v>
      </c>
      <c r="D338" s="83">
        <v>268.06</v>
      </c>
      <c r="E338" s="83"/>
      <c r="F338" s="83"/>
      <c r="G338" s="83"/>
      <c r="H338" s="83"/>
      <c r="I338" s="83"/>
      <c r="J338" s="83"/>
      <c r="HK338" s="79"/>
      <c r="HL338" s="79"/>
      <c r="HM338" s="79"/>
      <c r="HN338" s="79"/>
      <c r="HO338" s="79"/>
      <c r="HP338" s="79"/>
      <c r="HQ338" s="79"/>
      <c r="HR338" s="79"/>
      <c r="HS338" s="79"/>
      <c r="HT338" s="79"/>
      <c r="HU338" s="79"/>
      <c r="HV338" s="79"/>
      <c r="HW338" s="79"/>
      <c r="HX338" s="79"/>
      <c r="HY338" s="79"/>
      <c r="HZ338" s="79"/>
      <c r="IA338" s="79"/>
    </row>
    <row r="339" spans="1:235" s="78" customFormat="1" ht="14.25" hidden="1" customHeight="1">
      <c r="A339" s="22" t="s">
        <v>788</v>
      </c>
      <c r="B339" s="22" t="s">
        <v>789</v>
      </c>
      <c r="C339" s="23" t="s">
        <v>790</v>
      </c>
      <c r="D339" s="83">
        <v>4367.3500000000004</v>
      </c>
      <c r="E339" s="83">
        <v>164.36</v>
      </c>
      <c r="F339" s="83">
        <v>264.08999999999997</v>
      </c>
      <c r="G339" s="83"/>
      <c r="H339" s="83"/>
      <c r="I339" s="83"/>
      <c r="J339" s="83"/>
      <c r="HK339" s="79"/>
      <c r="HL339" s="79"/>
      <c r="HM339" s="79"/>
      <c r="HN339" s="79"/>
      <c r="HO339" s="79"/>
      <c r="HP339" s="79"/>
      <c r="HQ339" s="79"/>
      <c r="HR339" s="79"/>
      <c r="HS339" s="79"/>
      <c r="HT339" s="79"/>
      <c r="HU339" s="79"/>
      <c r="HV339" s="79"/>
      <c r="HW339" s="79"/>
      <c r="HX339" s="79"/>
      <c r="HY339" s="79"/>
      <c r="HZ339" s="79"/>
      <c r="IA339" s="79"/>
    </row>
    <row r="340" spans="1:235" s="78" customFormat="1" ht="14.25" hidden="1" customHeight="1">
      <c r="A340" s="22" t="s">
        <v>791</v>
      </c>
      <c r="B340" s="22" t="s">
        <v>792</v>
      </c>
      <c r="C340" s="23" t="s">
        <v>793</v>
      </c>
      <c r="D340" s="83">
        <v>46390.5</v>
      </c>
      <c r="E340" s="83">
        <v>4311.25</v>
      </c>
      <c r="F340" s="17">
        <v>13816.49</v>
      </c>
      <c r="G340" s="17"/>
      <c r="H340" s="17"/>
      <c r="I340" s="17"/>
      <c r="J340" s="17"/>
      <c r="HK340" s="79"/>
      <c r="HL340" s="79"/>
      <c r="HM340" s="79"/>
      <c r="HN340" s="79"/>
      <c r="HO340" s="79"/>
      <c r="HP340" s="79"/>
      <c r="HQ340" s="79"/>
      <c r="HR340" s="79"/>
      <c r="HS340" s="79"/>
      <c r="HT340" s="79"/>
      <c r="HU340" s="79"/>
      <c r="HV340" s="79"/>
      <c r="HW340" s="79"/>
      <c r="HX340" s="79"/>
      <c r="HY340" s="79"/>
      <c r="HZ340" s="79"/>
      <c r="IA340" s="79"/>
    </row>
    <row r="341" spans="1:235" s="78" customFormat="1" ht="14.25" hidden="1" customHeight="1">
      <c r="A341" s="22" t="s">
        <v>1591</v>
      </c>
      <c r="B341" s="22" t="s">
        <v>1793</v>
      </c>
      <c r="C341" s="23" t="s">
        <v>1549</v>
      </c>
      <c r="D341" s="83">
        <v>2543.4</v>
      </c>
      <c r="E341" s="83">
        <v>422.01</v>
      </c>
      <c r="F341" s="83">
        <v>54.53</v>
      </c>
      <c r="G341" s="83"/>
      <c r="H341" s="83"/>
      <c r="I341" s="83"/>
      <c r="J341" s="83"/>
      <c r="HK341" s="79"/>
      <c r="HL341" s="79"/>
      <c r="HM341" s="79"/>
      <c r="HN341" s="79"/>
      <c r="HO341" s="79"/>
      <c r="HP341" s="79"/>
      <c r="HQ341" s="79"/>
      <c r="HR341" s="79"/>
      <c r="HS341" s="79"/>
      <c r="HT341" s="79"/>
      <c r="HU341" s="79"/>
      <c r="HV341" s="79"/>
      <c r="HW341" s="79"/>
      <c r="HX341" s="79"/>
      <c r="HY341" s="79"/>
      <c r="HZ341" s="79"/>
      <c r="IA341" s="79"/>
    </row>
    <row r="342" spans="1:235" s="78" customFormat="1" ht="14.25" hidden="1" customHeight="1">
      <c r="A342" s="22" t="s">
        <v>1794</v>
      </c>
      <c r="B342" s="22" t="s">
        <v>1795</v>
      </c>
      <c r="C342" s="23" t="s">
        <v>1675</v>
      </c>
      <c r="D342" s="83">
        <v>151.88999999999999</v>
      </c>
      <c r="E342" s="83"/>
      <c r="F342" s="83"/>
      <c r="G342" s="83"/>
      <c r="H342" s="83"/>
      <c r="I342" s="83"/>
      <c r="J342" s="83"/>
      <c r="HK342" s="79"/>
      <c r="HL342" s="79"/>
      <c r="HM342" s="79"/>
      <c r="HN342" s="79"/>
      <c r="HO342" s="79"/>
      <c r="HP342" s="79"/>
      <c r="HQ342" s="79"/>
      <c r="HR342" s="79"/>
      <c r="HS342" s="79"/>
      <c r="HT342" s="79"/>
      <c r="HU342" s="79"/>
      <c r="HV342" s="79"/>
      <c r="HW342" s="79"/>
      <c r="HX342" s="79"/>
      <c r="HY342" s="79"/>
      <c r="HZ342" s="79"/>
      <c r="IA342" s="79"/>
    </row>
    <row r="343" spans="1:235" s="78" customFormat="1" ht="14.25" hidden="1" customHeight="1">
      <c r="A343" s="22" t="s">
        <v>1624</v>
      </c>
      <c r="B343" s="22" t="s">
        <v>1796</v>
      </c>
      <c r="C343" s="23" t="s">
        <v>1625</v>
      </c>
      <c r="D343" s="83">
        <v>17.5</v>
      </c>
      <c r="E343" s="83"/>
      <c r="F343" s="83"/>
      <c r="G343" s="83"/>
      <c r="H343" s="83"/>
      <c r="I343" s="83"/>
      <c r="J343" s="83"/>
      <c r="HK343" s="79"/>
      <c r="HL343" s="79"/>
      <c r="HM343" s="79"/>
      <c r="HN343" s="79"/>
      <c r="HO343" s="79"/>
      <c r="HP343" s="79"/>
      <c r="HQ343" s="79"/>
      <c r="HR343" s="79"/>
      <c r="HS343" s="79"/>
      <c r="HT343" s="79"/>
      <c r="HU343" s="79"/>
      <c r="HV343" s="79"/>
      <c r="HW343" s="79"/>
      <c r="HX343" s="79"/>
      <c r="HY343" s="79"/>
      <c r="HZ343" s="79"/>
      <c r="IA343" s="79"/>
    </row>
    <row r="344" spans="1:235" s="78" customFormat="1" ht="14.25" hidden="1" customHeight="1">
      <c r="A344" s="22" t="s">
        <v>1627</v>
      </c>
      <c r="B344" s="22" t="s">
        <v>1797</v>
      </c>
      <c r="C344" s="23" t="s">
        <v>1628</v>
      </c>
      <c r="D344" s="83">
        <v>1540.65</v>
      </c>
      <c r="E344" s="83">
        <v>5812.82</v>
      </c>
      <c r="F344" s="17">
        <v>14834.37</v>
      </c>
      <c r="G344" s="17">
        <v>15800</v>
      </c>
      <c r="H344" s="17">
        <v>16400</v>
      </c>
      <c r="I344" s="17">
        <v>16900</v>
      </c>
      <c r="J344" s="17">
        <v>17400</v>
      </c>
      <c r="HK344" s="79"/>
      <c r="HL344" s="79"/>
      <c r="HM344" s="79"/>
      <c r="HN344" s="79"/>
      <c r="HO344" s="79"/>
      <c r="HP344" s="79"/>
      <c r="HQ344" s="79"/>
      <c r="HR344" s="79"/>
      <c r="HS344" s="79"/>
      <c r="HT344" s="79"/>
      <c r="HU344" s="79"/>
      <c r="HV344" s="79"/>
      <c r="HW344" s="79"/>
      <c r="HX344" s="79"/>
      <c r="HY344" s="79"/>
      <c r="HZ344" s="79"/>
      <c r="IA344" s="79"/>
    </row>
    <row r="345" spans="1:235" s="78" customFormat="1" ht="14.25" hidden="1" customHeight="1">
      <c r="A345" s="22" t="s">
        <v>1670</v>
      </c>
      <c r="B345" s="22" t="s">
        <v>1798</v>
      </c>
      <c r="C345" s="23" t="s">
        <v>1647</v>
      </c>
      <c r="D345" s="83">
        <v>733.93</v>
      </c>
      <c r="E345" s="83"/>
      <c r="F345" s="83"/>
      <c r="G345" s="83"/>
      <c r="H345" s="83"/>
      <c r="I345" s="83"/>
      <c r="J345" s="83"/>
      <c r="HK345" s="79"/>
      <c r="HL345" s="79"/>
      <c r="HM345" s="79"/>
      <c r="HN345" s="79"/>
      <c r="HO345" s="79"/>
      <c r="HP345" s="79"/>
      <c r="HQ345" s="79"/>
      <c r="HR345" s="79"/>
      <c r="HS345" s="79"/>
      <c r="HT345" s="79"/>
      <c r="HU345" s="79"/>
      <c r="HV345" s="79"/>
      <c r="HW345" s="79"/>
      <c r="HX345" s="79"/>
      <c r="HY345" s="79"/>
      <c r="HZ345" s="79"/>
      <c r="IA345" s="79"/>
    </row>
    <row r="346" spans="1:235" hidden="1">
      <c r="A346" s="22"/>
      <c r="B346" s="22" t="s">
        <v>749</v>
      </c>
      <c r="C346" s="23" t="s">
        <v>253</v>
      </c>
      <c r="D346" s="17">
        <v>0</v>
      </c>
      <c r="E346" s="17"/>
      <c r="F346" s="17"/>
      <c r="G346" s="17"/>
      <c r="H346" s="17"/>
      <c r="I346" s="17"/>
      <c r="J346" s="17"/>
    </row>
    <row r="347" spans="1:235" s="78" customFormat="1" ht="14.25" hidden="1" customHeight="1">
      <c r="A347" s="22"/>
      <c r="B347" s="22" t="s">
        <v>1799</v>
      </c>
      <c r="C347" s="23" t="s">
        <v>1649</v>
      </c>
      <c r="D347" s="83">
        <v>368.41</v>
      </c>
      <c r="E347" s="83"/>
      <c r="F347" s="83"/>
      <c r="G347" s="83"/>
      <c r="H347" s="83"/>
      <c r="I347" s="83"/>
      <c r="J347" s="83"/>
      <c r="HK347" s="79"/>
      <c r="HL347" s="79"/>
      <c r="HM347" s="79"/>
      <c r="HN347" s="79"/>
      <c r="HO347" s="79"/>
      <c r="HP347" s="79"/>
      <c r="HQ347" s="79"/>
      <c r="HR347" s="79"/>
      <c r="HS347" s="79"/>
      <c r="HT347" s="79"/>
      <c r="HU347" s="79"/>
      <c r="HV347" s="79"/>
      <c r="HW347" s="79"/>
      <c r="HX347" s="79"/>
      <c r="HY347" s="79"/>
      <c r="HZ347" s="79"/>
      <c r="IA347" s="79"/>
    </row>
    <row r="348" spans="1:235" s="78" customFormat="1" ht="14.25" hidden="1" customHeight="1">
      <c r="A348" s="22" t="s">
        <v>1648</v>
      </c>
      <c r="B348" s="22" t="s">
        <v>2024</v>
      </c>
      <c r="C348" s="23" t="s">
        <v>1717</v>
      </c>
      <c r="D348" s="83"/>
      <c r="E348" s="83"/>
      <c r="F348" s="83">
        <v>1073.51</v>
      </c>
      <c r="G348" s="83"/>
      <c r="H348" s="83"/>
      <c r="I348" s="83"/>
      <c r="J348" s="83"/>
      <c r="HK348" s="79"/>
      <c r="HL348" s="79"/>
      <c r="HM348" s="79"/>
      <c r="HN348" s="79"/>
      <c r="HO348" s="79"/>
      <c r="HP348" s="79"/>
      <c r="HQ348" s="79"/>
      <c r="HR348" s="79"/>
      <c r="HS348" s="79"/>
      <c r="HT348" s="79"/>
      <c r="HU348" s="79"/>
      <c r="HV348" s="79"/>
      <c r="HW348" s="79"/>
      <c r="HX348" s="79"/>
      <c r="HY348" s="79"/>
      <c r="HZ348" s="79"/>
      <c r="IA348" s="79"/>
    </row>
    <row r="349" spans="1:235" s="114" customFormat="1" ht="14.25" hidden="1" customHeight="1">
      <c r="A349" s="22" t="s">
        <v>1671</v>
      </c>
      <c r="B349" s="22" t="s">
        <v>1672</v>
      </c>
      <c r="C349" s="23" t="s">
        <v>1116</v>
      </c>
      <c r="D349" s="83">
        <v>1083.31</v>
      </c>
      <c r="E349" s="83">
        <v>409.3</v>
      </c>
      <c r="F349" s="17">
        <v>3141.84</v>
      </c>
      <c r="G349" s="17">
        <v>3300</v>
      </c>
      <c r="H349" s="17">
        <v>3500</v>
      </c>
      <c r="I349" s="17">
        <v>3600</v>
      </c>
      <c r="J349" s="17">
        <v>3700</v>
      </c>
      <c r="HK349" s="115"/>
      <c r="HL349" s="115"/>
      <c r="HM349" s="115"/>
      <c r="HN349" s="115"/>
      <c r="HO349" s="115"/>
      <c r="HP349" s="115"/>
      <c r="HQ349" s="115"/>
      <c r="HR349" s="115"/>
      <c r="HS349" s="115"/>
      <c r="HT349" s="115"/>
      <c r="HU349" s="115"/>
      <c r="HV349" s="115"/>
      <c r="HW349" s="115"/>
      <c r="HX349" s="115"/>
      <c r="HY349" s="115"/>
      <c r="HZ349" s="115"/>
      <c r="IA349" s="115"/>
    </row>
    <row r="350" spans="1:235" s="78" customFormat="1" ht="14.25" hidden="1" customHeight="1">
      <c r="A350" s="22" t="s">
        <v>1800</v>
      </c>
      <c r="B350" s="22" t="s">
        <v>1801</v>
      </c>
      <c r="C350" s="23" t="s">
        <v>1631</v>
      </c>
      <c r="D350" s="83">
        <v>79.5</v>
      </c>
      <c r="E350" s="83">
        <v>76.92</v>
      </c>
      <c r="F350" s="83">
        <v>387.32</v>
      </c>
      <c r="G350" s="83"/>
      <c r="H350" s="83"/>
      <c r="I350" s="83"/>
      <c r="J350" s="83"/>
      <c r="HK350" s="79"/>
      <c r="HL350" s="79"/>
      <c r="HM350" s="79"/>
      <c r="HN350" s="79"/>
      <c r="HO350" s="79"/>
      <c r="HP350" s="79"/>
      <c r="HQ350" s="79"/>
      <c r="HR350" s="79"/>
      <c r="HS350" s="79"/>
      <c r="HT350" s="79"/>
      <c r="HU350" s="79"/>
      <c r="HV350" s="79"/>
      <c r="HW350" s="79"/>
      <c r="HX350" s="79"/>
      <c r="HY350" s="79"/>
      <c r="HZ350" s="79"/>
      <c r="IA350" s="79"/>
    </row>
    <row r="351" spans="1:235" s="78" customFormat="1" ht="14.25" hidden="1" customHeight="1">
      <c r="A351" s="22" t="s">
        <v>1802</v>
      </c>
      <c r="B351" s="22" t="s">
        <v>1803</v>
      </c>
      <c r="C351" s="23" t="s">
        <v>1720</v>
      </c>
      <c r="D351" s="83">
        <v>104.09</v>
      </c>
      <c r="E351" s="83"/>
      <c r="F351" s="83"/>
      <c r="G351" s="83"/>
      <c r="H351" s="83"/>
      <c r="I351" s="83"/>
      <c r="J351" s="83"/>
      <c r="HK351" s="79"/>
      <c r="HL351" s="79"/>
      <c r="HM351" s="79"/>
      <c r="HN351" s="79"/>
      <c r="HO351" s="79"/>
      <c r="HP351" s="79"/>
      <c r="HQ351" s="79"/>
      <c r="HR351" s="79"/>
      <c r="HS351" s="79"/>
      <c r="HT351" s="79"/>
      <c r="HU351" s="79"/>
      <c r="HV351" s="79"/>
      <c r="HW351" s="79"/>
      <c r="HX351" s="79"/>
      <c r="HY351" s="79"/>
      <c r="HZ351" s="79"/>
      <c r="IA351" s="79"/>
    </row>
    <row r="352" spans="1:235" s="78" customFormat="1" ht="14.25" hidden="1" customHeight="1">
      <c r="A352" s="22" t="s">
        <v>1804</v>
      </c>
      <c r="B352" s="22" t="s">
        <v>1805</v>
      </c>
      <c r="C352" s="23" t="s">
        <v>1723</v>
      </c>
      <c r="D352" s="83">
        <v>418.27</v>
      </c>
      <c r="E352" s="83"/>
      <c r="F352" s="83"/>
      <c r="G352" s="83"/>
      <c r="H352" s="83"/>
      <c r="I352" s="83"/>
      <c r="J352" s="83"/>
      <c r="HK352" s="79"/>
      <c r="HL352" s="79"/>
      <c r="HM352" s="79"/>
      <c r="HN352" s="79"/>
      <c r="HO352" s="79"/>
      <c r="HP352" s="79"/>
      <c r="HQ352" s="79"/>
      <c r="HR352" s="79"/>
      <c r="HS352" s="79"/>
      <c r="HT352" s="79"/>
      <c r="HU352" s="79"/>
      <c r="HV352" s="79"/>
      <c r="HW352" s="79"/>
      <c r="HX352" s="79"/>
      <c r="HY352" s="79"/>
      <c r="HZ352" s="79"/>
      <c r="IA352" s="79"/>
    </row>
    <row r="353" spans="1:235" s="78" customFormat="1" ht="14.25" hidden="1" customHeight="1">
      <c r="A353" s="22" t="s">
        <v>1806</v>
      </c>
      <c r="B353" s="22" t="s">
        <v>1807</v>
      </c>
      <c r="C353" s="23" t="s">
        <v>1699</v>
      </c>
      <c r="D353" s="83">
        <v>5.52</v>
      </c>
      <c r="E353" s="83">
        <v>521.96</v>
      </c>
      <c r="F353" s="83"/>
      <c r="G353" s="83"/>
      <c r="H353" s="83"/>
      <c r="I353" s="83"/>
      <c r="J353" s="83"/>
      <c r="HK353" s="79"/>
      <c r="HL353" s="79"/>
      <c r="HM353" s="79"/>
      <c r="HN353" s="79"/>
      <c r="HO353" s="79"/>
      <c r="HP353" s="79"/>
      <c r="HQ353" s="79"/>
      <c r="HR353" s="79"/>
      <c r="HS353" s="79"/>
      <c r="HT353" s="79"/>
      <c r="HU353" s="79"/>
      <c r="HV353" s="79"/>
      <c r="HW353" s="79"/>
      <c r="HX353" s="79"/>
      <c r="HY353" s="79"/>
      <c r="HZ353" s="79"/>
      <c r="IA353" s="79"/>
    </row>
    <row r="354" spans="1:235" s="78" customFormat="1" ht="14.25" hidden="1" customHeight="1">
      <c r="A354" s="22" t="s">
        <v>1808</v>
      </c>
      <c r="B354" s="22" t="s">
        <v>1809</v>
      </c>
      <c r="C354" s="23" t="s">
        <v>1698</v>
      </c>
      <c r="D354" s="83">
        <v>4.55</v>
      </c>
      <c r="E354" s="83">
        <v>167.66</v>
      </c>
      <c r="F354" s="83"/>
      <c r="G354" s="83"/>
      <c r="H354" s="83"/>
      <c r="I354" s="83"/>
      <c r="J354" s="83"/>
      <c r="HK354" s="79"/>
      <c r="HL354" s="79"/>
      <c r="HM354" s="79"/>
      <c r="HN354" s="79"/>
      <c r="HO354" s="79"/>
      <c r="HP354" s="79"/>
      <c r="HQ354" s="79"/>
      <c r="HR354" s="79"/>
      <c r="HS354" s="79"/>
      <c r="HT354" s="79"/>
      <c r="HU354" s="79"/>
      <c r="HV354" s="79"/>
      <c r="HW354" s="79"/>
      <c r="HX354" s="79"/>
      <c r="HY354" s="79"/>
      <c r="HZ354" s="79"/>
      <c r="IA354" s="79"/>
    </row>
    <row r="355" spans="1:235" s="78" customFormat="1" ht="14.25" hidden="1" customHeight="1">
      <c r="A355" s="22" t="s">
        <v>1861</v>
      </c>
      <c r="B355" s="22" t="s">
        <v>1862</v>
      </c>
      <c r="C355" s="23" t="s">
        <v>1385</v>
      </c>
      <c r="D355" s="83"/>
      <c r="E355" s="83">
        <v>535.71</v>
      </c>
      <c r="F355" s="83">
        <v>2214.1799999999998</v>
      </c>
      <c r="G355" s="83"/>
      <c r="H355" s="83"/>
      <c r="I355" s="83"/>
      <c r="J355" s="83"/>
      <c r="HK355" s="79"/>
      <c r="HL355" s="79"/>
      <c r="HM355" s="79"/>
      <c r="HN355" s="79"/>
      <c r="HO355" s="79"/>
      <c r="HP355" s="79"/>
      <c r="HQ355" s="79"/>
      <c r="HR355" s="79"/>
      <c r="HS355" s="79"/>
      <c r="HT355" s="79"/>
      <c r="HU355" s="79"/>
      <c r="HV355" s="79"/>
      <c r="HW355" s="79"/>
      <c r="HX355" s="79"/>
      <c r="HY355" s="79"/>
      <c r="HZ355" s="79"/>
      <c r="IA355" s="79"/>
    </row>
    <row r="356" spans="1:235" s="78" customFormat="1" ht="14.25" hidden="1" customHeight="1">
      <c r="A356" s="22" t="s">
        <v>1863</v>
      </c>
      <c r="B356" s="22" t="s">
        <v>1864</v>
      </c>
      <c r="C356" s="23" t="s">
        <v>1695</v>
      </c>
      <c r="D356" s="83"/>
      <c r="E356" s="83">
        <v>842.82</v>
      </c>
      <c r="F356" s="83">
        <v>113.45</v>
      </c>
      <c r="G356" s="83"/>
      <c r="H356" s="83"/>
      <c r="I356" s="83"/>
      <c r="J356" s="83"/>
      <c r="HK356" s="79"/>
      <c r="HL356" s="79"/>
      <c r="HM356" s="79"/>
      <c r="HN356" s="79"/>
      <c r="HO356" s="79"/>
      <c r="HP356" s="79"/>
      <c r="HQ356" s="79"/>
      <c r="HR356" s="79"/>
      <c r="HS356" s="79"/>
      <c r="HT356" s="79"/>
      <c r="HU356" s="79"/>
      <c r="HV356" s="79"/>
      <c r="HW356" s="79"/>
      <c r="HX356" s="79"/>
      <c r="HY356" s="79"/>
      <c r="HZ356" s="79"/>
      <c r="IA356" s="79"/>
    </row>
    <row r="357" spans="1:235" s="78" customFormat="1" ht="14.25" hidden="1" customHeight="1">
      <c r="A357" s="22" t="s">
        <v>2012</v>
      </c>
      <c r="B357" s="22" t="s">
        <v>2013</v>
      </c>
      <c r="C357" s="23" t="s">
        <v>1959</v>
      </c>
      <c r="D357" s="83"/>
      <c r="E357" s="83">
        <v>0.72</v>
      </c>
      <c r="F357" s="83">
        <v>791.84</v>
      </c>
      <c r="G357" s="83"/>
      <c r="H357" s="83"/>
      <c r="I357" s="83"/>
      <c r="J357" s="83"/>
      <c r="HK357" s="79"/>
      <c r="HL357" s="79"/>
      <c r="HM357" s="79"/>
      <c r="HN357" s="79"/>
      <c r="HO357" s="79"/>
      <c r="HP357" s="79"/>
      <c r="HQ357" s="79"/>
      <c r="HR357" s="79"/>
      <c r="HS357" s="79"/>
      <c r="HT357" s="79"/>
      <c r="HU357" s="79"/>
      <c r="HV357" s="79"/>
      <c r="HW357" s="79"/>
      <c r="HX357" s="79"/>
      <c r="HY357" s="79"/>
      <c r="HZ357" s="79"/>
      <c r="IA357" s="79"/>
    </row>
    <row r="358" spans="1:235" s="78" customFormat="1" ht="14.25" hidden="1" customHeight="1">
      <c r="A358" s="22" t="s">
        <v>2014</v>
      </c>
      <c r="B358" s="22" t="s">
        <v>2015</v>
      </c>
      <c r="C358" s="23" t="s">
        <v>1966</v>
      </c>
      <c r="D358" s="83"/>
      <c r="E358" s="83">
        <v>13.86</v>
      </c>
      <c r="F358" s="83">
        <v>1105.6300000000001</v>
      </c>
      <c r="G358" s="83"/>
      <c r="H358" s="83"/>
      <c r="I358" s="83"/>
      <c r="J358" s="83"/>
      <c r="HK358" s="79"/>
      <c r="HL358" s="79"/>
      <c r="HM358" s="79"/>
      <c r="HN358" s="79"/>
      <c r="HO358" s="79"/>
      <c r="HP358" s="79"/>
      <c r="HQ358" s="79"/>
      <c r="HR358" s="79"/>
      <c r="HS358" s="79"/>
      <c r="HT358" s="79"/>
      <c r="HU358" s="79"/>
      <c r="HV358" s="79"/>
      <c r="HW358" s="79"/>
      <c r="HX358" s="79"/>
      <c r="HY358" s="79"/>
      <c r="HZ358" s="79"/>
      <c r="IA358" s="79"/>
    </row>
    <row r="359" spans="1:235" s="78" customFormat="1" ht="14.25" hidden="1" customHeight="1">
      <c r="A359" s="22" t="s">
        <v>2016</v>
      </c>
      <c r="B359" s="22" t="s">
        <v>2017</v>
      </c>
      <c r="C359" s="23" t="s">
        <v>2018</v>
      </c>
      <c r="D359" s="83"/>
      <c r="E359" s="83">
        <v>52.29</v>
      </c>
      <c r="F359" s="83"/>
      <c r="G359" s="83"/>
      <c r="H359" s="83"/>
      <c r="I359" s="83"/>
      <c r="J359" s="83"/>
      <c r="HK359" s="79"/>
      <c r="HL359" s="79"/>
      <c r="HM359" s="79"/>
      <c r="HN359" s="79"/>
      <c r="HO359" s="79"/>
      <c r="HP359" s="79"/>
      <c r="HQ359" s="79"/>
      <c r="HR359" s="79"/>
      <c r="HS359" s="79"/>
      <c r="HT359" s="79"/>
      <c r="HU359" s="79"/>
      <c r="HV359" s="79"/>
      <c r="HW359" s="79"/>
      <c r="HX359" s="79"/>
      <c r="HY359" s="79"/>
      <c r="HZ359" s="79"/>
      <c r="IA359" s="79"/>
    </row>
    <row r="360" spans="1:235" s="78" customFormat="1" ht="14.25" hidden="1" customHeight="1">
      <c r="A360" s="22" t="s">
        <v>1867</v>
      </c>
      <c r="B360" s="22" t="s">
        <v>1945</v>
      </c>
      <c r="C360" s="23" t="s">
        <v>1946</v>
      </c>
      <c r="D360" s="83"/>
      <c r="E360" s="83">
        <v>32.619999999999997</v>
      </c>
      <c r="F360" s="83"/>
      <c r="G360" s="83"/>
      <c r="H360" s="83"/>
      <c r="I360" s="83"/>
      <c r="J360" s="83"/>
      <c r="HK360" s="79"/>
      <c r="HL360" s="79"/>
      <c r="HM360" s="79"/>
      <c r="HN360" s="79"/>
      <c r="HO360" s="79"/>
      <c r="HP360" s="79"/>
      <c r="HQ360" s="79"/>
      <c r="HR360" s="79"/>
      <c r="HS360" s="79"/>
      <c r="HT360" s="79"/>
      <c r="HU360" s="79"/>
      <c r="HV360" s="79"/>
      <c r="HW360" s="79"/>
      <c r="HX360" s="79"/>
      <c r="HY360" s="79"/>
      <c r="HZ360" s="79"/>
      <c r="IA360" s="79"/>
    </row>
    <row r="361" spans="1:235" s="78" customFormat="1" ht="14.25" hidden="1" customHeight="1">
      <c r="A361" s="22" t="s">
        <v>2080</v>
      </c>
      <c r="B361" s="22" t="s">
        <v>2081</v>
      </c>
      <c r="C361" s="23" t="s">
        <v>1963</v>
      </c>
      <c r="D361" s="83"/>
      <c r="E361" s="83"/>
      <c r="F361" s="83">
        <v>531.27</v>
      </c>
      <c r="G361" s="83"/>
      <c r="H361" s="83"/>
      <c r="I361" s="83"/>
      <c r="J361" s="83"/>
      <c r="HK361" s="79"/>
      <c r="HL361" s="79"/>
      <c r="HM361" s="79"/>
      <c r="HN361" s="79"/>
      <c r="HO361" s="79"/>
      <c r="HP361" s="79"/>
      <c r="HQ361" s="79"/>
      <c r="HR361" s="79"/>
      <c r="HS361" s="79"/>
      <c r="HT361" s="79"/>
      <c r="HU361" s="79"/>
      <c r="HV361" s="79"/>
      <c r="HW361" s="79"/>
      <c r="HX361" s="79"/>
      <c r="HY361" s="79"/>
      <c r="HZ361" s="79"/>
      <c r="IA361" s="79"/>
    </row>
    <row r="362" spans="1:235" s="78" customFormat="1" ht="14.25" hidden="1" customHeight="1">
      <c r="A362" s="22" t="s">
        <v>1900</v>
      </c>
      <c r="B362" s="22" t="s">
        <v>1901</v>
      </c>
      <c r="C362" s="23" t="s">
        <v>1696</v>
      </c>
      <c r="D362" s="83"/>
      <c r="E362" s="83">
        <v>179.85</v>
      </c>
      <c r="F362" s="83">
        <v>107.94</v>
      </c>
      <c r="G362" s="83"/>
      <c r="H362" s="83"/>
      <c r="I362" s="83"/>
      <c r="J362" s="83"/>
      <c r="HK362" s="79"/>
      <c r="HL362" s="79"/>
      <c r="HM362" s="79"/>
      <c r="HN362" s="79"/>
      <c r="HO362" s="79"/>
      <c r="HP362" s="79"/>
      <c r="HQ362" s="79"/>
      <c r="HR362" s="79"/>
      <c r="HS362" s="79"/>
      <c r="HT362" s="79"/>
      <c r="HU362" s="79"/>
      <c r="HV362" s="79"/>
      <c r="HW362" s="79"/>
      <c r="HX362" s="79"/>
      <c r="HY362" s="79"/>
      <c r="HZ362" s="79"/>
      <c r="IA362" s="79"/>
    </row>
    <row r="363" spans="1:235" s="78" customFormat="1" ht="14.25" hidden="1" customHeight="1">
      <c r="A363" s="22" t="s">
        <v>1902</v>
      </c>
      <c r="B363" s="22" t="s">
        <v>1903</v>
      </c>
      <c r="C363" s="23" t="s">
        <v>1904</v>
      </c>
      <c r="D363" s="83"/>
      <c r="E363" s="83">
        <v>285.18</v>
      </c>
      <c r="F363" s="83">
        <v>1589.42</v>
      </c>
      <c r="G363" s="83"/>
      <c r="H363" s="83"/>
      <c r="I363" s="83"/>
      <c r="J363" s="83"/>
      <c r="HK363" s="79"/>
      <c r="HL363" s="79"/>
      <c r="HM363" s="79"/>
      <c r="HN363" s="79"/>
      <c r="HO363" s="79"/>
      <c r="HP363" s="79"/>
      <c r="HQ363" s="79"/>
      <c r="HR363" s="79"/>
      <c r="HS363" s="79"/>
      <c r="HT363" s="79"/>
      <c r="HU363" s="79"/>
      <c r="HV363" s="79"/>
      <c r="HW363" s="79"/>
      <c r="HX363" s="79"/>
      <c r="HY363" s="79"/>
      <c r="HZ363" s="79"/>
      <c r="IA363" s="79"/>
    </row>
    <row r="364" spans="1:235" s="78" customFormat="1" ht="14.25" hidden="1" customHeight="1">
      <c r="A364" s="22" t="s">
        <v>1947</v>
      </c>
      <c r="B364" s="22" t="s">
        <v>1948</v>
      </c>
      <c r="C364" s="23" t="s">
        <v>1944</v>
      </c>
      <c r="D364" s="83"/>
      <c r="E364" s="83">
        <v>43.16</v>
      </c>
      <c r="F364" s="83">
        <v>0.3</v>
      </c>
      <c r="G364" s="83"/>
      <c r="H364" s="83"/>
      <c r="I364" s="83"/>
      <c r="J364" s="83"/>
      <c r="HK364" s="79"/>
      <c r="HL364" s="79"/>
      <c r="HM364" s="79"/>
      <c r="HN364" s="79"/>
      <c r="HO364" s="79"/>
      <c r="HP364" s="79"/>
      <c r="HQ364" s="79"/>
      <c r="HR364" s="79"/>
      <c r="HS364" s="79"/>
      <c r="HT364" s="79"/>
      <c r="HU364" s="79"/>
      <c r="HV364" s="79"/>
      <c r="HW364" s="79"/>
      <c r="HX364" s="79"/>
      <c r="HY364" s="79"/>
      <c r="HZ364" s="79"/>
      <c r="IA364" s="79"/>
    </row>
    <row r="365" spans="1:235" s="78" customFormat="1" ht="14.25" hidden="1" customHeight="1">
      <c r="A365" s="22" t="s">
        <v>1949</v>
      </c>
      <c r="B365" s="22" t="s">
        <v>1950</v>
      </c>
      <c r="C365" s="23" t="s">
        <v>1934</v>
      </c>
      <c r="D365" s="83"/>
      <c r="E365" s="83">
        <v>5.23</v>
      </c>
      <c r="F365" s="83">
        <v>0</v>
      </c>
      <c r="G365" s="83"/>
      <c r="H365" s="83"/>
      <c r="I365" s="83"/>
      <c r="J365" s="83"/>
      <c r="HK365" s="79"/>
      <c r="HL365" s="79"/>
      <c r="HM365" s="79"/>
      <c r="HN365" s="79"/>
      <c r="HO365" s="79"/>
      <c r="HP365" s="79"/>
      <c r="HQ365" s="79"/>
      <c r="HR365" s="79"/>
      <c r="HS365" s="79"/>
      <c r="HT365" s="79"/>
      <c r="HU365" s="79"/>
      <c r="HV365" s="79"/>
      <c r="HW365" s="79"/>
      <c r="HX365" s="79"/>
      <c r="HY365" s="79"/>
      <c r="HZ365" s="79"/>
      <c r="IA365" s="79"/>
    </row>
    <row r="366" spans="1:235" s="78" customFormat="1" ht="14.25" hidden="1" customHeight="1">
      <c r="A366" s="22" t="s">
        <v>2019</v>
      </c>
      <c r="B366" s="22" t="s">
        <v>2020</v>
      </c>
      <c r="C366" s="23" t="s">
        <v>262</v>
      </c>
      <c r="D366" s="83"/>
      <c r="E366" s="83">
        <v>503.29</v>
      </c>
      <c r="F366" s="83"/>
      <c r="G366" s="83"/>
      <c r="H366" s="83"/>
      <c r="I366" s="83"/>
      <c r="J366" s="83"/>
      <c r="HK366" s="79"/>
      <c r="HL366" s="79"/>
      <c r="HM366" s="79"/>
      <c r="HN366" s="79"/>
      <c r="HO366" s="79"/>
      <c r="HP366" s="79"/>
      <c r="HQ366" s="79"/>
      <c r="HR366" s="79"/>
      <c r="HS366" s="79"/>
      <c r="HT366" s="79"/>
      <c r="HU366" s="79"/>
      <c r="HV366" s="79"/>
      <c r="HW366" s="79"/>
      <c r="HX366" s="79"/>
      <c r="HY366" s="79"/>
      <c r="HZ366" s="79"/>
      <c r="IA366" s="79"/>
    </row>
    <row r="367" spans="1:235" s="78" customFormat="1" ht="14.25" hidden="1" customHeight="1">
      <c r="A367" s="22" t="s">
        <v>2021</v>
      </c>
      <c r="B367" s="22" t="s">
        <v>2022</v>
      </c>
      <c r="C367" s="23" t="s">
        <v>1388</v>
      </c>
      <c r="D367" s="83"/>
      <c r="E367" s="83">
        <v>9.2100000000000009</v>
      </c>
      <c r="F367" s="83">
        <v>5861</v>
      </c>
      <c r="G367" s="83"/>
      <c r="H367" s="83"/>
      <c r="I367" s="83"/>
      <c r="J367" s="83"/>
      <c r="HK367" s="79"/>
      <c r="HL367" s="79"/>
      <c r="HM367" s="79"/>
      <c r="HN367" s="79"/>
      <c r="HO367" s="79"/>
      <c r="HP367" s="79"/>
      <c r="HQ367" s="79"/>
      <c r="HR367" s="79"/>
      <c r="HS367" s="79"/>
      <c r="HT367" s="79"/>
      <c r="HU367" s="79"/>
      <c r="HV367" s="79"/>
      <c r="HW367" s="79"/>
      <c r="HX367" s="79"/>
      <c r="HY367" s="79"/>
      <c r="HZ367" s="79"/>
      <c r="IA367" s="79"/>
    </row>
    <row r="368" spans="1:235" s="78" customFormat="1" ht="14.25" hidden="1" customHeight="1">
      <c r="A368" s="22" t="s">
        <v>2023</v>
      </c>
      <c r="B368" s="22" t="s">
        <v>2071</v>
      </c>
      <c r="C368" s="23" t="s">
        <v>2063</v>
      </c>
      <c r="D368" s="83"/>
      <c r="E368" s="83"/>
      <c r="F368" s="83">
        <v>321.38</v>
      </c>
      <c r="G368" s="83"/>
      <c r="H368" s="83"/>
      <c r="I368" s="83"/>
      <c r="J368" s="83"/>
      <c r="HK368" s="79"/>
      <c r="HL368" s="79"/>
      <c r="HM368" s="79"/>
      <c r="HN368" s="79"/>
      <c r="HO368" s="79"/>
      <c r="HP368" s="79"/>
      <c r="HQ368" s="79"/>
      <c r="HR368" s="79"/>
      <c r="HS368" s="79"/>
      <c r="HT368" s="79"/>
      <c r="HU368" s="79"/>
      <c r="HV368" s="79"/>
      <c r="HW368" s="79"/>
      <c r="HX368" s="79"/>
      <c r="HY368" s="79"/>
      <c r="HZ368" s="79"/>
      <c r="IA368" s="79"/>
    </row>
    <row r="369" spans="1:235" s="78" customFormat="1" ht="14.25" hidden="1" customHeight="1">
      <c r="A369" s="22" t="s">
        <v>2072</v>
      </c>
      <c r="B369" s="22" t="s">
        <v>2073</v>
      </c>
      <c r="C369" s="23" t="s">
        <v>2074</v>
      </c>
      <c r="D369" s="83"/>
      <c r="E369" s="83"/>
      <c r="F369" s="83">
        <v>5762.63</v>
      </c>
      <c r="G369" s="83"/>
      <c r="H369" s="83"/>
      <c r="I369" s="83"/>
      <c r="J369" s="83"/>
      <c r="HK369" s="79"/>
      <c r="HL369" s="79"/>
      <c r="HM369" s="79"/>
      <c r="HN369" s="79"/>
      <c r="HO369" s="79"/>
      <c r="HP369" s="79"/>
      <c r="HQ369" s="79"/>
      <c r="HR369" s="79"/>
      <c r="HS369" s="79"/>
      <c r="HT369" s="79"/>
      <c r="HU369" s="79"/>
      <c r="HV369" s="79"/>
      <c r="HW369" s="79"/>
      <c r="HX369" s="79"/>
      <c r="HY369" s="79"/>
      <c r="HZ369" s="79"/>
      <c r="IA369" s="79"/>
    </row>
    <row r="370" spans="1:235" s="78" customFormat="1" ht="14.25" hidden="1" customHeight="1">
      <c r="A370" s="22" t="s">
        <v>2082</v>
      </c>
      <c r="B370" s="22" t="s">
        <v>2083</v>
      </c>
      <c r="C370" s="23" t="s">
        <v>1712</v>
      </c>
      <c r="D370" s="83"/>
      <c r="E370" s="83"/>
      <c r="F370" s="83">
        <v>1808.82</v>
      </c>
      <c r="G370" s="83"/>
      <c r="H370" s="83"/>
      <c r="I370" s="83"/>
      <c r="J370" s="83"/>
      <c r="HK370" s="79"/>
      <c r="HL370" s="79"/>
      <c r="HM370" s="79"/>
      <c r="HN370" s="79"/>
      <c r="HO370" s="79"/>
      <c r="HP370" s="79"/>
      <c r="HQ370" s="79"/>
      <c r="HR370" s="79"/>
      <c r="HS370" s="79"/>
      <c r="HT370" s="79"/>
      <c r="HU370" s="79"/>
      <c r="HV370" s="79"/>
      <c r="HW370" s="79"/>
      <c r="HX370" s="79"/>
      <c r="HY370" s="79"/>
      <c r="HZ370" s="79"/>
      <c r="IA370" s="79"/>
    </row>
    <row r="371" spans="1:235" s="78" customFormat="1" ht="14.25" hidden="1" customHeight="1">
      <c r="A371" s="22" t="s">
        <v>2084</v>
      </c>
      <c r="B371" s="22" t="s">
        <v>2085</v>
      </c>
      <c r="C371" s="23" t="s">
        <v>1382</v>
      </c>
      <c r="D371" s="83"/>
      <c r="E371" s="83"/>
      <c r="F371" s="83">
        <v>5006.66</v>
      </c>
      <c r="G371" s="83"/>
      <c r="H371" s="83"/>
      <c r="I371" s="83"/>
      <c r="J371" s="83"/>
      <c r="HK371" s="79"/>
      <c r="HL371" s="79"/>
      <c r="HM371" s="79"/>
      <c r="HN371" s="79"/>
      <c r="HO371" s="79"/>
      <c r="HP371" s="79"/>
      <c r="HQ371" s="79"/>
      <c r="HR371" s="79"/>
      <c r="HS371" s="79"/>
      <c r="HT371" s="79"/>
      <c r="HU371" s="79"/>
      <c r="HV371" s="79"/>
      <c r="HW371" s="79"/>
      <c r="HX371" s="79"/>
      <c r="HY371" s="79"/>
      <c r="HZ371" s="79"/>
      <c r="IA371" s="79"/>
    </row>
    <row r="372" spans="1:235" s="78" customFormat="1" ht="14.25" hidden="1" customHeight="1">
      <c r="A372" s="22" t="s">
        <v>2091</v>
      </c>
      <c r="B372" s="22" t="s">
        <v>2092</v>
      </c>
      <c r="C372" s="23" t="s">
        <v>2093</v>
      </c>
      <c r="D372" s="83"/>
      <c r="E372" s="83"/>
      <c r="F372" s="83">
        <v>5270.29</v>
      </c>
      <c r="G372" s="83"/>
      <c r="H372" s="83"/>
      <c r="I372" s="83"/>
      <c r="J372" s="83"/>
      <c r="HK372" s="79"/>
      <c r="HL372" s="79"/>
      <c r="HM372" s="79"/>
      <c r="HN372" s="79"/>
      <c r="HO372" s="79"/>
      <c r="HP372" s="79"/>
      <c r="HQ372" s="79"/>
      <c r="HR372" s="79"/>
      <c r="HS372" s="79"/>
      <c r="HT372" s="79"/>
      <c r="HU372" s="79"/>
      <c r="HV372" s="79"/>
      <c r="HW372" s="79"/>
      <c r="HX372" s="79"/>
      <c r="HY372" s="79"/>
      <c r="HZ372" s="79"/>
      <c r="IA372" s="79"/>
    </row>
    <row r="373" spans="1:235" s="78" customFormat="1" ht="14.25" hidden="1" customHeight="1">
      <c r="A373" s="22"/>
      <c r="B373" s="22" t="s">
        <v>2024</v>
      </c>
      <c r="C373" s="23" t="s">
        <v>1717</v>
      </c>
      <c r="D373" s="83"/>
      <c r="E373" s="83">
        <v>0.54</v>
      </c>
      <c r="F373" s="83"/>
      <c r="G373" s="83"/>
      <c r="H373" s="83"/>
      <c r="I373" s="83"/>
      <c r="J373" s="83"/>
      <c r="HK373" s="79"/>
      <c r="HL373" s="79"/>
      <c r="HM373" s="79"/>
      <c r="HN373" s="79"/>
      <c r="HO373" s="79"/>
      <c r="HP373" s="79"/>
      <c r="HQ373" s="79"/>
      <c r="HR373" s="79"/>
      <c r="HS373" s="79"/>
      <c r="HT373" s="79"/>
      <c r="HU373" s="79"/>
      <c r="HV373" s="79"/>
      <c r="HW373" s="79"/>
      <c r="HX373" s="79"/>
      <c r="HY373" s="79"/>
      <c r="HZ373" s="79"/>
      <c r="IA373" s="79"/>
    </row>
    <row r="374" spans="1:235" s="78" customFormat="1" ht="14.25" hidden="1" customHeight="1">
      <c r="A374" s="22" t="s">
        <v>2125</v>
      </c>
      <c r="B374" s="22" t="s">
        <v>2126</v>
      </c>
      <c r="C374" s="23" t="s">
        <v>2127</v>
      </c>
      <c r="D374" s="83"/>
      <c r="E374" s="83"/>
      <c r="F374" s="83">
        <v>6417.85</v>
      </c>
      <c r="G374" s="83"/>
      <c r="H374" s="83"/>
      <c r="I374" s="83"/>
      <c r="J374" s="83"/>
      <c r="HK374" s="79"/>
      <c r="HL374" s="79"/>
      <c r="HM374" s="79"/>
      <c r="HN374" s="79"/>
      <c r="HO374" s="79"/>
      <c r="HP374" s="79"/>
      <c r="HQ374" s="79"/>
      <c r="HR374" s="79"/>
      <c r="HS374" s="79"/>
      <c r="HT374" s="79"/>
      <c r="HU374" s="79"/>
      <c r="HV374" s="79"/>
      <c r="HW374" s="79"/>
      <c r="HX374" s="79"/>
      <c r="HY374" s="79"/>
      <c r="HZ374" s="79"/>
      <c r="IA374" s="79"/>
    </row>
    <row r="375" spans="1:235" s="14" customFormat="1" ht="25.5" customHeight="1">
      <c r="A375" s="96" t="s">
        <v>794</v>
      </c>
      <c r="B375" s="95" t="s">
        <v>795</v>
      </c>
      <c r="C375" s="48"/>
      <c r="D375" s="16">
        <f t="shared" ref="D375:H375" si="142">SUM(D376+D378)</f>
        <v>2683192.63</v>
      </c>
      <c r="E375" s="16">
        <f t="shared" si="142"/>
        <v>1838713.41</v>
      </c>
      <c r="F375" s="16">
        <f t="shared" si="142"/>
        <v>4338415.03</v>
      </c>
      <c r="G375" s="16">
        <f t="shared" si="142"/>
        <v>4621409.8499999996</v>
      </c>
      <c r="H375" s="16">
        <f t="shared" si="142"/>
        <v>4784728.17</v>
      </c>
      <c r="I375" s="16">
        <f t="shared" ref="I375:J375" si="143">SUM(I376+I378)</f>
        <v>4948931.21</v>
      </c>
      <c r="J375" s="16">
        <f t="shared" si="143"/>
        <v>5087844.42</v>
      </c>
      <c r="HK375" s="29"/>
      <c r="HL375" s="29"/>
      <c r="HM375" s="29"/>
      <c r="HN375" s="29"/>
      <c r="HO375" s="29"/>
      <c r="HP375" s="29"/>
      <c r="HQ375" s="29"/>
      <c r="HR375" s="29"/>
      <c r="HS375" s="29"/>
      <c r="HT375" s="29"/>
      <c r="HU375" s="29"/>
      <c r="HV375" s="29"/>
      <c r="HW375" s="29"/>
      <c r="HX375" s="29"/>
      <c r="HY375" s="29"/>
      <c r="HZ375" s="29"/>
      <c r="IA375" s="29"/>
    </row>
    <row r="376" spans="1:235" s="14" customFormat="1" ht="25.5" hidden="1" customHeight="1">
      <c r="A376" s="96" t="s">
        <v>796</v>
      </c>
      <c r="B376" s="95" t="s">
        <v>797</v>
      </c>
      <c r="C376" s="48"/>
      <c r="D376" s="16">
        <f t="shared" ref="D376:J376" si="144">SUM(D377)</f>
        <v>0</v>
      </c>
      <c r="E376" s="16">
        <f t="shared" si="144"/>
        <v>0</v>
      </c>
      <c r="F376" s="16">
        <f t="shared" si="144"/>
        <v>0</v>
      </c>
      <c r="G376" s="16">
        <f t="shared" si="144"/>
        <v>0</v>
      </c>
      <c r="H376" s="16">
        <f t="shared" si="144"/>
        <v>0</v>
      </c>
      <c r="I376" s="16">
        <f t="shared" si="144"/>
        <v>0</v>
      </c>
      <c r="J376" s="16">
        <f t="shared" si="144"/>
        <v>0</v>
      </c>
      <c r="HK376" s="29"/>
      <c r="HL376" s="29"/>
      <c r="HM376" s="29"/>
      <c r="HN376" s="29"/>
      <c r="HO376" s="29"/>
      <c r="HP376" s="29"/>
      <c r="HQ376" s="29"/>
      <c r="HR376" s="29"/>
      <c r="HS376" s="29"/>
      <c r="HT376" s="29"/>
      <c r="HU376" s="29"/>
      <c r="HV376" s="29"/>
      <c r="HW376" s="29"/>
      <c r="HX376" s="29"/>
      <c r="HY376" s="29"/>
      <c r="HZ376" s="29"/>
      <c r="IA376" s="29"/>
    </row>
    <row r="377" spans="1:235" s="47" customFormat="1" ht="18" hidden="1" customHeight="1">
      <c r="A377" s="22" t="s">
        <v>798</v>
      </c>
      <c r="B377" s="36" t="s">
        <v>799</v>
      </c>
      <c r="C377" s="48" t="s">
        <v>14</v>
      </c>
      <c r="D377" s="17">
        <v>0</v>
      </c>
      <c r="E377" s="17"/>
      <c r="F377" s="17"/>
      <c r="G377" s="17"/>
      <c r="H377" s="17"/>
      <c r="I377" s="17"/>
      <c r="J377" s="17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9"/>
      <c r="AM377" s="49"/>
      <c r="AN377" s="49"/>
      <c r="AO377" s="49"/>
      <c r="AP377" s="49"/>
      <c r="AQ377" s="49"/>
      <c r="AR377" s="49"/>
      <c r="AS377" s="49"/>
      <c r="AT377" s="49"/>
      <c r="AU377" s="49"/>
      <c r="AV377" s="49"/>
      <c r="AW377" s="49"/>
      <c r="AX377" s="49"/>
      <c r="AY377" s="49"/>
      <c r="AZ377" s="49"/>
      <c r="BA377" s="49"/>
      <c r="BB377" s="49"/>
      <c r="BC377" s="49"/>
      <c r="BD377" s="49"/>
      <c r="BE377" s="49"/>
      <c r="BF377" s="49"/>
      <c r="BG377" s="49"/>
      <c r="BH377" s="49"/>
      <c r="BI377" s="49"/>
      <c r="BJ377" s="49"/>
      <c r="BK377" s="49"/>
      <c r="BL377" s="49"/>
      <c r="BM377" s="49"/>
      <c r="BN377" s="49"/>
      <c r="BO377" s="49"/>
      <c r="BP377" s="49"/>
      <c r="BQ377" s="49"/>
      <c r="BR377" s="49"/>
      <c r="BS377" s="49"/>
      <c r="BT377" s="49"/>
      <c r="BU377" s="49"/>
      <c r="BV377" s="49"/>
      <c r="BW377" s="49"/>
      <c r="BX377" s="49"/>
      <c r="BY377" s="49"/>
      <c r="BZ377" s="49"/>
      <c r="CA377" s="49"/>
      <c r="CB377" s="49"/>
      <c r="CC377" s="49"/>
      <c r="CD377" s="49"/>
      <c r="CE377" s="49"/>
      <c r="CF377" s="49"/>
      <c r="CG377" s="49"/>
      <c r="CH377" s="49"/>
      <c r="CI377" s="49"/>
      <c r="CJ377" s="49"/>
      <c r="CK377" s="49"/>
      <c r="CL377" s="49"/>
      <c r="CM377" s="49"/>
      <c r="CN377" s="49"/>
      <c r="CO377" s="49"/>
      <c r="CP377" s="49"/>
      <c r="CQ377" s="49"/>
      <c r="CR377" s="49"/>
      <c r="CS377" s="49"/>
      <c r="CT377" s="49"/>
      <c r="CU377" s="49"/>
      <c r="CV377" s="49"/>
      <c r="CW377" s="49"/>
      <c r="CX377" s="49"/>
      <c r="CY377" s="49"/>
      <c r="CZ377" s="49"/>
      <c r="DA377" s="49"/>
      <c r="DB377" s="49"/>
      <c r="DC377" s="49"/>
      <c r="DD377" s="49"/>
      <c r="DE377" s="49"/>
      <c r="DF377" s="49"/>
      <c r="DG377" s="49"/>
      <c r="DH377" s="49"/>
      <c r="DI377" s="49"/>
      <c r="DJ377" s="49"/>
      <c r="DK377" s="49"/>
      <c r="DL377" s="49"/>
      <c r="DM377" s="49"/>
      <c r="DN377" s="49"/>
      <c r="DO377" s="49"/>
      <c r="DP377" s="49"/>
      <c r="DQ377" s="49"/>
      <c r="DR377" s="49"/>
      <c r="DS377" s="49"/>
      <c r="DT377" s="49"/>
      <c r="DU377" s="49"/>
      <c r="DV377" s="49"/>
      <c r="DW377" s="49"/>
      <c r="DX377" s="49"/>
      <c r="DY377" s="49"/>
      <c r="DZ377" s="49"/>
      <c r="EA377" s="49"/>
      <c r="EB377" s="49"/>
      <c r="EC377" s="49"/>
      <c r="ED377" s="49"/>
      <c r="EE377" s="49"/>
      <c r="EF377" s="49"/>
      <c r="EG377" s="49"/>
      <c r="EH377" s="49"/>
      <c r="EI377" s="49"/>
      <c r="EJ377" s="49"/>
      <c r="EK377" s="49"/>
      <c r="EL377" s="49"/>
      <c r="EM377" s="49"/>
      <c r="EN377" s="49"/>
      <c r="EO377" s="49"/>
      <c r="EP377" s="49"/>
      <c r="EQ377" s="49"/>
      <c r="ER377" s="49"/>
      <c r="ES377" s="49"/>
      <c r="ET377" s="49"/>
      <c r="EU377" s="49"/>
      <c r="EV377" s="49"/>
      <c r="EW377" s="49"/>
      <c r="EX377" s="49"/>
      <c r="EY377" s="49"/>
      <c r="EZ377" s="49"/>
      <c r="FA377" s="49"/>
      <c r="FB377" s="49"/>
      <c r="FC377" s="49"/>
      <c r="FD377" s="49"/>
      <c r="FE377" s="49"/>
      <c r="FF377" s="49"/>
      <c r="FG377" s="49"/>
      <c r="FH377" s="49"/>
      <c r="FI377" s="49"/>
      <c r="FJ377" s="49"/>
      <c r="FK377" s="49"/>
      <c r="FL377" s="49"/>
      <c r="FM377" s="49"/>
      <c r="FN377" s="49"/>
      <c r="FO377" s="49"/>
      <c r="FP377" s="49"/>
      <c r="FQ377" s="49"/>
      <c r="FR377" s="49"/>
      <c r="FS377" s="49"/>
      <c r="FT377" s="49"/>
      <c r="FU377" s="49"/>
      <c r="FV377" s="49"/>
      <c r="FW377" s="49"/>
      <c r="FX377" s="49"/>
      <c r="FY377" s="49"/>
      <c r="FZ377" s="49"/>
      <c r="GA377" s="49"/>
      <c r="GB377" s="49"/>
      <c r="GC377" s="49"/>
      <c r="GD377" s="49"/>
      <c r="GE377" s="49"/>
      <c r="GF377" s="49"/>
      <c r="GG377" s="49"/>
      <c r="GH377" s="49"/>
      <c r="GI377" s="49"/>
      <c r="GJ377" s="49"/>
      <c r="GK377" s="49"/>
      <c r="GL377" s="49"/>
      <c r="GM377" s="49"/>
      <c r="GN377" s="49"/>
      <c r="GO377" s="49"/>
      <c r="GP377" s="49"/>
      <c r="GQ377" s="49"/>
      <c r="GR377" s="49"/>
      <c r="GS377" s="49"/>
      <c r="GT377" s="49"/>
      <c r="GU377" s="49"/>
      <c r="GV377" s="49"/>
      <c r="GW377" s="49"/>
      <c r="GX377" s="49"/>
      <c r="GY377" s="49"/>
      <c r="GZ377" s="49"/>
      <c r="HA377" s="49"/>
      <c r="HB377" s="49"/>
      <c r="HC377" s="49"/>
      <c r="HD377" s="49"/>
      <c r="HE377" s="49"/>
      <c r="HF377" s="49"/>
      <c r="HG377" s="49"/>
      <c r="HH377" s="49"/>
      <c r="HI377" s="49"/>
      <c r="HJ377" s="49"/>
    </row>
    <row r="378" spans="1:235" s="72" customFormat="1" ht="25.5" customHeight="1">
      <c r="A378" s="70" t="s">
        <v>800</v>
      </c>
      <c r="B378" s="71" t="s">
        <v>801</v>
      </c>
      <c r="C378" s="48"/>
      <c r="D378" s="16">
        <f t="shared" ref="D378:H378" si="145">SUM(D379:D380)</f>
        <v>2683192.63</v>
      </c>
      <c r="E378" s="16">
        <f t="shared" si="145"/>
        <v>1838713.41</v>
      </c>
      <c r="F378" s="16">
        <f t="shared" si="145"/>
        <v>4338415.03</v>
      </c>
      <c r="G378" s="16">
        <f t="shared" si="145"/>
        <v>4621409.8499999996</v>
      </c>
      <c r="H378" s="16">
        <f t="shared" si="145"/>
        <v>4784728.17</v>
      </c>
      <c r="I378" s="16">
        <f t="shared" ref="I378:J378" si="146">SUM(I379:I380)</f>
        <v>4948931.21</v>
      </c>
      <c r="J378" s="16">
        <f t="shared" si="146"/>
        <v>5087844.42</v>
      </c>
      <c r="HK378" s="31"/>
      <c r="HL378" s="31"/>
      <c r="HM378" s="31"/>
      <c r="HN378" s="31"/>
      <c r="HO378" s="31"/>
      <c r="HP378" s="31"/>
      <c r="HQ378" s="31"/>
      <c r="HR378" s="31"/>
      <c r="HS378" s="31"/>
      <c r="HT378" s="31"/>
      <c r="HU378" s="31"/>
      <c r="HV378" s="31"/>
      <c r="HW378" s="31"/>
      <c r="HX378" s="31"/>
      <c r="HY378" s="31"/>
      <c r="HZ378" s="31"/>
      <c r="IA378" s="31"/>
    </row>
    <row r="379" spans="1:235" s="47" customFormat="1">
      <c r="A379" s="22" t="s">
        <v>802</v>
      </c>
      <c r="B379" s="36" t="s">
        <v>158</v>
      </c>
      <c r="C379" s="48" t="s">
        <v>14</v>
      </c>
      <c r="D379" s="17">
        <v>2632266.61</v>
      </c>
      <c r="E379" s="17">
        <v>1820429.68</v>
      </c>
      <c r="F379" s="17">
        <v>4298375.38</v>
      </c>
      <c r="G379" s="17">
        <f>4576409.21+2400.64</f>
        <v>4578809.8499999996</v>
      </c>
      <c r="H379" s="17">
        <f>4745000-4471.83</f>
        <v>4740528.17</v>
      </c>
      <c r="I379" s="17">
        <f>4900000+3331.21</f>
        <v>4903331.21</v>
      </c>
      <c r="J379" s="17">
        <f>5044340-3495.58</f>
        <v>5040844.42</v>
      </c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  <c r="AR379" s="49"/>
      <c r="AS379" s="49"/>
      <c r="AT379" s="49"/>
      <c r="AU379" s="49"/>
      <c r="AV379" s="49"/>
      <c r="AW379" s="49"/>
      <c r="AX379" s="49"/>
      <c r="AY379" s="49"/>
      <c r="AZ379" s="49"/>
      <c r="BA379" s="49"/>
      <c r="BB379" s="49"/>
      <c r="BC379" s="49"/>
      <c r="BD379" s="49"/>
      <c r="BE379" s="49"/>
      <c r="BF379" s="49"/>
      <c r="BG379" s="49"/>
      <c r="BH379" s="49"/>
      <c r="BI379" s="49"/>
      <c r="BJ379" s="49"/>
      <c r="BK379" s="49"/>
      <c r="BL379" s="49"/>
      <c r="BM379" s="49"/>
      <c r="BN379" s="49"/>
      <c r="BO379" s="49"/>
      <c r="BP379" s="49"/>
      <c r="BQ379" s="49"/>
      <c r="BR379" s="49"/>
      <c r="BS379" s="49"/>
      <c r="BT379" s="49"/>
      <c r="BU379" s="49"/>
      <c r="BV379" s="49"/>
      <c r="BW379" s="49"/>
      <c r="BX379" s="49"/>
      <c r="BY379" s="49"/>
      <c r="BZ379" s="49"/>
      <c r="CA379" s="49"/>
      <c r="CB379" s="49"/>
      <c r="CC379" s="49"/>
      <c r="CD379" s="49"/>
      <c r="CE379" s="49"/>
      <c r="CF379" s="49"/>
      <c r="CG379" s="49"/>
      <c r="CH379" s="49"/>
      <c r="CI379" s="49"/>
      <c r="CJ379" s="49"/>
      <c r="CK379" s="49"/>
      <c r="CL379" s="49"/>
      <c r="CM379" s="49"/>
      <c r="CN379" s="49"/>
      <c r="CO379" s="49"/>
      <c r="CP379" s="49"/>
      <c r="CQ379" s="49"/>
      <c r="CR379" s="49"/>
      <c r="CS379" s="49"/>
      <c r="CT379" s="49"/>
      <c r="CU379" s="49"/>
      <c r="CV379" s="49"/>
      <c r="CW379" s="49"/>
      <c r="CX379" s="49"/>
      <c r="CY379" s="49"/>
      <c r="CZ379" s="49"/>
      <c r="DA379" s="49"/>
      <c r="DB379" s="49"/>
      <c r="DC379" s="49"/>
      <c r="DD379" s="49"/>
      <c r="DE379" s="49"/>
      <c r="DF379" s="49"/>
      <c r="DG379" s="49"/>
      <c r="DH379" s="49"/>
      <c r="DI379" s="49"/>
      <c r="DJ379" s="49"/>
      <c r="DK379" s="49"/>
      <c r="DL379" s="49"/>
      <c r="DM379" s="49"/>
      <c r="DN379" s="49"/>
      <c r="DO379" s="49"/>
      <c r="DP379" s="49"/>
      <c r="DQ379" s="49"/>
      <c r="DR379" s="49"/>
      <c r="DS379" s="49"/>
      <c r="DT379" s="49"/>
      <c r="DU379" s="49"/>
      <c r="DV379" s="49"/>
      <c r="DW379" s="49"/>
      <c r="DX379" s="49"/>
      <c r="DY379" s="49"/>
      <c r="DZ379" s="49"/>
      <c r="EA379" s="49"/>
      <c r="EB379" s="49"/>
      <c r="EC379" s="49"/>
      <c r="ED379" s="49"/>
      <c r="EE379" s="49"/>
      <c r="EF379" s="49"/>
      <c r="EG379" s="49"/>
      <c r="EH379" s="49"/>
      <c r="EI379" s="49"/>
      <c r="EJ379" s="49"/>
      <c r="EK379" s="49"/>
      <c r="EL379" s="49"/>
      <c r="EM379" s="49"/>
      <c r="EN379" s="49"/>
      <c r="EO379" s="49"/>
      <c r="EP379" s="49"/>
      <c r="EQ379" s="49"/>
      <c r="ER379" s="49"/>
      <c r="ES379" s="49"/>
      <c r="ET379" s="49"/>
      <c r="EU379" s="49"/>
      <c r="EV379" s="49"/>
      <c r="EW379" s="49"/>
      <c r="EX379" s="49"/>
      <c r="EY379" s="49"/>
      <c r="EZ379" s="49"/>
      <c r="FA379" s="49"/>
      <c r="FB379" s="49"/>
      <c r="FC379" s="49"/>
      <c r="FD379" s="49"/>
      <c r="FE379" s="49"/>
      <c r="FF379" s="49"/>
      <c r="FG379" s="49"/>
      <c r="FH379" s="49"/>
      <c r="FI379" s="49"/>
      <c r="FJ379" s="49"/>
      <c r="FK379" s="49"/>
      <c r="FL379" s="49"/>
      <c r="FM379" s="49"/>
      <c r="FN379" s="49"/>
      <c r="FO379" s="49"/>
      <c r="FP379" s="49"/>
      <c r="FQ379" s="49"/>
      <c r="FR379" s="49"/>
      <c r="FS379" s="49"/>
      <c r="FT379" s="49"/>
      <c r="FU379" s="49"/>
      <c r="FV379" s="49"/>
      <c r="FW379" s="49"/>
      <c r="FX379" s="49"/>
      <c r="FY379" s="49"/>
      <c r="FZ379" s="49"/>
      <c r="GA379" s="49"/>
      <c r="GB379" s="49"/>
      <c r="GC379" s="49"/>
      <c r="GD379" s="49"/>
      <c r="GE379" s="49"/>
      <c r="GF379" s="49"/>
      <c r="GG379" s="49"/>
      <c r="GH379" s="49"/>
      <c r="GI379" s="49"/>
      <c r="GJ379" s="49"/>
      <c r="GK379" s="49"/>
      <c r="GL379" s="49"/>
      <c r="GM379" s="49"/>
      <c r="GN379" s="49"/>
      <c r="GO379" s="49"/>
      <c r="GP379" s="49"/>
      <c r="GQ379" s="49"/>
      <c r="GR379" s="49"/>
      <c r="GS379" s="49"/>
      <c r="GT379" s="49"/>
      <c r="GU379" s="49"/>
      <c r="GV379" s="49"/>
      <c r="GW379" s="49"/>
      <c r="GX379" s="49"/>
      <c r="GY379" s="49"/>
      <c r="GZ379" s="49"/>
      <c r="HA379" s="49"/>
      <c r="HB379" s="49"/>
      <c r="HC379" s="49"/>
      <c r="HD379" s="49"/>
      <c r="HE379" s="49"/>
      <c r="HF379" s="49"/>
      <c r="HG379" s="49"/>
      <c r="HH379" s="49"/>
      <c r="HI379" s="49"/>
      <c r="HJ379" s="49"/>
    </row>
    <row r="380" spans="1:235">
      <c r="A380" s="22" t="s">
        <v>803</v>
      </c>
      <c r="B380" s="36" t="s">
        <v>263</v>
      </c>
      <c r="C380" s="48" t="s">
        <v>14</v>
      </c>
      <c r="D380" s="17">
        <v>50926.02</v>
      </c>
      <c r="E380" s="17">
        <v>18283.73</v>
      </c>
      <c r="F380" s="17">
        <v>40039.65</v>
      </c>
      <c r="G380" s="17">
        <v>42600</v>
      </c>
      <c r="H380" s="17">
        <v>44200</v>
      </c>
      <c r="I380" s="17">
        <v>45600</v>
      </c>
      <c r="J380" s="17">
        <v>47000</v>
      </c>
    </row>
    <row r="381" spans="1:235" s="14" customFormat="1" ht="18" customHeight="1">
      <c r="A381" s="24" t="s">
        <v>804</v>
      </c>
      <c r="B381" s="35" t="s">
        <v>805</v>
      </c>
      <c r="C381" s="48"/>
      <c r="D381" s="16">
        <f t="shared" ref="D381:J381" si="147">D382</f>
        <v>54516356.260000005</v>
      </c>
      <c r="E381" s="16">
        <f t="shared" si="147"/>
        <v>119801202.44999999</v>
      </c>
      <c r="F381" s="16">
        <f t="shared" si="147"/>
        <v>91187714.459999993</v>
      </c>
      <c r="G381" s="16">
        <f t="shared" si="147"/>
        <v>22506844.149999999</v>
      </c>
      <c r="H381" s="16">
        <f t="shared" si="147"/>
        <v>23339000</v>
      </c>
      <c r="I381" s="16">
        <f t="shared" si="147"/>
        <v>24074000</v>
      </c>
      <c r="J381" s="16">
        <f t="shared" si="147"/>
        <v>24796000</v>
      </c>
      <c r="HK381" s="29"/>
      <c r="HL381" s="29"/>
      <c r="HM381" s="29"/>
      <c r="HN381" s="29"/>
      <c r="HO381" s="29"/>
      <c r="HP381" s="29"/>
      <c r="HQ381" s="29"/>
      <c r="HR381" s="29"/>
      <c r="HS381" s="29"/>
      <c r="HT381" s="29"/>
      <c r="HU381" s="29"/>
      <c r="HV381" s="29"/>
      <c r="HW381" s="29"/>
      <c r="HX381" s="29"/>
      <c r="HY381" s="29"/>
      <c r="HZ381" s="29"/>
      <c r="IA381" s="29"/>
    </row>
    <row r="382" spans="1:235" s="14" customFormat="1" ht="25.5" customHeight="1">
      <c r="A382" s="24" t="s">
        <v>806</v>
      </c>
      <c r="B382" s="35" t="s">
        <v>807</v>
      </c>
      <c r="C382" s="48"/>
      <c r="D382" s="16">
        <f>SUM(D383:D387)</f>
        <v>54516356.260000005</v>
      </c>
      <c r="E382" s="16">
        <f>SUM(E383:E387)</f>
        <v>119801202.44999999</v>
      </c>
      <c r="F382" s="16">
        <f>SUM(F383:F388)</f>
        <v>91187714.459999993</v>
      </c>
      <c r="G382" s="16">
        <f t="shared" ref="G382:H382" si="148">SUM(G383:G388)</f>
        <v>22506844.149999999</v>
      </c>
      <c r="H382" s="16">
        <f t="shared" si="148"/>
        <v>23339000</v>
      </c>
      <c r="I382" s="16">
        <f t="shared" ref="I382:J382" si="149">SUM(I383:I388)</f>
        <v>24074000</v>
      </c>
      <c r="J382" s="16">
        <f t="shared" si="149"/>
        <v>24796000</v>
      </c>
      <c r="HK382" s="29"/>
      <c r="HL382" s="29"/>
      <c r="HM382" s="29"/>
      <c r="HN382" s="29"/>
      <c r="HO382" s="29"/>
      <c r="HP382" s="29"/>
      <c r="HQ382" s="29"/>
      <c r="HR382" s="29"/>
      <c r="HS382" s="29"/>
      <c r="HT382" s="29"/>
      <c r="HU382" s="29"/>
      <c r="HV382" s="29"/>
      <c r="HW382" s="29"/>
      <c r="HX382" s="29"/>
      <c r="HY382" s="29"/>
      <c r="HZ382" s="29"/>
      <c r="IA382" s="29"/>
    </row>
    <row r="383" spans="1:235" hidden="1">
      <c r="A383" s="22" t="s">
        <v>808</v>
      </c>
      <c r="B383" s="36" t="s">
        <v>159</v>
      </c>
      <c r="C383" s="48" t="s">
        <v>47</v>
      </c>
      <c r="D383" s="17">
        <v>48698192.009999998</v>
      </c>
      <c r="E383" s="17">
        <v>51191367.710000001</v>
      </c>
      <c r="F383" s="21"/>
      <c r="G383" s="21"/>
      <c r="H383" s="21"/>
      <c r="I383" s="21"/>
      <c r="J383" s="21"/>
    </row>
    <row r="384" spans="1:235" ht="18" hidden="1">
      <c r="A384" s="22" t="s">
        <v>809</v>
      </c>
      <c r="B384" s="36" t="s">
        <v>160</v>
      </c>
      <c r="C384" s="48" t="s">
        <v>47</v>
      </c>
      <c r="D384" s="17">
        <v>309284.34999999998</v>
      </c>
      <c r="E384" s="17">
        <v>256359.8</v>
      </c>
      <c r="F384" s="17"/>
      <c r="G384" s="17"/>
      <c r="H384" s="17"/>
      <c r="I384" s="17"/>
      <c r="J384" s="17"/>
    </row>
    <row r="385" spans="1:235" s="30" customFormat="1" ht="14.25" hidden="1" customHeight="1">
      <c r="A385" s="22" t="s">
        <v>810</v>
      </c>
      <c r="B385" s="36" t="s">
        <v>161</v>
      </c>
      <c r="C385" s="48" t="s">
        <v>47</v>
      </c>
      <c r="D385" s="17">
        <v>431009.6</v>
      </c>
      <c r="E385" s="17">
        <v>451216.11</v>
      </c>
      <c r="F385" s="17"/>
      <c r="G385" s="17"/>
      <c r="H385" s="17"/>
      <c r="I385" s="17"/>
      <c r="J385" s="17"/>
      <c r="HK385" s="29"/>
      <c r="HL385" s="29"/>
      <c r="HM385" s="29"/>
      <c r="HN385" s="29"/>
      <c r="HO385" s="29"/>
      <c r="HP385" s="29"/>
      <c r="HQ385" s="29"/>
      <c r="HR385" s="29"/>
      <c r="HS385" s="29"/>
      <c r="HT385" s="29"/>
      <c r="HU385" s="29"/>
      <c r="HV385" s="29"/>
      <c r="HW385" s="29"/>
      <c r="HX385" s="29"/>
      <c r="HY385" s="29"/>
      <c r="HZ385" s="29"/>
      <c r="IA385" s="29"/>
    </row>
    <row r="386" spans="1:235" s="30" customFormat="1" hidden="1">
      <c r="A386" s="22" t="s">
        <v>811</v>
      </c>
      <c r="B386" s="36" t="s">
        <v>264</v>
      </c>
      <c r="C386" s="48" t="s">
        <v>47</v>
      </c>
      <c r="D386" s="17">
        <v>3147711.35</v>
      </c>
      <c r="E386" s="17">
        <v>2745028.51</v>
      </c>
      <c r="F386" s="17"/>
      <c r="G386" s="17"/>
      <c r="H386" s="17"/>
      <c r="I386" s="17"/>
      <c r="J386" s="17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</row>
    <row r="387" spans="1:235" s="30" customFormat="1" hidden="1">
      <c r="A387" s="22" t="s">
        <v>1810</v>
      </c>
      <c r="B387" s="36" t="s">
        <v>225</v>
      </c>
      <c r="C387" s="48" t="s">
        <v>47</v>
      </c>
      <c r="D387" s="17">
        <v>1930158.95</v>
      </c>
      <c r="E387" s="17">
        <v>65157230.32</v>
      </c>
      <c r="F387" s="17"/>
      <c r="G387" s="17"/>
      <c r="H387" s="17"/>
      <c r="I387" s="17"/>
      <c r="J387" s="17"/>
      <c r="HK387" s="29"/>
      <c r="HL387" s="29"/>
      <c r="HM387" s="29"/>
      <c r="HN387" s="29"/>
      <c r="HO387" s="29"/>
      <c r="HP387" s="29"/>
      <c r="HQ387" s="29"/>
      <c r="HR387" s="29"/>
      <c r="HS387" s="29"/>
      <c r="HT387" s="29"/>
      <c r="HU387" s="29"/>
      <c r="HV387" s="29"/>
      <c r="HW387" s="29"/>
      <c r="HX387" s="29"/>
      <c r="HY387" s="29"/>
      <c r="HZ387" s="29"/>
      <c r="IA387" s="29"/>
    </row>
    <row r="388" spans="1:235" s="30" customFormat="1" ht="18" hidden="1">
      <c r="A388" s="22" t="s">
        <v>1956</v>
      </c>
      <c r="B388" s="36" t="s">
        <v>805</v>
      </c>
      <c r="C388" s="48" t="s">
        <v>47</v>
      </c>
      <c r="D388" s="17"/>
      <c r="E388" s="17"/>
      <c r="F388" s="17">
        <v>91187714.459999993</v>
      </c>
      <c r="G388" s="17">
        <v>22506844.149999999</v>
      </c>
      <c r="H388" s="17">
        <v>23339000</v>
      </c>
      <c r="I388" s="17">
        <v>24074000</v>
      </c>
      <c r="J388" s="17">
        <v>24796000</v>
      </c>
      <c r="HK388" s="29"/>
      <c r="HL388" s="29"/>
      <c r="HM388" s="29"/>
      <c r="HN388" s="29"/>
      <c r="HO388" s="29"/>
      <c r="HP388" s="29"/>
      <c r="HQ388" s="29"/>
      <c r="HR388" s="29"/>
      <c r="HS388" s="29"/>
      <c r="HT388" s="29"/>
      <c r="HU388" s="29"/>
      <c r="HV388" s="29"/>
      <c r="HW388" s="29"/>
      <c r="HX388" s="29"/>
      <c r="HY388" s="29"/>
      <c r="HZ388" s="29"/>
      <c r="IA388" s="29"/>
    </row>
    <row r="389" spans="1:235" s="49" customFormat="1" hidden="1">
      <c r="A389" s="24" t="s">
        <v>812</v>
      </c>
      <c r="B389" s="35" t="s">
        <v>813</v>
      </c>
      <c r="C389" s="36"/>
      <c r="D389" s="35"/>
      <c r="E389" s="35"/>
      <c r="F389" s="35"/>
      <c r="G389" s="35"/>
      <c r="H389" s="35"/>
      <c r="I389" s="35"/>
      <c r="J389" s="35"/>
      <c r="HK389" s="47"/>
      <c r="HL389" s="47"/>
      <c r="HM389" s="47"/>
      <c r="HN389" s="47"/>
      <c r="HO389" s="47"/>
      <c r="HP389" s="47"/>
      <c r="HQ389" s="47"/>
      <c r="HR389" s="47"/>
      <c r="HS389" s="47"/>
      <c r="HT389" s="47"/>
      <c r="HU389" s="47"/>
      <c r="HV389" s="47"/>
      <c r="HW389" s="47"/>
      <c r="HX389" s="47"/>
      <c r="HY389" s="47"/>
      <c r="HZ389" s="47"/>
      <c r="IA389" s="47"/>
    </row>
    <row r="390" spans="1:235" s="49" customFormat="1" hidden="1">
      <c r="A390" s="22" t="s">
        <v>814</v>
      </c>
      <c r="B390" s="36" t="s">
        <v>813</v>
      </c>
      <c r="C390" s="36"/>
      <c r="D390" s="36"/>
      <c r="E390" s="36"/>
      <c r="F390" s="36"/>
      <c r="G390" s="36"/>
      <c r="H390" s="36"/>
      <c r="I390" s="36"/>
      <c r="J390" s="36"/>
      <c r="HK390" s="47"/>
      <c r="HL390" s="47"/>
      <c r="HM390" s="47"/>
      <c r="HN390" s="47"/>
      <c r="HO390" s="47"/>
      <c r="HP390" s="47"/>
      <c r="HQ390" s="47"/>
      <c r="HR390" s="47"/>
      <c r="HS390" s="47"/>
      <c r="HT390" s="47"/>
      <c r="HU390" s="47"/>
      <c r="HV390" s="47"/>
      <c r="HW390" s="47"/>
      <c r="HX390" s="47"/>
      <c r="HY390" s="47"/>
      <c r="HZ390" s="47"/>
      <c r="IA390" s="47"/>
    </row>
    <row r="391" spans="1:235" s="49" customFormat="1" hidden="1">
      <c r="A391" s="22" t="s">
        <v>815</v>
      </c>
      <c r="B391" s="36" t="s">
        <v>816</v>
      </c>
      <c r="C391" s="48" t="s">
        <v>14</v>
      </c>
      <c r="D391" s="36"/>
      <c r="E391" s="36"/>
      <c r="F391" s="36"/>
      <c r="G391" s="36"/>
      <c r="H391" s="36"/>
      <c r="I391" s="36"/>
      <c r="J391" s="36"/>
      <c r="HK391" s="47"/>
      <c r="HL391" s="47"/>
      <c r="HM391" s="47"/>
      <c r="HN391" s="47"/>
      <c r="HO391" s="47"/>
      <c r="HP391" s="47"/>
      <c r="HQ391" s="47"/>
      <c r="HR391" s="47"/>
      <c r="HS391" s="47"/>
      <c r="HT391" s="47"/>
      <c r="HU391" s="47"/>
      <c r="HV391" s="47"/>
      <c r="HW391" s="47"/>
      <c r="HX391" s="47"/>
      <c r="HY391" s="47"/>
      <c r="HZ391" s="47"/>
      <c r="IA391" s="47"/>
    </row>
    <row r="392" spans="1:235" s="14" customFormat="1" ht="13.5" customHeight="1">
      <c r="A392" s="24" t="s">
        <v>817</v>
      </c>
      <c r="B392" s="35" t="s">
        <v>818</v>
      </c>
      <c r="C392" s="48"/>
      <c r="D392" s="16">
        <f t="shared" ref="D392:J395" si="150">D393</f>
        <v>1471759.67</v>
      </c>
      <c r="E392" s="16">
        <f t="shared" si="150"/>
        <v>1504415.54</v>
      </c>
      <c r="F392" s="16">
        <f t="shared" si="150"/>
        <v>1423548.43</v>
      </c>
      <c r="G392" s="16">
        <f t="shared" si="150"/>
        <v>1515400</v>
      </c>
      <c r="H392" s="16">
        <f t="shared" si="150"/>
        <v>1571400</v>
      </c>
      <c r="I392" s="16">
        <f t="shared" si="150"/>
        <v>1622500</v>
      </c>
      <c r="J392" s="16">
        <f t="shared" si="150"/>
        <v>1671200</v>
      </c>
      <c r="HK392" s="29"/>
      <c r="HL392" s="29"/>
      <c r="HM392" s="29"/>
      <c r="HN392" s="29"/>
      <c r="HO392" s="29"/>
      <c r="HP392" s="29"/>
      <c r="HQ392" s="29"/>
      <c r="HR392" s="29"/>
      <c r="HS392" s="29"/>
      <c r="HT392" s="29"/>
      <c r="HU392" s="29"/>
      <c r="HV392" s="29"/>
      <c r="HW392" s="29"/>
      <c r="HX392" s="29"/>
      <c r="HY392" s="29"/>
      <c r="HZ392" s="29"/>
      <c r="IA392" s="29"/>
    </row>
    <row r="393" spans="1:235" ht="19.5" customHeight="1">
      <c r="A393" s="24" t="s">
        <v>819</v>
      </c>
      <c r="B393" s="35" t="s">
        <v>820</v>
      </c>
      <c r="C393" s="48"/>
      <c r="D393" s="16">
        <f t="shared" si="150"/>
        <v>1471759.67</v>
      </c>
      <c r="E393" s="16">
        <f t="shared" si="150"/>
        <v>1504415.54</v>
      </c>
      <c r="F393" s="16">
        <f t="shared" si="150"/>
        <v>1423548.43</v>
      </c>
      <c r="G393" s="16">
        <f t="shared" si="150"/>
        <v>1515400</v>
      </c>
      <c r="H393" s="16">
        <f t="shared" si="150"/>
        <v>1571400</v>
      </c>
      <c r="I393" s="16">
        <f t="shared" si="150"/>
        <v>1622500</v>
      </c>
      <c r="J393" s="16">
        <f t="shared" si="150"/>
        <v>1671200</v>
      </c>
    </row>
    <row r="394" spans="1:235" s="14" customFormat="1" ht="18.75" customHeight="1">
      <c r="A394" s="24" t="s">
        <v>821</v>
      </c>
      <c r="B394" s="35" t="s">
        <v>820</v>
      </c>
      <c r="C394" s="48"/>
      <c r="D394" s="16">
        <f t="shared" si="150"/>
        <v>1471759.67</v>
      </c>
      <c r="E394" s="16">
        <f t="shared" si="150"/>
        <v>1504415.54</v>
      </c>
      <c r="F394" s="16">
        <f t="shared" si="150"/>
        <v>1423548.43</v>
      </c>
      <c r="G394" s="16">
        <f t="shared" si="150"/>
        <v>1515400</v>
      </c>
      <c r="H394" s="16">
        <f t="shared" si="150"/>
        <v>1571400</v>
      </c>
      <c r="I394" s="16">
        <f t="shared" si="150"/>
        <v>1622500</v>
      </c>
      <c r="J394" s="16">
        <f t="shared" si="150"/>
        <v>1671200</v>
      </c>
      <c r="HK394" s="29"/>
      <c r="HL394" s="29"/>
      <c r="HM394" s="29"/>
      <c r="HN394" s="29"/>
      <c r="HO394" s="29"/>
      <c r="HP394" s="29"/>
      <c r="HQ394" s="29"/>
      <c r="HR394" s="29"/>
      <c r="HS394" s="29"/>
      <c r="HT394" s="29"/>
      <c r="HU394" s="29"/>
      <c r="HV394" s="29"/>
      <c r="HW394" s="29"/>
      <c r="HX394" s="29"/>
      <c r="HY394" s="29"/>
      <c r="HZ394" s="29"/>
      <c r="IA394" s="29"/>
    </row>
    <row r="395" spans="1:235" s="14" customFormat="1" ht="21.75" customHeight="1">
      <c r="A395" s="24" t="s">
        <v>822</v>
      </c>
      <c r="B395" s="35" t="s">
        <v>823</v>
      </c>
      <c r="C395" s="48"/>
      <c r="D395" s="16">
        <f t="shared" si="150"/>
        <v>1471759.67</v>
      </c>
      <c r="E395" s="16">
        <f t="shared" si="150"/>
        <v>1504415.54</v>
      </c>
      <c r="F395" s="16">
        <f t="shared" si="150"/>
        <v>1423548.43</v>
      </c>
      <c r="G395" s="16">
        <f t="shared" si="150"/>
        <v>1515400</v>
      </c>
      <c r="H395" s="16">
        <f t="shared" si="150"/>
        <v>1571400</v>
      </c>
      <c r="I395" s="16">
        <f t="shared" si="150"/>
        <v>1622500</v>
      </c>
      <c r="J395" s="16">
        <f t="shared" si="150"/>
        <v>1671200</v>
      </c>
      <c r="HK395" s="29"/>
      <c r="HL395" s="29"/>
      <c r="HM395" s="29"/>
      <c r="HN395" s="29"/>
      <c r="HO395" s="29"/>
      <c r="HP395" s="29"/>
      <c r="HQ395" s="29"/>
      <c r="HR395" s="29"/>
      <c r="HS395" s="29"/>
      <c r="HT395" s="29"/>
      <c r="HU395" s="29"/>
      <c r="HV395" s="29"/>
      <c r="HW395" s="29"/>
      <c r="HX395" s="29"/>
      <c r="HY395" s="29"/>
      <c r="HZ395" s="29"/>
      <c r="IA395" s="29"/>
    </row>
    <row r="396" spans="1:235" s="49" customFormat="1" ht="22.5">
      <c r="A396" s="24" t="s">
        <v>824</v>
      </c>
      <c r="B396" s="35" t="s">
        <v>825</v>
      </c>
      <c r="C396" s="48" t="s">
        <v>14</v>
      </c>
      <c r="D396" s="17">
        <v>1471759.67</v>
      </c>
      <c r="E396" s="17">
        <v>1504415.54</v>
      </c>
      <c r="F396" s="17">
        <v>1423548.43</v>
      </c>
      <c r="G396" s="17">
        <v>1515400</v>
      </c>
      <c r="H396" s="17">
        <v>1571400</v>
      </c>
      <c r="I396" s="17">
        <v>1622500</v>
      </c>
      <c r="J396" s="17">
        <v>1671200</v>
      </c>
      <c r="HK396" s="47"/>
      <c r="HL396" s="47"/>
      <c r="HM396" s="47"/>
      <c r="HN396" s="47"/>
      <c r="HO396" s="47"/>
      <c r="HP396" s="47"/>
      <c r="HQ396" s="47"/>
      <c r="HR396" s="47"/>
      <c r="HS396" s="47"/>
      <c r="HT396" s="47"/>
      <c r="HU396" s="47"/>
      <c r="HV396" s="47"/>
      <c r="HW396" s="47"/>
      <c r="HX396" s="47"/>
      <c r="HY396" s="47"/>
      <c r="HZ396" s="47"/>
      <c r="IA396" s="47"/>
    </row>
    <row r="397" spans="1:235" ht="14.25" customHeight="1">
      <c r="A397" s="44" t="s">
        <v>826</v>
      </c>
      <c r="B397" s="45" t="s">
        <v>162</v>
      </c>
      <c r="C397" s="104"/>
      <c r="D397" s="43">
        <f>D404+D417</f>
        <v>275.92</v>
      </c>
      <c r="E397" s="43">
        <f>E404+E417+E398</f>
        <v>870724.83</v>
      </c>
      <c r="F397" s="43">
        <f>F404+F417+F398+F409</f>
        <v>376766.36</v>
      </c>
      <c r="G397" s="43">
        <f t="shared" ref="G397:I397" si="151">G404+G417+G398+G409</f>
        <v>0</v>
      </c>
      <c r="H397" s="43">
        <f t="shared" si="151"/>
        <v>0</v>
      </c>
      <c r="I397" s="43">
        <f t="shared" si="151"/>
        <v>0</v>
      </c>
      <c r="J397" s="43">
        <f t="shared" ref="J397" si="152">J404+J417+J398+J409</f>
        <v>0</v>
      </c>
    </row>
    <row r="398" spans="1:235" ht="14.25" customHeight="1">
      <c r="A398" s="24" t="s">
        <v>1877</v>
      </c>
      <c r="B398" s="35" t="s">
        <v>1878</v>
      </c>
      <c r="C398" s="48"/>
      <c r="D398" s="43"/>
      <c r="E398" s="16">
        <f>E399</f>
        <v>834330</v>
      </c>
      <c r="F398" s="16">
        <f t="shared" ref="F398:J399" si="153">F399</f>
        <v>372784.04</v>
      </c>
      <c r="G398" s="16">
        <f t="shared" si="153"/>
        <v>0</v>
      </c>
      <c r="H398" s="16">
        <f t="shared" si="153"/>
        <v>0</v>
      </c>
      <c r="I398" s="16">
        <f t="shared" si="153"/>
        <v>0</v>
      </c>
      <c r="J398" s="16">
        <f t="shared" si="153"/>
        <v>0</v>
      </c>
    </row>
    <row r="399" spans="1:235" ht="14.25" customHeight="1">
      <c r="A399" s="24" t="s">
        <v>1879</v>
      </c>
      <c r="B399" s="35" t="s">
        <v>1880</v>
      </c>
      <c r="C399" s="48"/>
      <c r="D399" s="43"/>
      <c r="E399" s="16">
        <f>E400</f>
        <v>834330</v>
      </c>
      <c r="F399" s="16">
        <f t="shared" si="153"/>
        <v>372784.04</v>
      </c>
      <c r="G399" s="16">
        <f t="shared" si="153"/>
        <v>0</v>
      </c>
      <c r="H399" s="16">
        <f t="shared" si="153"/>
        <v>0</v>
      </c>
      <c r="I399" s="16">
        <f t="shared" si="153"/>
        <v>0</v>
      </c>
      <c r="J399" s="16">
        <f t="shared" si="153"/>
        <v>0</v>
      </c>
    </row>
    <row r="400" spans="1:235" ht="14.25" customHeight="1">
      <c r="A400" s="24" t="s">
        <v>1881</v>
      </c>
      <c r="B400" s="35" t="s">
        <v>1880</v>
      </c>
      <c r="C400" s="48"/>
      <c r="D400" s="43"/>
      <c r="E400" s="16">
        <f>E401</f>
        <v>834330</v>
      </c>
      <c r="F400" s="16">
        <f>F401+F402+F403</f>
        <v>372784.04</v>
      </c>
      <c r="G400" s="16">
        <f t="shared" ref="G400:J400" si="154">G401+G402+G403</f>
        <v>0</v>
      </c>
      <c r="H400" s="16">
        <f t="shared" si="154"/>
        <v>0</v>
      </c>
      <c r="I400" s="16">
        <f t="shared" si="154"/>
        <v>0</v>
      </c>
      <c r="J400" s="16">
        <f t="shared" si="154"/>
        <v>0</v>
      </c>
    </row>
    <row r="401" spans="1:10" ht="14.25" customHeight="1">
      <c r="A401" s="24" t="s">
        <v>1882</v>
      </c>
      <c r="B401" s="35" t="s">
        <v>1883</v>
      </c>
      <c r="C401" s="48" t="s">
        <v>14</v>
      </c>
      <c r="D401" s="43"/>
      <c r="E401" s="16">
        <v>834330</v>
      </c>
      <c r="F401" s="16">
        <v>5940</v>
      </c>
      <c r="G401" s="16"/>
      <c r="H401" s="16"/>
      <c r="I401" s="16"/>
      <c r="J401" s="16"/>
    </row>
    <row r="402" spans="1:10" ht="14.25" customHeight="1">
      <c r="A402" s="24" t="s">
        <v>2129</v>
      </c>
      <c r="B402" s="35" t="s">
        <v>2128</v>
      </c>
      <c r="C402" s="48" t="s">
        <v>47</v>
      </c>
      <c r="D402" s="43"/>
      <c r="E402" s="16"/>
      <c r="F402" s="16">
        <v>366844.04</v>
      </c>
      <c r="G402" s="16"/>
      <c r="H402" s="16"/>
      <c r="I402" s="16"/>
      <c r="J402" s="16"/>
    </row>
    <row r="403" spans="1:10" ht="14.25" hidden="1" customHeight="1">
      <c r="A403" s="24" t="s">
        <v>2130</v>
      </c>
      <c r="B403" s="35" t="s">
        <v>2131</v>
      </c>
      <c r="C403" s="48" t="s">
        <v>47</v>
      </c>
      <c r="D403" s="43"/>
      <c r="E403" s="16"/>
      <c r="F403" s="16">
        <v>0</v>
      </c>
      <c r="G403" s="16"/>
      <c r="H403" s="16"/>
      <c r="I403" s="16"/>
      <c r="J403" s="16"/>
    </row>
    <row r="404" spans="1:10" ht="14.25" hidden="1" customHeight="1">
      <c r="A404" s="24" t="s">
        <v>827</v>
      </c>
      <c r="B404" s="35" t="s">
        <v>828</v>
      </c>
      <c r="C404" s="48"/>
      <c r="D404" s="16">
        <f t="shared" ref="D404:J414" si="155">D405</f>
        <v>0</v>
      </c>
      <c r="E404" s="16">
        <f t="shared" si="155"/>
        <v>3368.87</v>
      </c>
      <c r="F404" s="16">
        <f t="shared" si="155"/>
        <v>0</v>
      </c>
      <c r="G404" s="16">
        <f t="shared" si="155"/>
        <v>0</v>
      </c>
      <c r="H404" s="16">
        <f t="shared" si="155"/>
        <v>0</v>
      </c>
      <c r="I404" s="16">
        <f t="shared" si="155"/>
        <v>0</v>
      </c>
      <c r="J404" s="16">
        <f t="shared" si="155"/>
        <v>0</v>
      </c>
    </row>
    <row r="405" spans="1:10" ht="14.25" hidden="1" customHeight="1">
      <c r="A405" s="24" t="s">
        <v>829</v>
      </c>
      <c r="B405" s="35" t="s">
        <v>830</v>
      </c>
      <c r="C405" s="48"/>
      <c r="D405" s="16">
        <f t="shared" si="155"/>
        <v>0</v>
      </c>
      <c r="E405" s="16">
        <f>E407+E409</f>
        <v>3368.87</v>
      </c>
      <c r="F405" s="16">
        <f t="shared" si="155"/>
        <v>0</v>
      </c>
      <c r="G405" s="16">
        <f t="shared" si="155"/>
        <v>0</v>
      </c>
      <c r="H405" s="16">
        <f t="shared" si="155"/>
        <v>0</v>
      </c>
      <c r="I405" s="16">
        <f t="shared" si="155"/>
        <v>0</v>
      </c>
      <c r="J405" s="16">
        <f t="shared" si="155"/>
        <v>0</v>
      </c>
    </row>
    <row r="406" spans="1:10" ht="14.25" hidden="1" customHeight="1">
      <c r="A406" s="24" t="s">
        <v>831</v>
      </c>
      <c r="B406" s="35" t="s">
        <v>830</v>
      </c>
      <c r="C406" s="48"/>
      <c r="D406" s="16">
        <f t="shared" si="155"/>
        <v>0</v>
      </c>
      <c r="E406" s="16">
        <f t="shared" si="155"/>
        <v>0</v>
      </c>
      <c r="F406" s="16">
        <f t="shared" si="155"/>
        <v>0</v>
      </c>
      <c r="G406" s="16">
        <f t="shared" si="155"/>
        <v>0</v>
      </c>
      <c r="H406" s="16">
        <f t="shared" si="155"/>
        <v>0</v>
      </c>
      <c r="I406" s="16">
        <f t="shared" si="155"/>
        <v>0</v>
      </c>
      <c r="J406" s="16">
        <f t="shared" si="155"/>
        <v>0</v>
      </c>
    </row>
    <row r="407" spans="1:10" ht="14.25" hidden="1" customHeight="1">
      <c r="A407" s="24" t="s">
        <v>832</v>
      </c>
      <c r="B407" s="35" t="s">
        <v>833</v>
      </c>
      <c r="C407" s="48"/>
      <c r="D407" s="16">
        <f t="shared" si="155"/>
        <v>0</v>
      </c>
      <c r="E407" s="16">
        <f t="shared" si="155"/>
        <v>0</v>
      </c>
      <c r="F407" s="16">
        <f t="shared" si="155"/>
        <v>0</v>
      </c>
      <c r="G407" s="16">
        <f t="shared" si="155"/>
        <v>0</v>
      </c>
      <c r="H407" s="16">
        <f t="shared" si="155"/>
        <v>0</v>
      </c>
      <c r="I407" s="16">
        <f t="shared" si="155"/>
        <v>0</v>
      </c>
      <c r="J407" s="16">
        <f t="shared" si="155"/>
        <v>0</v>
      </c>
    </row>
    <row r="408" spans="1:10" ht="14.25" hidden="1" customHeight="1">
      <c r="A408" s="22" t="s">
        <v>834</v>
      </c>
      <c r="B408" s="36" t="s">
        <v>163</v>
      </c>
      <c r="C408" s="48" t="s">
        <v>63</v>
      </c>
      <c r="D408" s="16"/>
      <c r="E408" s="16"/>
      <c r="F408" s="16"/>
      <c r="G408" s="16"/>
      <c r="H408" s="16"/>
      <c r="I408" s="16"/>
      <c r="J408" s="16"/>
    </row>
    <row r="409" spans="1:10" ht="14.25" hidden="1" customHeight="1">
      <c r="A409" s="24" t="s">
        <v>1811</v>
      </c>
      <c r="B409" s="35" t="s">
        <v>1812</v>
      </c>
      <c r="C409" s="48"/>
      <c r="D409" s="16">
        <f t="shared" si="155"/>
        <v>0</v>
      </c>
      <c r="E409" s="16">
        <f>E410</f>
        <v>3368.87</v>
      </c>
      <c r="F409" s="16">
        <f t="shared" si="155"/>
        <v>3982.32</v>
      </c>
      <c r="G409" s="16">
        <f t="shared" si="155"/>
        <v>0</v>
      </c>
      <c r="H409" s="16">
        <f t="shared" si="155"/>
        <v>0</v>
      </c>
      <c r="I409" s="16">
        <f t="shared" si="155"/>
        <v>0</v>
      </c>
      <c r="J409" s="16">
        <f t="shared" si="155"/>
        <v>0</v>
      </c>
    </row>
    <row r="410" spans="1:10" ht="14.25" hidden="1" customHeight="1">
      <c r="A410" s="24" t="s">
        <v>1813</v>
      </c>
      <c r="B410" s="35" t="s">
        <v>1814</v>
      </c>
      <c r="C410" s="48"/>
      <c r="D410" s="16">
        <f t="shared" si="155"/>
        <v>0</v>
      </c>
      <c r="E410" s="16">
        <f>E411</f>
        <v>3368.87</v>
      </c>
      <c r="F410" s="16">
        <f>F411</f>
        <v>3982.32</v>
      </c>
      <c r="G410" s="16">
        <f t="shared" si="155"/>
        <v>0</v>
      </c>
      <c r="H410" s="16">
        <f t="shared" si="155"/>
        <v>0</v>
      </c>
      <c r="I410" s="16">
        <f t="shared" si="155"/>
        <v>0</v>
      </c>
      <c r="J410" s="16">
        <f t="shared" si="155"/>
        <v>0</v>
      </c>
    </row>
    <row r="411" spans="1:10" ht="14.25" hidden="1" customHeight="1">
      <c r="A411" s="24" t="s">
        <v>1815</v>
      </c>
      <c r="B411" s="35" t="s">
        <v>1814</v>
      </c>
      <c r="C411" s="48"/>
      <c r="D411" s="16">
        <f t="shared" si="155"/>
        <v>0</v>
      </c>
      <c r="E411" s="16">
        <f>E412+E414</f>
        <v>3368.87</v>
      </c>
      <c r="F411" s="16">
        <f t="shared" ref="F411:I411" si="156">F412+F414</f>
        <v>3982.32</v>
      </c>
      <c r="G411" s="16">
        <f t="shared" si="156"/>
        <v>0</v>
      </c>
      <c r="H411" s="16">
        <f t="shared" si="156"/>
        <v>0</v>
      </c>
      <c r="I411" s="16">
        <f t="shared" si="156"/>
        <v>0</v>
      </c>
      <c r="J411" s="16">
        <f t="shared" ref="J411" si="157">J412+J414</f>
        <v>0</v>
      </c>
    </row>
    <row r="412" spans="1:10" ht="14.25" hidden="1" customHeight="1">
      <c r="A412" s="24" t="s">
        <v>1816</v>
      </c>
      <c r="B412" s="35" t="s">
        <v>1817</v>
      </c>
      <c r="C412" s="48"/>
      <c r="D412" s="16">
        <f t="shared" si="155"/>
        <v>0</v>
      </c>
      <c r="E412" s="16">
        <f>E413</f>
        <v>2425.11</v>
      </c>
      <c r="F412" s="16">
        <f t="shared" si="155"/>
        <v>1295.04</v>
      </c>
      <c r="G412" s="16">
        <f t="shared" si="155"/>
        <v>0</v>
      </c>
      <c r="H412" s="16">
        <f t="shared" si="155"/>
        <v>0</v>
      </c>
      <c r="I412" s="16">
        <f t="shared" si="155"/>
        <v>0</v>
      </c>
      <c r="J412" s="16">
        <f t="shared" si="155"/>
        <v>0</v>
      </c>
    </row>
    <row r="413" spans="1:10" ht="14.25" hidden="1" customHeight="1">
      <c r="A413" s="22" t="s">
        <v>1818</v>
      </c>
      <c r="B413" s="36" t="s">
        <v>1819</v>
      </c>
      <c r="C413" s="48" t="s">
        <v>137</v>
      </c>
      <c r="D413" s="16"/>
      <c r="E413" s="16">
        <v>2425.11</v>
      </c>
      <c r="F413" s="16">
        <v>1295.04</v>
      </c>
      <c r="G413" s="16">
        <v>0</v>
      </c>
      <c r="H413" s="16">
        <v>0</v>
      </c>
      <c r="I413" s="16">
        <v>0</v>
      </c>
      <c r="J413" s="16">
        <v>0</v>
      </c>
    </row>
    <row r="414" spans="1:10" ht="14.25" hidden="1" customHeight="1">
      <c r="A414" s="24" t="s">
        <v>1820</v>
      </c>
      <c r="B414" s="35" t="s">
        <v>1821</v>
      </c>
      <c r="C414" s="48"/>
      <c r="D414" s="16">
        <f t="shared" si="155"/>
        <v>0</v>
      </c>
      <c r="E414" s="16">
        <f>E415+E416</f>
        <v>943.76</v>
      </c>
      <c r="F414" s="16">
        <f t="shared" ref="F414:H414" si="158">F415+F416</f>
        <v>2687.28</v>
      </c>
      <c r="G414" s="16">
        <f t="shared" si="158"/>
        <v>0</v>
      </c>
      <c r="H414" s="16">
        <f t="shared" si="158"/>
        <v>0</v>
      </c>
      <c r="I414" s="16">
        <f t="shared" ref="I414:J414" si="159">I415+I416</f>
        <v>0</v>
      </c>
      <c r="J414" s="16">
        <f t="shared" si="159"/>
        <v>0</v>
      </c>
    </row>
    <row r="415" spans="1:10" ht="14.25" hidden="1" customHeight="1">
      <c r="A415" s="22" t="s">
        <v>1865</v>
      </c>
      <c r="B415" s="36" t="s">
        <v>1819</v>
      </c>
      <c r="C415" s="48" t="s">
        <v>137</v>
      </c>
      <c r="D415" s="16"/>
      <c r="E415" s="16">
        <v>386.68</v>
      </c>
      <c r="F415" s="16">
        <v>2159.7800000000002</v>
      </c>
      <c r="G415" s="17"/>
      <c r="H415" s="17"/>
      <c r="I415" s="17"/>
      <c r="J415" s="17"/>
    </row>
    <row r="416" spans="1:10" ht="14.25" hidden="1" customHeight="1">
      <c r="A416" s="22" t="s">
        <v>1866</v>
      </c>
      <c r="B416" s="36" t="s">
        <v>1868</v>
      </c>
      <c r="C416" s="48" t="s">
        <v>132</v>
      </c>
      <c r="D416" s="16"/>
      <c r="E416" s="16">
        <v>557.08000000000004</v>
      </c>
      <c r="F416" s="16">
        <v>527.5</v>
      </c>
      <c r="G416" s="17"/>
      <c r="H416" s="17"/>
      <c r="I416" s="17"/>
      <c r="J416" s="17"/>
    </row>
    <row r="417" spans="1:235" s="87" customFormat="1" ht="11.25" hidden="1">
      <c r="A417" s="24" t="s">
        <v>835</v>
      </c>
      <c r="B417" s="24" t="s">
        <v>265</v>
      </c>
      <c r="C417" s="48"/>
      <c r="D417" s="16">
        <f t="shared" ref="D417:J427" si="160">D418</f>
        <v>275.92</v>
      </c>
      <c r="E417" s="16">
        <f t="shared" si="160"/>
        <v>33025.96</v>
      </c>
      <c r="F417" s="16">
        <f t="shared" si="160"/>
        <v>0</v>
      </c>
      <c r="G417" s="16">
        <f t="shared" si="160"/>
        <v>0</v>
      </c>
      <c r="H417" s="16">
        <f t="shared" si="160"/>
        <v>0</v>
      </c>
      <c r="I417" s="16">
        <f t="shared" si="160"/>
        <v>0</v>
      </c>
      <c r="J417" s="16">
        <f t="shared" si="160"/>
        <v>0</v>
      </c>
      <c r="HK417" s="73"/>
      <c r="HL417" s="73"/>
      <c r="HM417" s="73"/>
      <c r="HN417" s="73"/>
      <c r="HO417" s="73"/>
      <c r="HP417" s="73"/>
      <c r="HQ417" s="73"/>
      <c r="HR417" s="73"/>
      <c r="HS417" s="73"/>
      <c r="HT417" s="73"/>
      <c r="HU417" s="73"/>
      <c r="HV417" s="73"/>
      <c r="HW417" s="73"/>
      <c r="HX417" s="73"/>
      <c r="HY417" s="73"/>
      <c r="HZ417" s="73"/>
      <c r="IA417" s="73"/>
    </row>
    <row r="418" spans="1:235" s="87" customFormat="1" ht="11.25" hidden="1">
      <c r="A418" s="24" t="s">
        <v>836</v>
      </c>
      <c r="B418" s="24" t="s">
        <v>265</v>
      </c>
      <c r="C418" s="48"/>
      <c r="D418" s="16">
        <f t="shared" si="160"/>
        <v>275.92</v>
      </c>
      <c r="E418" s="16">
        <f t="shared" si="160"/>
        <v>33025.96</v>
      </c>
      <c r="F418" s="16">
        <f t="shared" si="160"/>
        <v>0</v>
      </c>
      <c r="G418" s="16">
        <f t="shared" si="160"/>
        <v>0</v>
      </c>
      <c r="H418" s="16">
        <f t="shared" si="160"/>
        <v>0</v>
      </c>
      <c r="I418" s="16">
        <f t="shared" si="160"/>
        <v>0</v>
      </c>
      <c r="J418" s="16">
        <f t="shared" si="160"/>
        <v>0</v>
      </c>
      <c r="HK418" s="73"/>
      <c r="HL418" s="73"/>
      <c r="HM418" s="73"/>
      <c r="HN418" s="73"/>
      <c r="HO418" s="73"/>
      <c r="HP418" s="73"/>
      <c r="HQ418" s="73"/>
      <c r="HR418" s="73"/>
      <c r="HS418" s="73"/>
      <c r="HT418" s="73"/>
      <c r="HU418" s="73"/>
      <c r="HV418" s="73"/>
      <c r="HW418" s="73"/>
      <c r="HX418" s="73"/>
      <c r="HY418" s="73"/>
      <c r="HZ418" s="73"/>
      <c r="IA418" s="73"/>
    </row>
    <row r="419" spans="1:235" s="87" customFormat="1" ht="11.25" hidden="1">
      <c r="A419" s="24" t="s">
        <v>837</v>
      </c>
      <c r="B419" s="24" t="s">
        <v>265</v>
      </c>
      <c r="C419" s="48"/>
      <c r="D419" s="16">
        <f t="shared" ref="D419:H419" si="161">D420+D423+D425+D427</f>
        <v>275.92</v>
      </c>
      <c r="E419" s="16">
        <f t="shared" si="161"/>
        <v>33025.96</v>
      </c>
      <c r="F419" s="16">
        <f t="shared" si="161"/>
        <v>0</v>
      </c>
      <c r="G419" s="16">
        <f t="shared" si="161"/>
        <v>0</v>
      </c>
      <c r="H419" s="16">
        <f t="shared" si="161"/>
        <v>0</v>
      </c>
      <c r="I419" s="16">
        <f t="shared" ref="I419:J419" si="162">I420+I423+I425+I427</f>
        <v>0</v>
      </c>
      <c r="J419" s="16">
        <f t="shared" si="162"/>
        <v>0</v>
      </c>
      <c r="HK419" s="73"/>
      <c r="HL419" s="73"/>
      <c r="HM419" s="73"/>
      <c r="HN419" s="73"/>
      <c r="HO419" s="73"/>
      <c r="HP419" s="73"/>
      <c r="HQ419" s="73"/>
      <c r="HR419" s="73"/>
      <c r="HS419" s="73"/>
      <c r="HT419" s="73"/>
      <c r="HU419" s="73"/>
      <c r="HV419" s="73"/>
      <c r="HW419" s="73"/>
      <c r="HX419" s="73"/>
      <c r="HY419" s="73"/>
      <c r="HZ419" s="73"/>
      <c r="IA419" s="73"/>
    </row>
    <row r="420" spans="1:235" s="87" customFormat="1" ht="11.25" hidden="1">
      <c r="A420" s="24" t="s">
        <v>838</v>
      </c>
      <c r="B420" s="24" t="s">
        <v>839</v>
      </c>
      <c r="C420" s="48"/>
      <c r="D420" s="16">
        <f t="shared" si="160"/>
        <v>0</v>
      </c>
      <c r="E420" s="16">
        <f>E421+E422</f>
        <v>33025.96</v>
      </c>
      <c r="F420" s="16">
        <f t="shared" ref="F420:I420" si="163">F421+F422</f>
        <v>0</v>
      </c>
      <c r="G420" s="16">
        <f t="shared" si="163"/>
        <v>0</v>
      </c>
      <c r="H420" s="16">
        <f t="shared" si="163"/>
        <v>0</v>
      </c>
      <c r="I420" s="16">
        <f t="shared" si="163"/>
        <v>0</v>
      </c>
      <c r="J420" s="16">
        <f t="shared" ref="J420" si="164">J421+J422</f>
        <v>0</v>
      </c>
      <c r="HK420" s="73"/>
      <c r="HL420" s="73"/>
      <c r="HM420" s="73"/>
      <c r="HN420" s="73"/>
      <c r="HO420" s="73"/>
      <c r="HP420" s="73"/>
      <c r="HQ420" s="73"/>
      <c r="HR420" s="73"/>
      <c r="HS420" s="73"/>
      <c r="HT420" s="73"/>
      <c r="HU420" s="73"/>
      <c r="HV420" s="73"/>
      <c r="HW420" s="73"/>
      <c r="HX420" s="73"/>
      <c r="HY420" s="73"/>
      <c r="HZ420" s="73"/>
      <c r="IA420" s="73"/>
    </row>
    <row r="421" spans="1:235" s="49" customFormat="1" hidden="1">
      <c r="A421" s="61" t="s">
        <v>840</v>
      </c>
      <c r="B421" s="62" t="s">
        <v>266</v>
      </c>
      <c r="C421" s="48" t="s">
        <v>14</v>
      </c>
      <c r="D421" s="17"/>
      <c r="E421" s="17"/>
      <c r="F421" s="17"/>
      <c r="G421" s="17"/>
      <c r="H421" s="17"/>
      <c r="I421" s="17"/>
      <c r="J421" s="17"/>
      <c r="HK421" s="47"/>
      <c r="HL421" s="47"/>
      <c r="HM421" s="47"/>
      <c r="HN421" s="47"/>
      <c r="HO421" s="47"/>
      <c r="HP421" s="47"/>
      <c r="HQ421" s="47"/>
      <c r="HR421" s="47"/>
      <c r="HS421" s="47"/>
      <c r="HT421" s="47"/>
      <c r="HU421" s="47"/>
      <c r="HV421" s="47"/>
      <c r="HW421" s="47"/>
      <c r="HX421" s="47"/>
      <c r="HY421" s="47"/>
      <c r="HZ421" s="47"/>
      <c r="IA421" s="47"/>
    </row>
    <row r="422" spans="1:235" s="49" customFormat="1" hidden="1">
      <c r="A422" s="61" t="s">
        <v>2025</v>
      </c>
      <c r="B422" s="62" t="s">
        <v>2026</v>
      </c>
      <c r="C422" s="48" t="s">
        <v>47</v>
      </c>
      <c r="D422" s="17"/>
      <c r="E422" s="17">
        <v>33025.96</v>
      </c>
      <c r="F422" s="17"/>
      <c r="G422" s="17"/>
      <c r="H422" s="17"/>
      <c r="I422" s="17"/>
      <c r="J422" s="17"/>
      <c r="HK422" s="47"/>
      <c r="HL422" s="47"/>
      <c r="HM422" s="47"/>
      <c r="HN422" s="47"/>
      <c r="HO422" s="47"/>
      <c r="HP422" s="47"/>
      <c r="HQ422" s="47"/>
      <c r="HR422" s="47"/>
      <c r="HS422" s="47"/>
      <c r="HT422" s="47"/>
      <c r="HU422" s="47"/>
      <c r="HV422" s="47"/>
      <c r="HW422" s="47"/>
      <c r="HX422" s="47"/>
      <c r="HY422" s="47"/>
      <c r="HZ422" s="47"/>
      <c r="IA422" s="47"/>
    </row>
    <row r="423" spans="1:235" s="87" customFormat="1" ht="11.25" hidden="1">
      <c r="A423" s="24" t="s">
        <v>841</v>
      </c>
      <c r="B423" s="24" t="s">
        <v>842</v>
      </c>
      <c r="C423" s="48"/>
      <c r="D423" s="16">
        <f t="shared" si="160"/>
        <v>0</v>
      </c>
      <c r="E423" s="16">
        <f t="shared" si="160"/>
        <v>0</v>
      </c>
      <c r="F423" s="16">
        <f t="shared" si="160"/>
        <v>0</v>
      </c>
      <c r="G423" s="16">
        <f t="shared" si="160"/>
        <v>0</v>
      </c>
      <c r="H423" s="16">
        <f t="shared" si="160"/>
        <v>0</v>
      </c>
      <c r="I423" s="16">
        <f t="shared" si="160"/>
        <v>0</v>
      </c>
      <c r="J423" s="16">
        <f t="shared" si="160"/>
        <v>0</v>
      </c>
      <c r="HK423" s="73"/>
      <c r="HL423" s="73"/>
      <c r="HM423" s="73"/>
      <c r="HN423" s="73"/>
      <c r="HO423" s="73"/>
      <c r="HP423" s="73"/>
      <c r="HQ423" s="73"/>
      <c r="HR423" s="73"/>
      <c r="HS423" s="73"/>
      <c r="HT423" s="73"/>
      <c r="HU423" s="73"/>
      <c r="HV423" s="73"/>
      <c r="HW423" s="73"/>
      <c r="HX423" s="73"/>
      <c r="HY423" s="73"/>
      <c r="HZ423" s="73"/>
      <c r="IA423" s="73"/>
    </row>
    <row r="424" spans="1:235" s="49" customFormat="1" hidden="1">
      <c r="A424" s="61" t="s">
        <v>843</v>
      </c>
      <c r="B424" s="62" t="s">
        <v>266</v>
      </c>
      <c r="C424" s="48" t="s">
        <v>14</v>
      </c>
      <c r="D424" s="17"/>
      <c r="E424" s="17"/>
      <c r="F424" s="17"/>
      <c r="G424" s="17"/>
      <c r="H424" s="17"/>
      <c r="I424" s="17"/>
      <c r="J424" s="17"/>
      <c r="HK424" s="47"/>
      <c r="HL424" s="47"/>
      <c r="HM424" s="47"/>
      <c r="HN424" s="47"/>
      <c r="HO424" s="47"/>
      <c r="HP424" s="47"/>
      <c r="HQ424" s="47"/>
      <c r="HR424" s="47"/>
      <c r="HS424" s="47"/>
      <c r="HT424" s="47"/>
      <c r="HU424" s="47"/>
      <c r="HV424" s="47"/>
      <c r="HW424" s="47"/>
      <c r="HX424" s="47"/>
      <c r="HY424" s="47"/>
      <c r="HZ424" s="47"/>
      <c r="IA424" s="47"/>
    </row>
    <row r="425" spans="1:235" s="87" customFormat="1" ht="13.5" hidden="1" customHeight="1">
      <c r="A425" s="24" t="s">
        <v>844</v>
      </c>
      <c r="B425" s="24" t="s">
        <v>845</v>
      </c>
      <c r="C425" s="48"/>
      <c r="D425" s="16">
        <f t="shared" si="160"/>
        <v>222.84</v>
      </c>
      <c r="E425" s="16">
        <f t="shared" si="160"/>
        <v>0</v>
      </c>
      <c r="F425" s="16">
        <f t="shared" si="160"/>
        <v>0</v>
      </c>
      <c r="G425" s="16">
        <f t="shared" si="160"/>
        <v>0</v>
      </c>
      <c r="H425" s="16">
        <f t="shared" si="160"/>
        <v>0</v>
      </c>
      <c r="I425" s="16">
        <f t="shared" si="160"/>
        <v>0</v>
      </c>
      <c r="J425" s="16">
        <f t="shared" si="160"/>
        <v>0</v>
      </c>
      <c r="HK425" s="73"/>
      <c r="HL425" s="73"/>
      <c r="HM425" s="73"/>
      <c r="HN425" s="73"/>
      <c r="HO425" s="73"/>
      <c r="HP425" s="73"/>
      <c r="HQ425" s="73"/>
      <c r="HR425" s="73"/>
      <c r="HS425" s="73"/>
      <c r="HT425" s="73"/>
      <c r="HU425" s="73"/>
      <c r="HV425" s="73"/>
      <c r="HW425" s="73"/>
      <c r="HX425" s="73"/>
      <c r="HY425" s="73"/>
      <c r="HZ425" s="73"/>
      <c r="IA425" s="73"/>
    </row>
    <row r="426" spans="1:235" s="49" customFormat="1" hidden="1">
      <c r="A426" s="61" t="s">
        <v>846</v>
      </c>
      <c r="B426" s="62" t="s">
        <v>266</v>
      </c>
      <c r="C426" s="48" t="s">
        <v>14</v>
      </c>
      <c r="D426" s="17">
        <v>222.84</v>
      </c>
      <c r="E426" s="17"/>
      <c r="F426" s="17"/>
      <c r="G426" s="17"/>
      <c r="H426" s="17"/>
      <c r="I426" s="17"/>
      <c r="J426" s="17"/>
      <c r="HK426" s="47"/>
      <c r="HL426" s="47"/>
      <c r="HM426" s="47"/>
      <c r="HN426" s="47"/>
      <c r="HO426" s="47"/>
      <c r="HP426" s="47"/>
      <c r="HQ426" s="47"/>
      <c r="HR426" s="47"/>
      <c r="HS426" s="47"/>
      <c r="HT426" s="47"/>
      <c r="HU426" s="47"/>
      <c r="HV426" s="47"/>
      <c r="HW426" s="47"/>
      <c r="HX426" s="47"/>
      <c r="HY426" s="47"/>
      <c r="HZ426" s="47"/>
      <c r="IA426" s="47"/>
    </row>
    <row r="427" spans="1:235" s="87" customFormat="1" ht="13.5" hidden="1" customHeight="1">
      <c r="A427" s="24" t="s">
        <v>847</v>
      </c>
      <c r="B427" s="24" t="s">
        <v>848</v>
      </c>
      <c r="C427" s="48"/>
      <c r="D427" s="16">
        <f t="shared" si="160"/>
        <v>53.08</v>
      </c>
      <c r="E427" s="16"/>
      <c r="F427" s="16"/>
      <c r="G427" s="16"/>
      <c r="H427" s="16"/>
      <c r="I427" s="16"/>
      <c r="J427" s="16"/>
      <c r="HK427" s="73"/>
      <c r="HL427" s="73"/>
      <c r="HM427" s="73"/>
      <c r="HN427" s="73"/>
      <c r="HO427" s="73"/>
      <c r="HP427" s="73"/>
      <c r="HQ427" s="73"/>
      <c r="HR427" s="73"/>
      <c r="HS427" s="73"/>
      <c r="HT427" s="73"/>
      <c r="HU427" s="73"/>
      <c r="HV427" s="73"/>
      <c r="HW427" s="73"/>
      <c r="HX427" s="73"/>
      <c r="HY427" s="73"/>
      <c r="HZ427" s="73"/>
      <c r="IA427" s="73"/>
    </row>
    <row r="428" spans="1:235" s="49" customFormat="1" hidden="1">
      <c r="A428" s="61" t="s">
        <v>849</v>
      </c>
      <c r="B428" s="62" t="s">
        <v>266</v>
      </c>
      <c r="C428" s="48" t="s">
        <v>14</v>
      </c>
      <c r="D428" s="17">
        <v>53.08</v>
      </c>
      <c r="E428" s="17"/>
      <c r="F428" s="17"/>
      <c r="G428" s="17"/>
      <c r="H428" s="17"/>
      <c r="I428" s="17"/>
      <c r="J428" s="17"/>
      <c r="HK428" s="47"/>
      <c r="HL428" s="47"/>
      <c r="HM428" s="47"/>
      <c r="HN428" s="47"/>
      <c r="HO428" s="47"/>
      <c r="HP428" s="47"/>
      <c r="HQ428" s="47"/>
      <c r="HR428" s="47"/>
      <c r="HS428" s="47"/>
      <c r="HT428" s="47"/>
      <c r="HU428" s="47"/>
      <c r="HV428" s="47"/>
      <c r="HW428" s="47"/>
      <c r="HX428" s="47"/>
      <c r="HY428" s="47"/>
      <c r="HZ428" s="47"/>
      <c r="IA428" s="47"/>
    </row>
    <row r="429" spans="1:235" ht="14.25" customHeight="1">
      <c r="A429" s="44" t="s">
        <v>850</v>
      </c>
      <c r="B429" s="45" t="s">
        <v>851</v>
      </c>
      <c r="C429" s="104"/>
      <c r="D429" s="43">
        <f t="shared" ref="D429:J429" si="165">SUM(D430+D547+D616+D624+D629+D612)</f>
        <v>383393849.00999999</v>
      </c>
      <c r="E429" s="43">
        <f t="shared" si="165"/>
        <v>441412378.71000004</v>
      </c>
      <c r="F429" s="43">
        <f t="shared" si="165"/>
        <v>491535422.77000004</v>
      </c>
      <c r="G429" s="43">
        <f t="shared" si="165"/>
        <v>511826057.53634501</v>
      </c>
      <c r="H429" s="43">
        <f t="shared" si="165"/>
        <v>528566730.06518978</v>
      </c>
      <c r="I429" s="43">
        <f t="shared" si="165"/>
        <v>547815756.29230845</v>
      </c>
      <c r="J429" s="43">
        <f t="shared" si="165"/>
        <v>564023842.98107767</v>
      </c>
    </row>
    <row r="430" spans="1:235" s="14" customFormat="1" ht="13.5" customHeight="1">
      <c r="A430" s="24" t="s">
        <v>852</v>
      </c>
      <c r="B430" s="35" t="s">
        <v>853</v>
      </c>
      <c r="C430" s="48"/>
      <c r="D430" s="16">
        <f t="shared" ref="D430:H430" si="166">D435+D431</f>
        <v>121325125.28000003</v>
      </c>
      <c r="E430" s="16">
        <f t="shared" si="166"/>
        <v>164320481.84999999</v>
      </c>
      <c r="F430" s="16">
        <f t="shared" si="166"/>
        <v>143606372.28999999</v>
      </c>
      <c r="G430" s="16">
        <f t="shared" si="166"/>
        <v>152300557.53634501</v>
      </c>
      <c r="H430" s="16">
        <f t="shared" si="166"/>
        <v>158277230.06518978</v>
      </c>
      <c r="I430" s="16">
        <f t="shared" ref="I430:J430" si="167">I435+I431</f>
        <v>163034056.29230842</v>
      </c>
      <c r="J430" s="16">
        <f t="shared" si="167"/>
        <v>167452042.98107767</v>
      </c>
      <c r="HK430" s="29"/>
      <c r="HL430" s="29"/>
      <c r="HM430" s="29"/>
      <c r="HN430" s="29"/>
      <c r="HO430" s="29"/>
      <c r="HP430" s="29"/>
      <c r="HQ430" s="29"/>
      <c r="HR430" s="29"/>
      <c r="HS430" s="29"/>
      <c r="HT430" s="29"/>
      <c r="HU430" s="29"/>
      <c r="HV430" s="29"/>
      <c r="HW430" s="29"/>
      <c r="HX430" s="29"/>
      <c r="HY430" s="29"/>
      <c r="HZ430" s="29"/>
      <c r="IA430" s="29"/>
    </row>
    <row r="431" spans="1:235" s="14" customFormat="1" ht="13.5" customHeight="1">
      <c r="A431" s="24" t="s">
        <v>854</v>
      </c>
      <c r="B431" s="35" t="s">
        <v>853</v>
      </c>
      <c r="C431" s="48"/>
      <c r="D431" s="16">
        <f t="shared" ref="D431:J431" si="168">D432</f>
        <v>491637.7</v>
      </c>
      <c r="E431" s="16">
        <f t="shared" si="168"/>
        <v>211290.65</v>
      </c>
      <c r="F431" s="16">
        <f t="shared" si="168"/>
        <v>312320.73</v>
      </c>
      <c r="G431" s="16">
        <f t="shared" si="168"/>
        <v>332500</v>
      </c>
      <c r="H431" s="16">
        <f t="shared" si="168"/>
        <v>344800</v>
      </c>
      <c r="I431" s="16">
        <f t="shared" si="168"/>
        <v>356000</v>
      </c>
      <c r="J431" s="16">
        <f t="shared" si="168"/>
        <v>366650</v>
      </c>
      <c r="HK431" s="29"/>
      <c r="HL431" s="29"/>
      <c r="HM431" s="29"/>
      <c r="HN431" s="29"/>
      <c r="HO431" s="29"/>
      <c r="HP431" s="29"/>
      <c r="HQ431" s="29"/>
      <c r="HR431" s="29"/>
      <c r="HS431" s="29"/>
      <c r="HT431" s="29"/>
      <c r="HU431" s="29"/>
      <c r="HV431" s="29"/>
      <c r="HW431" s="29"/>
      <c r="HX431" s="29"/>
      <c r="HY431" s="29"/>
      <c r="HZ431" s="29"/>
      <c r="IA431" s="29"/>
    </row>
    <row r="432" spans="1:235" s="14" customFormat="1" ht="13.5" customHeight="1">
      <c r="A432" s="24" t="s">
        <v>855</v>
      </c>
      <c r="B432" s="35" t="s">
        <v>856</v>
      </c>
      <c r="C432" s="48"/>
      <c r="D432" s="16">
        <f t="shared" ref="D432:I432" si="169">D433+D434</f>
        <v>491637.7</v>
      </c>
      <c r="E432" s="16">
        <f t="shared" si="169"/>
        <v>211290.65</v>
      </c>
      <c r="F432" s="16">
        <f t="shared" si="169"/>
        <v>312320.73</v>
      </c>
      <c r="G432" s="16">
        <f t="shared" si="169"/>
        <v>332500</v>
      </c>
      <c r="H432" s="16">
        <f t="shared" si="169"/>
        <v>344800</v>
      </c>
      <c r="I432" s="16">
        <f t="shared" si="169"/>
        <v>356000</v>
      </c>
      <c r="J432" s="16">
        <f t="shared" ref="J432" si="170">J433+J434</f>
        <v>366650</v>
      </c>
      <c r="HK432" s="29"/>
      <c r="HL432" s="29"/>
      <c r="HM432" s="29"/>
      <c r="HN432" s="29"/>
      <c r="HO432" s="29"/>
      <c r="HP432" s="29"/>
      <c r="HQ432" s="29"/>
      <c r="HR432" s="29"/>
      <c r="HS432" s="29"/>
      <c r="HT432" s="29"/>
      <c r="HU432" s="29"/>
      <c r="HV432" s="29"/>
      <c r="HW432" s="29"/>
      <c r="HX432" s="29"/>
      <c r="HY432" s="29"/>
      <c r="HZ432" s="29"/>
      <c r="IA432" s="29"/>
    </row>
    <row r="433" spans="1:235" s="46" customFormat="1" ht="13.5" customHeight="1">
      <c r="A433" s="24" t="s">
        <v>857</v>
      </c>
      <c r="B433" s="35" t="s">
        <v>858</v>
      </c>
      <c r="C433" s="48" t="s">
        <v>14</v>
      </c>
      <c r="D433" s="16">
        <v>142194.76</v>
      </c>
      <c r="E433" s="16">
        <v>0</v>
      </c>
      <c r="F433" s="16"/>
      <c r="G433" s="16"/>
      <c r="H433" s="16"/>
      <c r="I433" s="16"/>
      <c r="J433" s="16"/>
      <c r="HK433" s="47"/>
      <c r="HL433" s="47"/>
      <c r="HM433" s="47"/>
      <c r="HN433" s="47"/>
      <c r="HO433" s="47"/>
      <c r="HP433" s="47"/>
      <c r="HQ433" s="47"/>
      <c r="HR433" s="47"/>
      <c r="HS433" s="47"/>
      <c r="HT433" s="47"/>
      <c r="HU433" s="47"/>
      <c r="HV433" s="47"/>
      <c r="HW433" s="47"/>
      <c r="HX433" s="47"/>
      <c r="HY433" s="47"/>
      <c r="HZ433" s="47"/>
      <c r="IA433" s="47"/>
    </row>
    <row r="434" spans="1:235" s="46" customFormat="1" ht="14.25" customHeight="1">
      <c r="A434" s="24" t="s">
        <v>857</v>
      </c>
      <c r="B434" s="35" t="s">
        <v>858</v>
      </c>
      <c r="C434" s="48" t="s">
        <v>1628</v>
      </c>
      <c r="D434" s="16">
        <v>349442.94</v>
      </c>
      <c r="E434" s="16">
        <v>211290.65</v>
      </c>
      <c r="F434" s="16">
        <v>312320.73</v>
      </c>
      <c r="G434" s="17">
        <v>332500</v>
      </c>
      <c r="H434" s="17">
        <v>344800</v>
      </c>
      <c r="I434" s="17">
        <v>356000</v>
      </c>
      <c r="J434" s="17">
        <v>366650</v>
      </c>
      <c r="HK434" s="47"/>
      <c r="HL434" s="47"/>
      <c r="HM434" s="47"/>
      <c r="HN434" s="47"/>
      <c r="HO434" s="47"/>
      <c r="HP434" s="47"/>
      <c r="HQ434" s="47"/>
      <c r="HR434" s="47"/>
      <c r="HS434" s="47"/>
      <c r="HT434" s="47"/>
      <c r="HU434" s="47"/>
      <c r="HV434" s="47"/>
      <c r="HW434" s="47"/>
      <c r="HX434" s="47"/>
      <c r="HY434" s="47"/>
      <c r="HZ434" s="47"/>
      <c r="IA434" s="47"/>
    </row>
    <row r="435" spans="1:235" s="14" customFormat="1" ht="25.5" customHeight="1">
      <c r="A435" s="24" t="s">
        <v>859</v>
      </c>
      <c r="B435" s="35" t="s">
        <v>860</v>
      </c>
      <c r="C435" s="48"/>
      <c r="D435" s="16">
        <f t="shared" ref="D435:J435" si="171">SUM(D436+D459+D462+D519+D495+D512+D534)</f>
        <v>120833487.58000003</v>
      </c>
      <c r="E435" s="16">
        <f t="shared" si="171"/>
        <v>164109191.19999999</v>
      </c>
      <c r="F435" s="16">
        <f t="shared" si="171"/>
        <v>143294051.56</v>
      </c>
      <c r="G435" s="16">
        <f t="shared" si="171"/>
        <v>151968057.53634501</v>
      </c>
      <c r="H435" s="16">
        <f t="shared" si="171"/>
        <v>157932430.06518978</v>
      </c>
      <c r="I435" s="16">
        <f t="shared" si="171"/>
        <v>162678056.29230842</v>
      </c>
      <c r="J435" s="16">
        <f t="shared" si="171"/>
        <v>167085392.98107767</v>
      </c>
      <c r="HK435" s="29"/>
      <c r="HL435" s="29"/>
      <c r="HM435" s="29"/>
      <c r="HN435" s="29"/>
      <c r="HO435" s="29"/>
      <c r="HP435" s="29"/>
      <c r="HQ435" s="29"/>
      <c r="HR435" s="29"/>
      <c r="HS435" s="29"/>
      <c r="HT435" s="29"/>
      <c r="HU435" s="29"/>
      <c r="HV435" s="29"/>
      <c r="HW435" s="29"/>
      <c r="HX435" s="29"/>
      <c r="HY435" s="29"/>
      <c r="HZ435" s="29"/>
      <c r="IA435" s="29"/>
    </row>
    <row r="436" spans="1:235" s="30" customFormat="1">
      <c r="A436" s="24" t="s">
        <v>861</v>
      </c>
      <c r="B436" s="35" t="s">
        <v>165</v>
      </c>
      <c r="C436" s="48"/>
      <c r="D436" s="16">
        <f t="shared" ref="D436:H436" si="172">SUM(D437+D443+D448+D453)</f>
        <v>75709799.090000004</v>
      </c>
      <c r="E436" s="16">
        <f t="shared" si="172"/>
        <v>72368457.390000001</v>
      </c>
      <c r="F436" s="16">
        <f t="shared" si="172"/>
        <v>96609555.970000014</v>
      </c>
      <c r="G436" s="16">
        <f>SUM(G437+G443+G448+G453)</f>
        <v>108508000</v>
      </c>
      <c r="H436" s="16">
        <f t="shared" si="172"/>
        <v>112521700</v>
      </c>
      <c r="I436" s="16">
        <f t="shared" ref="I436:J436" si="173">SUM(I437+I443+I448+I453)</f>
        <v>116067400</v>
      </c>
      <c r="J436" s="16">
        <f t="shared" si="173"/>
        <v>119549000</v>
      </c>
      <c r="HK436" s="29"/>
      <c r="HL436" s="29"/>
      <c r="HM436" s="29"/>
      <c r="HN436" s="29"/>
      <c r="HO436" s="29"/>
      <c r="HP436" s="29"/>
      <c r="HQ436" s="29"/>
      <c r="HR436" s="29"/>
      <c r="HS436" s="29"/>
      <c r="HT436" s="29"/>
      <c r="HU436" s="29"/>
      <c r="HV436" s="29"/>
      <c r="HW436" s="29"/>
      <c r="HX436" s="29"/>
      <c r="HY436" s="29"/>
      <c r="HZ436" s="29"/>
      <c r="IA436" s="29"/>
    </row>
    <row r="437" spans="1:235" s="30" customFormat="1" ht="25.5" customHeight="1">
      <c r="A437" s="24" t="s">
        <v>862</v>
      </c>
      <c r="B437" s="35" t="s">
        <v>863</v>
      </c>
      <c r="C437" s="48"/>
      <c r="D437" s="16">
        <f t="shared" ref="D437:J437" si="174">D438</f>
        <v>68753808.290000007</v>
      </c>
      <c r="E437" s="16">
        <f t="shared" si="174"/>
        <v>65440284.969999999</v>
      </c>
      <c r="F437" s="16">
        <f t="shared" si="174"/>
        <v>88088397.870000005</v>
      </c>
      <c r="G437" s="16">
        <f t="shared" si="174"/>
        <v>99378000</v>
      </c>
      <c r="H437" s="16">
        <f t="shared" si="174"/>
        <v>103054000</v>
      </c>
      <c r="I437" s="16">
        <f t="shared" si="174"/>
        <v>106293000</v>
      </c>
      <c r="J437" s="16">
        <f t="shared" si="174"/>
        <v>109481000</v>
      </c>
      <c r="HK437" s="29"/>
      <c r="HL437" s="29"/>
      <c r="HM437" s="29"/>
      <c r="HN437" s="29"/>
      <c r="HO437" s="29"/>
      <c r="HP437" s="29"/>
      <c r="HQ437" s="29"/>
      <c r="HR437" s="29"/>
      <c r="HS437" s="29"/>
      <c r="HT437" s="29"/>
      <c r="HU437" s="29"/>
      <c r="HV437" s="29"/>
      <c r="HW437" s="29"/>
      <c r="HX437" s="29"/>
      <c r="HY437" s="29"/>
      <c r="HZ437" s="29"/>
      <c r="IA437" s="29"/>
    </row>
    <row r="438" spans="1:235" s="49" customFormat="1" ht="25.5" customHeight="1">
      <c r="A438" s="24" t="s">
        <v>864</v>
      </c>
      <c r="B438" s="35" t="s">
        <v>865</v>
      </c>
      <c r="C438" s="48"/>
      <c r="D438" s="16">
        <f t="shared" ref="D438:J438" si="175">SUM(D439:D442)</f>
        <v>68753808.290000007</v>
      </c>
      <c r="E438" s="16">
        <f t="shared" si="175"/>
        <v>65440284.969999999</v>
      </c>
      <c r="F438" s="16">
        <f t="shared" si="175"/>
        <v>88088397.870000005</v>
      </c>
      <c r="G438" s="16">
        <f t="shared" si="175"/>
        <v>99378000</v>
      </c>
      <c r="H438" s="16">
        <f t="shared" si="175"/>
        <v>103054000</v>
      </c>
      <c r="I438" s="16">
        <f t="shared" si="175"/>
        <v>106293000</v>
      </c>
      <c r="J438" s="16">
        <f t="shared" si="175"/>
        <v>109481000</v>
      </c>
      <c r="HK438" s="47"/>
      <c r="HL438" s="47"/>
      <c r="HM438" s="47"/>
      <c r="HN438" s="47"/>
      <c r="HO438" s="47"/>
      <c r="HP438" s="47"/>
      <c r="HQ438" s="47"/>
      <c r="HR438" s="47"/>
      <c r="HS438" s="47"/>
      <c r="HT438" s="47"/>
      <c r="HU438" s="47"/>
      <c r="HV438" s="47"/>
      <c r="HW438" s="47"/>
      <c r="HX438" s="47"/>
      <c r="HY438" s="47"/>
      <c r="HZ438" s="47"/>
      <c r="IA438" s="47"/>
    </row>
    <row r="439" spans="1:235" s="47" customFormat="1">
      <c r="A439" s="22" t="s">
        <v>866</v>
      </c>
      <c r="B439" s="36" t="s">
        <v>867</v>
      </c>
      <c r="C439" s="48" t="s">
        <v>14</v>
      </c>
      <c r="D439" s="17">
        <v>41252285.329999998</v>
      </c>
      <c r="E439" s="17">
        <v>39264171.329999998</v>
      </c>
      <c r="F439" s="17">
        <v>52853039.219999999</v>
      </c>
      <c r="G439" s="17">
        <v>59626800</v>
      </c>
      <c r="H439" s="17">
        <v>61832400</v>
      </c>
      <c r="I439" s="17">
        <v>63775800</v>
      </c>
      <c r="J439" s="17">
        <v>65688600</v>
      </c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49"/>
      <c r="AS439" s="49"/>
      <c r="AT439" s="49"/>
      <c r="AU439" s="49"/>
      <c r="AV439" s="49"/>
      <c r="AW439" s="49"/>
      <c r="AX439" s="49"/>
      <c r="AY439" s="49"/>
      <c r="AZ439" s="49"/>
      <c r="BA439" s="49"/>
      <c r="BB439" s="49"/>
      <c r="BC439" s="49"/>
      <c r="BD439" s="49"/>
      <c r="BE439" s="49"/>
      <c r="BF439" s="49"/>
      <c r="BG439" s="49"/>
      <c r="BH439" s="49"/>
      <c r="BI439" s="49"/>
      <c r="BJ439" s="49"/>
      <c r="BK439" s="49"/>
      <c r="BL439" s="49"/>
      <c r="BM439" s="49"/>
      <c r="BN439" s="49"/>
      <c r="BO439" s="49"/>
      <c r="BP439" s="49"/>
      <c r="BQ439" s="49"/>
      <c r="BR439" s="49"/>
      <c r="BS439" s="49"/>
      <c r="BT439" s="49"/>
      <c r="BU439" s="49"/>
      <c r="BV439" s="49"/>
      <c r="BW439" s="49"/>
      <c r="BX439" s="49"/>
      <c r="BY439" s="49"/>
      <c r="BZ439" s="49"/>
      <c r="CA439" s="49"/>
      <c r="CB439" s="49"/>
      <c r="CC439" s="49"/>
      <c r="CD439" s="49"/>
      <c r="CE439" s="49"/>
      <c r="CF439" s="49"/>
      <c r="CG439" s="49"/>
      <c r="CH439" s="49"/>
      <c r="CI439" s="49"/>
      <c r="CJ439" s="49"/>
      <c r="CK439" s="49"/>
      <c r="CL439" s="49"/>
      <c r="CM439" s="49"/>
      <c r="CN439" s="49"/>
      <c r="CO439" s="49"/>
      <c r="CP439" s="49"/>
      <c r="CQ439" s="49"/>
      <c r="CR439" s="49"/>
      <c r="CS439" s="49"/>
      <c r="CT439" s="49"/>
      <c r="CU439" s="49"/>
      <c r="CV439" s="49"/>
      <c r="CW439" s="49"/>
      <c r="CX439" s="49"/>
      <c r="CY439" s="49"/>
      <c r="CZ439" s="49"/>
      <c r="DA439" s="49"/>
      <c r="DB439" s="49"/>
      <c r="DC439" s="49"/>
      <c r="DD439" s="49"/>
      <c r="DE439" s="49"/>
      <c r="DF439" s="49"/>
      <c r="DG439" s="49"/>
      <c r="DH439" s="49"/>
      <c r="DI439" s="49"/>
      <c r="DJ439" s="49"/>
      <c r="DK439" s="49"/>
      <c r="DL439" s="49"/>
      <c r="DM439" s="49"/>
      <c r="DN439" s="49"/>
      <c r="DO439" s="49"/>
      <c r="DP439" s="49"/>
      <c r="DQ439" s="49"/>
      <c r="DR439" s="49"/>
      <c r="DS439" s="49"/>
      <c r="DT439" s="49"/>
      <c r="DU439" s="49"/>
      <c r="DV439" s="49"/>
      <c r="DW439" s="49"/>
      <c r="DX439" s="49"/>
      <c r="DY439" s="49"/>
      <c r="DZ439" s="49"/>
      <c r="EA439" s="49"/>
      <c r="EB439" s="49"/>
      <c r="EC439" s="49"/>
      <c r="ED439" s="49"/>
      <c r="EE439" s="49"/>
      <c r="EF439" s="49"/>
      <c r="EG439" s="49"/>
      <c r="EH439" s="49"/>
      <c r="EI439" s="49"/>
      <c r="EJ439" s="49"/>
      <c r="EK439" s="49"/>
      <c r="EL439" s="49"/>
      <c r="EM439" s="49"/>
      <c r="EN439" s="49"/>
      <c r="EO439" s="49"/>
      <c r="EP439" s="49"/>
      <c r="EQ439" s="49"/>
      <c r="ER439" s="49"/>
      <c r="ES439" s="49"/>
      <c r="ET439" s="49"/>
      <c r="EU439" s="49"/>
      <c r="EV439" s="49"/>
      <c r="EW439" s="49"/>
      <c r="EX439" s="49"/>
      <c r="EY439" s="49"/>
      <c r="EZ439" s="49"/>
      <c r="FA439" s="49"/>
      <c r="FB439" s="49"/>
      <c r="FC439" s="49"/>
      <c r="FD439" s="49"/>
      <c r="FE439" s="49"/>
      <c r="FF439" s="49"/>
      <c r="FG439" s="49"/>
      <c r="FH439" s="49"/>
      <c r="FI439" s="49"/>
      <c r="FJ439" s="49"/>
      <c r="FK439" s="49"/>
      <c r="FL439" s="49"/>
      <c r="FM439" s="49"/>
      <c r="FN439" s="49"/>
      <c r="FO439" s="49"/>
      <c r="FP439" s="49"/>
      <c r="FQ439" s="49"/>
      <c r="FR439" s="49"/>
      <c r="FS439" s="49"/>
      <c r="FT439" s="49"/>
      <c r="FU439" s="49"/>
      <c r="FV439" s="49"/>
      <c r="FW439" s="49"/>
      <c r="FX439" s="49"/>
      <c r="FY439" s="49"/>
      <c r="FZ439" s="49"/>
      <c r="GA439" s="49"/>
      <c r="GB439" s="49"/>
      <c r="GC439" s="49"/>
      <c r="GD439" s="49"/>
      <c r="GE439" s="49"/>
      <c r="GF439" s="49"/>
      <c r="GG439" s="49"/>
      <c r="GH439" s="49"/>
      <c r="GI439" s="49"/>
      <c r="GJ439" s="49"/>
      <c r="GK439" s="49"/>
      <c r="GL439" s="49"/>
      <c r="GM439" s="49"/>
      <c r="GN439" s="49"/>
      <c r="GO439" s="49"/>
      <c r="GP439" s="49"/>
      <c r="GQ439" s="49"/>
      <c r="GR439" s="49"/>
      <c r="GS439" s="49"/>
      <c r="GT439" s="49"/>
      <c r="GU439" s="49"/>
      <c r="GV439" s="49"/>
      <c r="GW439" s="49"/>
      <c r="GX439" s="49"/>
      <c r="GY439" s="49"/>
      <c r="GZ439" s="49"/>
      <c r="HA439" s="49"/>
      <c r="HB439" s="49"/>
      <c r="HC439" s="49"/>
      <c r="HD439" s="49"/>
      <c r="HE439" s="49"/>
      <c r="HF439" s="49"/>
      <c r="HG439" s="49"/>
      <c r="HH439" s="49"/>
      <c r="HI439" s="49"/>
      <c r="HJ439" s="49"/>
    </row>
    <row r="440" spans="1:235" s="47" customFormat="1">
      <c r="A440" s="22" t="s">
        <v>868</v>
      </c>
      <c r="B440" s="36" t="s">
        <v>869</v>
      </c>
      <c r="C440" s="48" t="s">
        <v>15</v>
      </c>
      <c r="D440" s="17">
        <v>3437690.49</v>
      </c>
      <c r="E440" s="17">
        <v>3272014.36</v>
      </c>
      <c r="F440" s="17">
        <v>4404419.91</v>
      </c>
      <c r="G440" s="17">
        <v>4968900</v>
      </c>
      <c r="H440" s="17">
        <v>5152700</v>
      </c>
      <c r="I440" s="17">
        <v>5314650</v>
      </c>
      <c r="J440" s="17">
        <v>5474050</v>
      </c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49"/>
      <c r="AS440" s="49"/>
      <c r="AT440" s="49"/>
      <c r="AU440" s="49"/>
      <c r="AV440" s="49"/>
      <c r="AW440" s="49"/>
      <c r="AX440" s="49"/>
      <c r="AY440" s="49"/>
      <c r="AZ440" s="49"/>
      <c r="BA440" s="49"/>
      <c r="BB440" s="49"/>
      <c r="BC440" s="49"/>
      <c r="BD440" s="49"/>
      <c r="BE440" s="49"/>
      <c r="BF440" s="49"/>
      <c r="BG440" s="49"/>
      <c r="BH440" s="49"/>
      <c r="BI440" s="49"/>
      <c r="BJ440" s="49"/>
      <c r="BK440" s="49"/>
      <c r="BL440" s="49"/>
      <c r="BM440" s="49"/>
      <c r="BN440" s="49"/>
      <c r="BO440" s="49"/>
      <c r="BP440" s="49"/>
      <c r="BQ440" s="49"/>
      <c r="BR440" s="49"/>
      <c r="BS440" s="49"/>
      <c r="BT440" s="49"/>
      <c r="BU440" s="49"/>
      <c r="BV440" s="49"/>
      <c r="BW440" s="49"/>
      <c r="BX440" s="49"/>
      <c r="BY440" s="49"/>
      <c r="BZ440" s="49"/>
      <c r="CA440" s="49"/>
      <c r="CB440" s="49"/>
      <c r="CC440" s="49"/>
      <c r="CD440" s="49"/>
      <c r="CE440" s="49"/>
      <c r="CF440" s="49"/>
      <c r="CG440" s="49"/>
      <c r="CH440" s="49"/>
      <c r="CI440" s="49"/>
      <c r="CJ440" s="49"/>
      <c r="CK440" s="49"/>
      <c r="CL440" s="49"/>
      <c r="CM440" s="49"/>
      <c r="CN440" s="49"/>
      <c r="CO440" s="49"/>
      <c r="CP440" s="49"/>
      <c r="CQ440" s="49"/>
      <c r="CR440" s="49"/>
      <c r="CS440" s="49"/>
      <c r="CT440" s="49"/>
      <c r="CU440" s="49"/>
      <c r="CV440" s="49"/>
      <c r="CW440" s="49"/>
      <c r="CX440" s="49"/>
      <c r="CY440" s="49"/>
      <c r="CZ440" s="49"/>
      <c r="DA440" s="49"/>
      <c r="DB440" s="49"/>
      <c r="DC440" s="49"/>
      <c r="DD440" s="49"/>
      <c r="DE440" s="49"/>
      <c r="DF440" s="49"/>
      <c r="DG440" s="49"/>
      <c r="DH440" s="49"/>
      <c r="DI440" s="49"/>
      <c r="DJ440" s="49"/>
      <c r="DK440" s="49"/>
      <c r="DL440" s="49"/>
      <c r="DM440" s="49"/>
      <c r="DN440" s="49"/>
      <c r="DO440" s="49"/>
      <c r="DP440" s="49"/>
      <c r="DQ440" s="49"/>
      <c r="DR440" s="49"/>
      <c r="DS440" s="49"/>
      <c r="DT440" s="49"/>
      <c r="DU440" s="49"/>
      <c r="DV440" s="49"/>
      <c r="DW440" s="49"/>
      <c r="DX440" s="49"/>
      <c r="DY440" s="49"/>
      <c r="DZ440" s="49"/>
      <c r="EA440" s="49"/>
      <c r="EB440" s="49"/>
      <c r="EC440" s="49"/>
      <c r="ED440" s="49"/>
      <c r="EE440" s="49"/>
      <c r="EF440" s="49"/>
      <c r="EG440" s="49"/>
      <c r="EH440" s="49"/>
      <c r="EI440" s="49"/>
      <c r="EJ440" s="49"/>
      <c r="EK440" s="49"/>
      <c r="EL440" s="49"/>
      <c r="EM440" s="49"/>
      <c r="EN440" s="49"/>
      <c r="EO440" s="49"/>
      <c r="EP440" s="49"/>
      <c r="EQ440" s="49"/>
      <c r="ER440" s="49"/>
      <c r="ES440" s="49"/>
      <c r="ET440" s="49"/>
      <c r="EU440" s="49"/>
      <c r="EV440" s="49"/>
      <c r="EW440" s="49"/>
      <c r="EX440" s="49"/>
      <c r="EY440" s="49"/>
      <c r="EZ440" s="49"/>
      <c r="FA440" s="49"/>
      <c r="FB440" s="49"/>
      <c r="FC440" s="49"/>
      <c r="FD440" s="49"/>
      <c r="FE440" s="49"/>
      <c r="FF440" s="49"/>
      <c r="FG440" s="49"/>
      <c r="FH440" s="49"/>
      <c r="FI440" s="49"/>
      <c r="FJ440" s="49"/>
      <c r="FK440" s="49"/>
      <c r="FL440" s="49"/>
      <c r="FM440" s="49"/>
      <c r="FN440" s="49"/>
      <c r="FO440" s="49"/>
      <c r="FP440" s="49"/>
      <c r="FQ440" s="49"/>
      <c r="FR440" s="49"/>
      <c r="FS440" s="49"/>
      <c r="FT440" s="49"/>
      <c r="FU440" s="49"/>
      <c r="FV440" s="49"/>
      <c r="FW440" s="49"/>
      <c r="FX440" s="49"/>
      <c r="FY440" s="49"/>
      <c r="FZ440" s="49"/>
      <c r="GA440" s="49"/>
      <c r="GB440" s="49"/>
      <c r="GC440" s="49"/>
      <c r="GD440" s="49"/>
      <c r="GE440" s="49"/>
      <c r="GF440" s="49"/>
      <c r="GG440" s="49"/>
      <c r="GH440" s="49"/>
      <c r="GI440" s="49"/>
      <c r="GJ440" s="49"/>
      <c r="GK440" s="49"/>
      <c r="GL440" s="49"/>
      <c r="GM440" s="49"/>
      <c r="GN440" s="49"/>
      <c r="GO440" s="49"/>
      <c r="GP440" s="49"/>
      <c r="GQ440" s="49"/>
      <c r="GR440" s="49"/>
      <c r="GS440" s="49"/>
      <c r="GT440" s="49"/>
      <c r="GU440" s="49"/>
      <c r="GV440" s="49"/>
      <c r="GW440" s="49"/>
      <c r="GX440" s="49"/>
      <c r="GY440" s="49"/>
      <c r="GZ440" s="49"/>
      <c r="HA440" s="49"/>
      <c r="HB440" s="49"/>
      <c r="HC440" s="49"/>
      <c r="HD440" s="49"/>
      <c r="HE440" s="49"/>
      <c r="HF440" s="49"/>
      <c r="HG440" s="49"/>
      <c r="HH440" s="49"/>
      <c r="HI440" s="49"/>
      <c r="HJ440" s="49"/>
    </row>
    <row r="441" spans="1:235" s="47" customFormat="1">
      <c r="A441" s="22" t="s">
        <v>870</v>
      </c>
      <c r="B441" s="36" t="s">
        <v>871</v>
      </c>
      <c r="C441" s="48" t="s">
        <v>16</v>
      </c>
      <c r="D441" s="17">
        <v>10313071.35</v>
      </c>
      <c r="E441" s="17">
        <v>9816042.8499999996</v>
      </c>
      <c r="F441" s="17">
        <v>13213259.710000001</v>
      </c>
      <c r="G441" s="17">
        <v>14906700</v>
      </c>
      <c r="H441" s="17">
        <v>15458100</v>
      </c>
      <c r="I441" s="17">
        <v>15943950</v>
      </c>
      <c r="J441" s="17">
        <v>16422150</v>
      </c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  <c r="AR441" s="49"/>
      <c r="AS441" s="49"/>
      <c r="AT441" s="49"/>
      <c r="AU441" s="49"/>
      <c r="AV441" s="49"/>
      <c r="AW441" s="49"/>
      <c r="AX441" s="49"/>
      <c r="AY441" s="49"/>
      <c r="AZ441" s="49"/>
      <c r="BA441" s="49"/>
      <c r="BB441" s="49"/>
      <c r="BC441" s="49"/>
      <c r="BD441" s="49"/>
      <c r="BE441" s="49"/>
      <c r="BF441" s="49"/>
      <c r="BG441" s="49"/>
      <c r="BH441" s="49"/>
      <c r="BI441" s="49"/>
      <c r="BJ441" s="49"/>
      <c r="BK441" s="49"/>
      <c r="BL441" s="49"/>
      <c r="BM441" s="49"/>
      <c r="BN441" s="49"/>
      <c r="BO441" s="49"/>
      <c r="BP441" s="49"/>
      <c r="BQ441" s="49"/>
      <c r="BR441" s="49"/>
      <c r="BS441" s="49"/>
      <c r="BT441" s="49"/>
      <c r="BU441" s="49"/>
      <c r="BV441" s="49"/>
      <c r="BW441" s="49"/>
      <c r="BX441" s="49"/>
      <c r="BY441" s="49"/>
      <c r="BZ441" s="49"/>
      <c r="CA441" s="49"/>
      <c r="CB441" s="49"/>
      <c r="CC441" s="49"/>
      <c r="CD441" s="49"/>
      <c r="CE441" s="49"/>
      <c r="CF441" s="49"/>
      <c r="CG441" s="49"/>
      <c r="CH441" s="49"/>
      <c r="CI441" s="49"/>
      <c r="CJ441" s="49"/>
      <c r="CK441" s="49"/>
      <c r="CL441" s="49"/>
      <c r="CM441" s="49"/>
      <c r="CN441" s="49"/>
      <c r="CO441" s="49"/>
      <c r="CP441" s="49"/>
      <c r="CQ441" s="49"/>
      <c r="CR441" s="49"/>
      <c r="CS441" s="49"/>
      <c r="CT441" s="49"/>
      <c r="CU441" s="49"/>
      <c r="CV441" s="49"/>
      <c r="CW441" s="49"/>
      <c r="CX441" s="49"/>
      <c r="CY441" s="49"/>
      <c r="CZ441" s="49"/>
      <c r="DA441" s="49"/>
      <c r="DB441" s="49"/>
      <c r="DC441" s="49"/>
      <c r="DD441" s="49"/>
      <c r="DE441" s="49"/>
      <c r="DF441" s="49"/>
      <c r="DG441" s="49"/>
      <c r="DH441" s="49"/>
      <c r="DI441" s="49"/>
      <c r="DJ441" s="49"/>
      <c r="DK441" s="49"/>
      <c r="DL441" s="49"/>
      <c r="DM441" s="49"/>
      <c r="DN441" s="49"/>
      <c r="DO441" s="49"/>
      <c r="DP441" s="49"/>
      <c r="DQ441" s="49"/>
      <c r="DR441" s="49"/>
      <c r="DS441" s="49"/>
      <c r="DT441" s="49"/>
      <c r="DU441" s="49"/>
      <c r="DV441" s="49"/>
      <c r="DW441" s="49"/>
      <c r="DX441" s="49"/>
      <c r="DY441" s="49"/>
      <c r="DZ441" s="49"/>
      <c r="EA441" s="49"/>
      <c r="EB441" s="49"/>
      <c r="EC441" s="49"/>
      <c r="ED441" s="49"/>
      <c r="EE441" s="49"/>
      <c r="EF441" s="49"/>
      <c r="EG441" s="49"/>
      <c r="EH441" s="49"/>
      <c r="EI441" s="49"/>
      <c r="EJ441" s="49"/>
      <c r="EK441" s="49"/>
      <c r="EL441" s="49"/>
      <c r="EM441" s="49"/>
      <c r="EN441" s="49"/>
      <c r="EO441" s="49"/>
      <c r="EP441" s="49"/>
      <c r="EQ441" s="49"/>
      <c r="ER441" s="49"/>
      <c r="ES441" s="49"/>
      <c r="ET441" s="49"/>
      <c r="EU441" s="49"/>
      <c r="EV441" s="49"/>
      <c r="EW441" s="49"/>
      <c r="EX441" s="49"/>
      <c r="EY441" s="49"/>
      <c r="EZ441" s="49"/>
      <c r="FA441" s="49"/>
      <c r="FB441" s="49"/>
      <c r="FC441" s="49"/>
      <c r="FD441" s="49"/>
      <c r="FE441" s="49"/>
      <c r="FF441" s="49"/>
      <c r="FG441" s="49"/>
      <c r="FH441" s="49"/>
      <c r="FI441" s="49"/>
      <c r="FJ441" s="49"/>
      <c r="FK441" s="49"/>
      <c r="FL441" s="49"/>
      <c r="FM441" s="49"/>
      <c r="FN441" s="49"/>
      <c r="FO441" s="49"/>
      <c r="FP441" s="49"/>
      <c r="FQ441" s="49"/>
      <c r="FR441" s="49"/>
      <c r="FS441" s="49"/>
      <c r="FT441" s="49"/>
      <c r="FU441" s="49"/>
      <c r="FV441" s="49"/>
      <c r="FW441" s="49"/>
      <c r="FX441" s="49"/>
      <c r="FY441" s="49"/>
      <c r="FZ441" s="49"/>
      <c r="GA441" s="49"/>
      <c r="GB441" s="49"/>
      <c r="GC441" s="49"/>
      <c r="GD441" s="49"/>
      <c r="GE441" s="49"/>
      <c r="GF441" s="49"/>
      <c r="GG441" s="49"/>
      <c r="GH441" s="49"/>
      <c r="GI441" s="49"/>
      <c r="GJ441" s="49"/>
      <c r="GK441" s="49"/>
      <c r="GL441" s="49"/>
      <c r="GM441" s="49"/>
      <c r="GN441" s="49"/>
      <c r="GO441" s="49"/>
      <c r="GP441" s="49"/>
      <c r="GQ441" s="49"/>
      <c r="GR441" s="49"/>
      <c r="GS441" s="49"/>
      <c r="GT441" s="49"/>
      <c r="GU441" s="49"/>
      <c r="GV441" s="49"/>
      <c r="GW441" s="49"/>
      <c r="GX441" s="49"/>
      <c r="GY441" s="49"/>
      <c r="GZ441" s="49"/>
      <c r="HA441" s="49"/>
      <c r="HB441" s="49"/>
      <c r="HC441" s="49"/>
      <c r="HD441" s="49"/>
      <c r="HE441" s="49"/>
      <c r="HF441" s="49"/>
      <c r="HG441" s="49"/>
      <c r="HH441" s="49"/>
      <c r="HI441" s="49"/>
      <c r="HJ441" s="49"/>
    </row>
    <row r="442" spans="1:235" s="47" customFormat="1">
      <c r="A442" s="22" t="s">
        <v>872</v>
      </c>
      <c r="B442" s="36" t="s">
        <v>873</v>
      </c>
      <c r="C442" s="48" t="s">
        <v>62</v>
      </c>
      <c r="D442" s="17">
        <v>13750761.119999999</v>
      </c>
      <c r="E442" s="17">
        <v>13088056.43</v>
      </c>
      <c r="F442" s="17">
        <v>17617679.030000001</v>
      </c>
      <c r="G442" s="17">
        <v>19875600</v>
      </c>
      <c r="H442" s="17">
        <v>20610800</v>
      </c>
      <c r="I442" s="17">
        <v>21258600</v>
      </c>
      <c r="J442" s="17">
        <v>21896200</v>
      </c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49"/>
      <c r="AS442" s="49"/>
      <c r="AT442" s="49"/>
      <c r="AU442" s="49"/>
      <c r="AV442" s="49"/>
      <c r="AW442" s="49"/>
      <c r="AX442" s="49"/>
      <c r="AY442" s="49"/>
      <c r="AZ442" s="49"/>
      <c r="BA442" s="49"/>
      <c r="BB442" s="49"/>
      <c r="BC442" s="49"/>
      <c r="BD442" s="49"/>
      <c r="BE442" s="49"/>
      <c r="BF442" s="49"/>
      <c r="BG442" s="49"/>
      <c r="BH442" s="49"/>
      <c r="BI442" s="49"/>
      <c r="BJ442" s="49"/>
      <c r="BK442" s="49"/>
      <c r="BL442" s="49"/>
      <c r="BM442" s="49"/>
      <c r="BN442" s="49"/>
      <c r="BO442" s="49"/>
      <c r="BP442" s="49"/>
      <c r="BQ442" s="49"/>
      <c r="BR442" s="49"/>
      <c r="BS442" s="49"/>
      <c r="BT442" s="49"/>
      <c r="BU442" s="49"/>
      <c r="BV442" s="49"/>
      <c r="BW442" s="49"/>
      <c r="BX442" s="49"/>
      <c r="BY442" s="49"/>
      <c r="BZ442" s="49"/>
      <c r="CA442" s="49"/>
      <c r="CB442" s="49"/>
      <c r="CC442" s="49"/>
      <c r="CD442" s="49"/>
      <c r="CE442" s="49"/>
      <c r="CF442" s="49"/>
      <c r="CG442" s="49"/>
      <c r="CH442" s="49"/>
      <c r="CI442" s="49"/>
      <c r="CJ442" s="49"/>
      <c r="CK442" s="49"/>
      <c r="CL442" s="49"/>
      <c r="CM442" s="49"/>
      <c r="CN442" s="49"/>
      <c r="CO442" s="49"/>
      <c r="CP442" s="49"/>
      <c r="CQ442" s="49"/>
      <c r="CR442" s="49"/>
      <c r="CS442" s="49"/>
      <c r="CT442" s="49"/>
      <c r="CU442" s="49"/>
      <c r="CV442" s="49"/>
      <c r="CW442" s="49"/>
      <c r="CX442" s="49"/>
      <c r="CY442" s="49"/>
      <c r="CZ442" s="49"/>
      <c r="DA442" s="49"/>
      <c r="DB442" s="49"/>
      <c r="DC442" s="49"/>
      <c r="DD442" s="49"/>
      <c r="DE442" s="49"/>
      <c r="DF442" s="49"/>
      <c r="DG442" s="49"/>
      <c r="DH442" s="49"/>
      <c r="DI442" s="49"/>
      <c r="DJ442" s="49"/>
      <c r="DK442" s="49"/>
      <c r="DL442" s="49"/>
      <c r="DM442" s="49"/>
      <c r="DN442" s="49"/>
      <c r="DO442" s="49"/>
      <c r="DP442" s="49"/>
      <c r="DQ442" s="49"/>
      <c r="DR442" s="49"/>
      <c r="DS442" s="49"/>
      <c r="DT442" s="49"/>
      <c r="DU442" s="49"/>
      <c r="DV442" s="49"/>
      <c r="DW442" s="49"/>
      <c r="DX442" s="49"/>
      <c r="DY442" s="49"/>
      <c r="DZ442" s="49"/>
      <c r="EA442" s="49"/>
      <c r="EB442" s="49"/>
      <c r="EC442" s="49"/>
      <c r="ED442" s="49"/>
      <c r="EE442" s="49"/>
      <c r="EF442" s="49"/>
      <c r="EG442" s="49"/>
      <c r="EH442" s="49"/>
      <c r="EI442" s="49"/>
      <c r="EJ442" s="49"/>
      <c r="EK442" s="49"/>
      <c r="EL442" s="49"/>
      <c r="EM442" s="49"/>
      <c r="EN442" s="49"/>
      <c r="EO442" s="49"/>
      <c r="EP442" s="49"/>
      <c r="EQ442" s="49"/>
      <c r="ER442" s="49"/>
      <c r="ES442" s="49"/>
      <c r="ET442" s="49"/>
      <c r="EU442" s="49"/>
      <c r="EV442" s="49"/>
      <c r="EW442" s="49"/>
      <c r="EX442" s="49"/>
      <c r="EY442" s="49"/>
      <c r="EZ442" s="49"/>
      <c r="FA442" s="49"/>
      <c r="FB442" s="49"/>
      <c r="FC442" s="49"/>
      <c r="FD442" s="49"/>
      <c r="FE442" s="49"/>
      <c r="FF442" s="49"/>
      <c r="FG442" s="49"/>
      <c r="FH442" s="49"/>
      <c r="FI442" s="49"/>
      <c r="FJ442" s="49"/>
      <c r="FK442" s="49"/>
      <c r="FL442" s="49"/>
      <c r="FM442" s="49"/>
      <c r="FN442" s="49"/>
      <c r="FO442" s="49"/>
      <c r="FP442" s="49"/>
      <c r="FQ442" s="49"/>
      <c r="FR442" s="49"/>
      <c r="FS442" s="49"/>
      <c r="FT442" s="49"/>
      <c r="FU442" s="49"/>
      <c r="FV442" s="49"/>
      <c r="FW442" s="49"/>
      <c r="FX442" s="49"/>
      <c r="FY442" s="49"/>
      <c r="FZ442" s="49"/>
      <c r="GA442" s="49"/>
      <c r="GB442" s="49"/>
      <c r="GC442" s="49"/>
      <c r="GD442" s="49"/>
      <c r="GE442" s="49"/>
      <c r="GF442" s="49"/>
      <c r="GG442" s="49"/>
      <c r="GH442" s="49"/>
      <c r="GI442" s="49"/>
      <c r="GJ442" s="49"/>
      <c r="GK442" s="49"/>
      <c r="GL442" s="49"/>
      <c r="GM442" s="49"/>
      <c r="GN442" s="49"/>
      <c r="GO442" s="49"/>
      <c r="GP442" s="49"/>
      <c r="GQ442" s="49"/>
      <c r="GR442" s="49"/>
      <c r="GS442" s="49"/>
      <c r="GT442" s="49"/>
      <c r="GU442" s="49"/>
      <c r="GV442" s="49"/>
      <c r="GW442" s="49"/>
      <c r="GX442" s="49"/>
      <c r="GY442" s="49"/>
      <c r="GZ442" s="49"/>
      <c r="HA442" s="49"/>
      <c r="HB442" s="49"/>
      <c r="HC442" s="49"/>
      <c r="HD442" s="49"/>
      <c r="HE442" s="49"/>
      <c r="HF442" s="49"/>
      <c r="HG442" s="49"/>
      <c r="HH442" s="49"/>
      <c r="HI442" s="49"/>
      <c r="HJ442" s="49"/>
    </row>
    <row r="443" spans="1:235" s="49" customFormat="1" ht="25.5" customHeight="1">
      <c r="A443" s="24" t="s">
        <v>874</v>
      </c>
      <c r="B443" s="35" t="s">
        <v>875</v>
      </c>
      <c r="C443" s="48"/>
      <c r="D443" s="16">
        <f>D444</f>
        <v>3034232.73</v>
      </c>
      <c r="E443" s="16">
        <f t="shared" ref="E443:J443" si="176">E444</f>
        <v>2944836.9699999997</v>
      </c>
      <c r="F443" s="16">
        <f t="shared" si="176"/>
        <v>3861022.0300000003</v>
      </c>
      <c r="G443" s="16">
        <f t="shared" si="176"/>
        <v>4110000</v>
      </c>
      <c r="H443" s="16">
        <f t="shared" si="176"/>
        <v>4262000</v>
      </c>
      <c r="I443" s="16">
        <f t="shared" si="176"/>
        <v>4400000</v>
      </c>
      <c r="J443" s="16">
        <f t="shared" si="176"/>
        <v>4532000</v>
      </c>
      <c r="HK443" s="47"/>
      <c r="HL443" s="47"/>
      <c r="HM443" s="47"/>
      <c r="HN443" s="47"/>
      <c r="HO443" s="47"/>
      <c r="HP443" s="47"/>
      <c r="HQ443" s="47"/>
      <c r="HR443" s="47"/>
      <c r="HS443" s="47"/>
      <c r="HT443" s="47"/>
      <c r="HU443" s="47"/>
      <c r="HV443" s="47"/>
      <c r="HW443" s="47"/>
      <c r="HX443" s="47"/>
      <c r="HY443" s="47"/>
      <c r="HZ443" s="47"/>
      <c r="IA443" s="47"/>
    </row>
    <row r="444" spans="1:235" s="49" customFormat="1" ht="25.5" customHeight="1">
      <c r="A444" s="22" t="s">
        <v>876</v>
      </c>
      <c r="B444" s="36" t="s">
        <v>877</v>
      </c>
      <c r="C444" s="48"/>
      <c r="D444" s="17">
        <f t="shared" ref="D444:F444" si="177">SUM(D445:D447)</f>
        <v>3034232.73</v>
      </c>
      <c r="E444" s="17">
        <f t="shared" si="177"/>
        <v>2944836.9699999997</v>
      </c>
      <c r="F444" s="17">
        <f t="shared" si="177"/>
        <v>3861022.0300000003</v>
      </c>
      <c r="G444" s="17">
        <f t="shared" ref="G444:J444" si="178">SUM(G445:G447)</f>
        <v>4110000</v>
      </c>
      <c r="H444" s="17">
        <f t="shared" si="178"/>
        <v>4262000</v>
      </c>
      <c r="I444" s="17">
        <f t="shared" si="178"/>
        <v>4400000</v>
      </c>
      <c r="J444" s="17">
        <f t="shared" si="178"/>
        <v>4532000</v>
      </c>
      <c r="HK444" s="47"/>
      <c r="HL444" s="47"/>
      <c r="HM444" s="47"/>
      <c r="HN444" s="47"/>
      <c r="HO444" s="47"/>
      <c r="HP444" s="47"/>
      <c r="HQ444" s="47"/>
      <c r="HR444" s="47"/>
      <c r="HS444" s="47"/>
      <c r="HT444" s="47"/>
      <c r="HU444" s="47"/>
      <c r="HV444" s="47"/>
      <c r="HW444" s="47"/>
      <c r="HX444" s="47"/>
      <c r="HY444" s="47"/>
      <c r="HZ444" s="47"/>
      <c r="IA444" s="47"/>
    </row>
    <row r="445" spans="1:235" s="47" customFormat="1" ht="18">
      <c r="A445" s="22" t="s">
        <v>878</v>
      </c>
      <c r="B445" s="36" t="s">
        <v>879</v>
      </c>
      <c r="C445" s="48" t="s">
        <v>14</v>
      </c>
      <c r="D445" s="17">
        <v>1820539.64</v>
      </c>
      <c r="E445" s="17">
        <v>1766902.17</v>
      </c>
      <c r="F445" s="17">
        <v>2316613.2200000002</v>
      </c>
      <c r="G445" s="17">
        <v>2466000</v>
      </c>
      <c r="H445" s="17">
        <v>2557200</v>
      </c>
      <c r="I445" s="17">
        <v>2640000</v>
      </c>
      <c r="J445" s="17">
        <v>2719200</v>
      </c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  <c r="AR445" s="49"/>
      <c r="AS445" s="49"/>
      <c r="AT445" s="49"/>
      <c r="AU445" s="49"/>
      <c r="AV445" s="49"/>
      <c r="AW445" s="49"/>
      <c r="AX445" s="49"/>
      <c r="AY445" s="49"/>
      <c r="AZ445" s="49"/>
      <c r="BA445" s="49"/>
      <c r="BB445" s="49"/>
      <c r="BC445" s="49"/>
      <c r="BD445" s="49"/>
      <c r="BE445" s="49"/>
      <c r="BF445" s="49"/>
      <c r="BG445" s="49"/>
      <c r="BH445" s="49"/>
      <c r="BI445" s="49"/>
      <c r="BJ445" s="49"/>
      <c r="BK445" s="49"/>
      <c r="BL445" s="49"/>
      <c r="BM445" s="49"/>
      <c r="BN445" s="49"/>
      <c r="BO445" s="49"/>
      <c r="BP445" s="49"/>
      <c r="BQ445" s="49"/>
      <c r="BR445" s="49"/>
      <c r="BS445" s="49"/>
      <c r="BT445" s="49"/>
      <c r="BU445" s="49"/>
      <c r="BV445" s="49"/>
      <c r="BW445" s="49"/>
      <c r="BX445" s="49"/>
      <c r="BY445" s="49"/>
      <c r="BZ445" s="49"/>
      <c r="CA445" s="49"/>
      <c r="CB445" s="49"/>
      <c r="CC445" s="49"/>
      <c r="CD445" s="49"/>
      <c r="CE445" s="49"/>
      <c r="CF445" s="49"/>
      <c r="CG445" s="49"/>
      <c r="CH445" s="49"/>
      <c r="CI445" s="49"/>
      <c r="CJ445" s="49"/>
      <c r="CK445" s="49"/>
      <c r="CL445" s="49"/>
      <c r="CM445" s="49"/>
      <c r="CN445" s="49"/>
      <c r="CO445" s="49"/>
      <c r="CP445" s="49"/>
      <c r="CQ445" s="49"/>
      <c r="CR445" s="49"/>
      <c r="CS445" s="49"/>
      <c r="CT445" s="49"/>
      <c r="CU445" s="49"/>
      <c r="CV445" s="49"/>
      <c r="CW445" s="49"/>
      <c r="CX445" s="49"/>
      <c r="CY445" s="49"/>
      <c r="CZ445" s="49"/>
      <c r="DA445" s="49"/>
      <c r="DB445" s="49"/>
      <c r="DC445" s="49"/>
      <c r="DD445" s="49"/>
      <c r="DE445" s="49"/>
      <c r="DF445" s="49"/>
      <c r="DG445" s="49"/>
      <c r="DH445" s="49"/>
      <c r="DI445" s="49"/>
      <c r="DJ445" s="49"/>
      <c r="DK445" s="49"/>
      <c r="DL445" s="49"/>
      <c r="DM445" s="49"/>
      <c r="DN445" s="49"/>
      <c r="DO445" s="49"/>
      <c r="DP445" s="49"/>
      <c r="DQ445" s="49"/>
      <c r="DR445" s="49"/>
      <c r="DS445" s="49"/>
      <c r="DT445" s="49"/>
      <c r="DU445" s="49"/>
      <c r="DV445" s="49"/>
      <c r="DW445" s="49"/>
      <c r="DX445" s="49"/>
      <c r="DY445" s="49"/>
      <c r="DZ445" s="49"/>
      <c r="EA445" s="49"/>
      <c r="EB445" s="49"/>
      <c r="EC445" s="49"/>
      <c r="ED445" s="49"/>
      <c r="EE445" s="49"/>
      <c r="EF445" s="49"/>
      <c r="EG445" s="49"/>
      <c r="EH445" s="49"/>
      <c r="EI445" s="49"/>
      <c r="EJ445" s="49"/>
      <c r="EK445" s="49"/>
      <c r="EL445" s="49"/>
      <c r="EM445" s="49"/>
      <c r="EN445" s="49"/>
      <c r="EO445" s="49"/>
      <c r="EP445" s="49"/>
      <c r="EQ445" s="49"/>
      <c r="ER445" s="49"/>
      <c r="ES445" s="49"/>
      <c r="ET445" s="49"/>
      <c r="EU445" s="49"/>
      <c r="EV445" s="49"/>
      <c r="EW445" s="49"/>
      <c r="EX445" s="49"/>
      <c r="EY445" s="49"/>
      <c r="EZ445" s="49"/>
      <c r="FA445" s="49"/>
      <c r="FB445" s="49"/>
      <c r="FC445" s="49"/>
      <c r="FD445" s="49"/>
      <c r="FE445" s="49"/>
      <c r="FF445" s="49"/>
      <c r="FG445" s="49"/>
      <c r="FH445" s="49"/>
      <c r="FI445" s="49"/>
      <c r="FJ445" s="49"/>
      <c r="FK445" s="49"/>
      <c r="FL445" s="49"/>
      <c r="FM445" s="49"/>
      <c r="FN445" s="49"/>
      <c r="FO445" s="49"/>
      <c r="FP445" s="49"/>
      <c r="FQ445" s="49"/>
      <c r="FR445" s="49"/>
      <c r="FS445" s="49"/>
      <c r="FT445" s="49"/>
      <c r="FU445" s="49"/>
      <c r="FV445" s="49"/>
      <c r="FW445" s="49"/>
      <c r="FX445" s="49"/>
      <c r="FY445" s="49"/>
      <c r="FZ445" s="49"/>
      <c r="GA445" s="49"/>
      <c r="GB445" s="49"/>
      <c r="GC445" s="49"/>
      <c r="GD445" s="49"/>
      <c r="GE445" s="49"/>
      <c r="GF445" s="49"/>
      <c r="GG445" s="49"/>
      <c r="GH445" s="49"/>
      <c r="GI445" s="49"/>
      <c r="GJ445" s="49"/>
      <c r="GK445" s="49"/>
      <c r="GL445" s="49"/>
      <c r="GM445" s="49"/>
      <c r="GN445" s="49"/>
      <c r="GO445" s="49"/>
      <c r="GP445" s="49"/>
      <c r="GQ445" s="49"/>
      <c r="GR445" s="49"/>
      <c r="GS445" s="49"/>
      <c r="GT445" s="49"/>
      <c r="GU445" s="49"/>
      <c r="GV445" s="49"/>
      <c r="GW445" s="49"/>
      <c r="GX445" s="49"/>
      <c r="GY445" s="49"/>
      <c r="GZ445" s="49"/>
      <c r="HA445" s="49"/>
      <c r="HB445" s="49"/>
      <c r="HC445" s="49"/>
      <c r="HD445" s="49"/>
      <c r="HE445" s="49"/>
      <c r="HF445" s="49"/>
      <c r="HG445" s="49"/>
      <c r="HH445" s="49"/>
      <c r="HI445" s="49"/>
      <c r="HJ445" s="49"/>
    </row>
    <row r="446" spans="1:235" s="47" customFormat="1" ht="18">
      <c r="A446" s="22" t="s">
        <v>880</v>
      </c>
      <c r="B446" s="36" t="s">
        <v>881</v>
      </c>
      <c r="C446" s="48" t="s">
        <v>15</v>
      </c>
      <c r="D446" s="17">
        <v>758558.18</v>
      </c>
      <c r="E446" s="17">
        <v>736209.25</v>
      </c>
      <c r="F446" s="17">
        <v>965255.51</v>
      </c>
      <c r="G446" s="17">
        <v>1027500</v>
      </c>
      <c r="H446" s="17">
        <v>1065500</v>
      </c>
      <c r="I446" s="17">
        <v>1100000</v>
      </c>
      <c r="J446" s="17">
        <v>1133000</v>
      </c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49"/>
      <c r="AS446" s="49"/>
      <c r="AT446" s="49"/>
      <c r="AU446" s="49"/>
      <c r="AV446" s="49"/>
      <c r="AW446" s="49"/>
      <c r="AX446" s="49"/>
      <c r="AY446" s="49"/>
      <c r="AZ446" s="49"/>
      <c r="BA446" s="49"/>
      <c r="BB446" s="49"/>
      <c r="BC446" s="49"/>
      <c r="BD446" s="49"/>
      <c r="BE446" s="49"/>
      <c r="BF446" s="49"/>
      <c r="BG446" s="49"/>
      <c r="BH446" s="49"/>
      <c r="BI446" s="49"/>
      <c r="BJ446" s="49"/>
      <c r="BK446" s="49"/>
      <c r="BL446" s="49"/>
      <c r="BM446" s="49"/>
      <c r="BN446" s="49"/>
      <c r="BO446" s="49"/>
      <c r="BP446" s="49"/>
      <c r="BQ446" s="49"/>
      <c r="BR446" s="49"/>
      <c r="BS446" s="49"/>
      <c r="BT446" s="49"/>
      <c r="BU446" s="49"/>
      <c r="BV446" s="49"/>
      <c r="BW446" s="49"/>
      <c r="BX446" s="49"/>
      <c r="BY446" s="49"/>
      <c r="BZ446" s="49"/>
      <c r="CA446" s="49"/>
      <c r="CB446" s="49"/>
      <c r="CC446" s="49"/>
      <c r="CD446" s="49"/>
      <c r="CE446" s="49"/>
      <c r="CF446" s="49"/>
      <c r="CG446" s="49"/>
      <c r="CH446" s="49"/>
      <c r="CI446" s="49"/>
      <c r="CJ446" s="49"/>
      <c r="CK446" s="49"/>
      <c r="CL446" s="49"/>
      <c r="CM446" s="49"/>
      <c r="CN446" s="49"/>
      <c r="CO446" s="49"/>
      <c r="CP446" s="49"/>
      <c r="CQ446" s="49"/>
      <c r="CR446" s="49"/>
      <c r="CS446" s="49"/>
      <c r="CT446" s="49"/>
      <c r="CU446" s="49"/>
      <c r="CV446" s="49"/>
      <c r="CW446" s="49"/>
      <c r="CX446" s="49"/>
      <c r="CY446" s="49"/>
      <c r="CZ446" s="49"/>
      <c r="DA446" s="49"/>
      <c r="DB446" s="49"/>
      <c r="DC446" s="49"/>
      <c r="DD446" s="49"/>
      <c r="DE446" s="49"/>
      <c r="DF446" s="49"/>
      <c r="DG446" s="49"/>
      <c r="DH446" s="49"/>
      <c r="DI446" s="49"/>
      <c r="DJ446" s="49"/>
      <c r="DK446" s="49"/>
      <c r="DL446" s="49"/>
      <c r="DM446" s="49"/>
      <c r="DN446" s="49"/>
      <c r="DO446" s="49"/>
      <c r="DP446" s="49"/>
      <c r="DQ446" s="49"/>
      <c r="DR446" s="49"/>
      <c r="DS446" s="49"/>
      <c r="DT446" s="49"/>
      <c r="DU446" s="49"/>
      <c r="DV446" s="49"/>
      <c r="DW446" s="49"/>
      <c r="DX446" s="49"/>
      <c r="DY446" s="49"/>
      <c r="DZ446" s="49"/>
      <c r="EA446" s="49"/>
      <c r="EB446" s="49"/>
      <c r="EC446" s="49"/>
      <c r="ED446" s="49"/>
      <c r="EE446" s="49"/>
      <c r="EF446" s="49"/>
      <c r="EG446" s="49"/>
      <c r="EH446" s="49"/>
      <c r="EI446" s="49"/>
      <c r="EJ446" s="49"/>
      <c r="EK446" s="49"/>
      <c r="EL446" s="49"/>
      <c r="EM446" s="49"/>
      <c r="EN446" s="49"/>
      <c r="EO446" s="49"/>
      <c r="EP446" s="49"/>
      <c r="EQ446" s="49"/>
      <c r="ER446" s="49"/>
      <c r="ES446" s="49"/>
      <c r="ET446" s="49"/>
      <c r="EU446" s="49"/>
      <c r="EV446" s="49"/>
      <c r="EW446" s="49"/>
      <c r="EX446" s="49"/>
      <c r="EY446" s="49"/>
      <c r="EZ446" s="49"/>
      <c r="FA446" s="49"/>
      <c r="FB446" s="49"/>
      <c r="FC446" s="49"/>
      <c r="FD446" s="49"/>
      <c r="FE446" s="49"/>
      <c r="FF446" s="49"/>
      <c r="FG446" s="49"/>
      <c r="FH446" s="49"/>
      <c r="FI446" s="49"/>
      <c r="FJ446" s="49"/>
      <c r="FK446" s="49"/>
      <c r="FL446" s="49"/>
      <c r="FM446" s="49"/>
      <c r="FN446" s="49"/>
      <c r="FO446" s="49"/>
      <c r="FP446" s="49"/>
      <c r="FQ446" s="49"/>
      <c r="FR446" s="49"/>
      <c r="FS446" s="49"/>
      <c r="FT446" s="49"/>
      <c r="FU446" s="49"/>
      <c r="FV446" s="49"/>
      <c r="FW446" s="49"/>
      <c r="FX446" s="49"/>
      <c r="FY446" s="49"/>
      <c r="FZ446" s="49"/>
      <c r="GA446" s="49"/>
      <c r="GB446" s="49"/>
      <c r="GC446" s="49"/>
      <c r="GD446" s="49"/>
      <c r="GE446" s="49"/>
      <c r="GF446" s="49"/>
      <c r="GG446" s="49"/>
      <c r="GH446" s="49"/>
      <c r="GI446" s="49"/>
      <c r="GJ446" s="49"/>
      <c r="GK446" s="49"/>
      <c r="GL446" s="49"/>
      <c r="GM446" s="49"/>
      <c r="GN446" s="49"/>
      <c r="GO446" s="49"/>
      <c r="GP446" s="49"/>
      <c r="GQ446" s="49"/>
      <c r="GR446" s="49"/>
      <c r="GS446" s="49"/>
      <c r="GT446" s="49"/>
      <c r="GU446" s="49"/>
      <c r="GV446" s="49"/>
      <c r="GW446" s="49"/>
      <c r="GX446" s="49"/>
      <c r="GY446" s="49"/>
      <c r="GZ446" s="49"/>
      <c r="HA446" s="49"/>
      <c r="HB446" s="49"/>
      <c r="HC446" s="49"/>
      <c r="HD446" s="49"/>
      <c r="HE446" s="49"/>
      <c r="HF446" s="49"/>
      <c r="HG446" s="49"/>
      <c r="HH446" s="49"/>
      <c r="HI446" s="49"/>
      <c r="HJ446" s="49"/>
    </row>
    <row r="447" spans="1:235" s="47" customFormat="1" ht="18">
      <c r="A447" s="22" t="s">
        <v>882</v>
      </c>
      <c r="B447" s="36" t="s">
        <v>883</v>
      </c>
      <c r="C447" s="48" t="s">
        <v>16</v>
      </c>
      <c r="D447" s="17">
        <v>455134.91</v>
      </c>
      <c r="E447" s="17">
        <v>441725.55</v>
      </c>
      <c r="F447" s="17">
        <v>579153.30000000005</v>
      </c>
      <c r="G447" s="17">
        <v>616500</v>
      </c>
      <c r="H447" s="17">
        <v>639300</v>
      </c>
      <c r="I447" s="17">
        <v>660000</v>
      </c>
      <c r="J447" s="17">
        <v>679800</v>
      </c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  <c r="AR447" s="49"/>
      <c r="AS447" s="49"/>
      <c r="AT447" s="49"/>
      <c r="AU447" s="49"/>
      <c r="AV447" s="49"/>
      <c r="AW447" s="49"/>
      <c r="AX447" s="49"/>
      <c r="AY447" s="49"/>
      <c r="AZ447" s="49"/>
      <c r="BA447" s="49"/>
      <c r="BB447" s="49"/>
      <c r="BC447" s="49"/>
      <c r="BD447" s="49"/>
      <c r="BE447" s="49"/>
      <c r="BF447" s="49"/>
      <c r="BG447" s="49"/>
      <c r="BH447" s="49"/>
      <c r="BI447" s="49"/>
      <c r="BJ447" s="49"/>
      <c r="BK447" s="49"/>
      <c r="BL447" s="49"/>
      <c r="BM447" s="49"/>
      <c r="BN447" s="49"/>
      <c r="BO447" s="49"/>
      <c r="BP447" s="49"/>
      <c r="BQ447" s="49"/>
      <c r="BR447" s="49"/>
      <c r="BS447" s="49"/>
      <c r="BT447" s="49"/>
      <c r="BU447" s="49"/>
      <c r="BV447" s="49"/>
      <c r="BW447" s="49"/>
      <c r="BX447" s="49"/>
      <c r="BY447" s="49"/>
      <c r="BZ447" s="49"/>
      <c r="CA447" s="49"/>
      <c r="CB447" s="49"/>
      <c r="CC447" s="49"/>
      <c r="CD447" s="49"/>
      <c r="CE447" s="49"/>
      <c r="CF447" s="49"/>
      <c r="CG447" s="49"/>
      <c r="CH447" s="49"/>
      <c r="CI447" s="49"/>
      <c r="CJ447" s="49"/>
      <c r="CK447" s="49"/>
      <c r="CL447" s="49"/>
      <c r="CM447" s="49"/>
      <c r="CN447" s="49"/>
      <c r="CO447" s="49"/>
      <c r="CP447" s="49"/>
      <c r="CQ447" s="49"/>
      <c r="CR447" s="49"/>
      <c r="CS447" s="49"/>
      <c r="CT447" s="49"/>
      <c r="CU447" s="49"/>
      <c r="CV447" s="49"/>
      <c r="CW447" s="49"/>
      <c r="CX447" s="49"/>
      <c r="CY447" s="49"/>
      <c r="CZ447" s="49"/>
      <c r="DA447" s="49"/>
      <c r="DB447" s="49"/>
      <c r="DC447" s="49"/>
      <c r="DD447" s="49"/>
      <c r="DE447" s="49"/>
      <c r="DF447" s="49"/>
      <c r="DG447" s="49"/>
      <c r="DH447" s="49"/>
      <c r="DI447" s="49"/>
      <c r="DJ447" s="49"/>
      <c r="DK447" s="49"/>
      <c r="DL447" s="49"/>
      <c r="DM447" s="49"/>
      <c r="DN447" s="49"/>
      <c r="DO447" s="49"/>
      <c r="DP447" s="49"/>
      <c r="DQ447" s="49"/>
      <c r="DR447" s="49"/>
      <c r="DS447" s="49"/>
      <c r="DT447" s="49"/>
      <c r="DU447" s="49"/>
      <c r="DV447" s="49"/>
      <c r="DW447" s="49"/>
      <c r="DX447" s="49"/>
      <c r="DY447" s="49"/>
      <c r="DZ447" s="49"/>
      <c r="EA447" s="49"/>
      <c r="EB447" s="49"/>
      <c r="EC447" s="49"/>
      <c r="ED447" s="49"/>
      <c r="EE447" s="49"/>
      <c r="EF447" s="49"/>
      <c r="EG447" s="49"/>
      <c r="EH447" s="49"/>
      <c r="EI447" s="49"/>
      <c r="EJ447" s="49"/>
      <c r="EK447" s="49"/>
      <c r="EL447" s="49"/>
      <c r="EM447" s="49"/>
      <c r="EN447" s="49"/>
      <c r="EO447" s="49"/>
      <c r="EP447" s="49"/>
      <c r="EQ447" s="49"/>
      <c r="ER447" s="49"/>
      <c r="ES447" s="49"/>
      <c r="ET447" s="49"/>
      <c r="EU447" s="49"/>
      <c r="EV447" s="49"/>
      <c r="EW447" s="49"/>
      <c r="EX447" s="49"/>
      <c r="EY447" s="49"/>
      <c r="EZ447" s="49"/>
      <c r="FA447" s="49"/>
      <c r="FB447" s="49"/>
      <c r="FC447" s="49"/>
      <c r="FD447" s="49"/>
      <c r="FE447" s="49"/>
      <c r="FF447" s="49"/>
      <c r="FG447" s="49"/>
      <c r="FH447" s="49"/>
      <c r="FI447" s="49"/>
      <c r="FJ447" s="49"/>
      <c r="FK447" s="49"/>
      <c r="FL447" s="49"/>
      <c r="FM447" s="49"/>
      <c r="FN447" s="49"/>
      <c r="FO447" s="49"/>
      <c r="FP447" s="49"/>
      <c r="FQ447" s="49"/>
      <c r="FR447" s="49"/>
      <c r="FS447" s="49"/>
      <c r="FT447" s="49"/>
      <c r="FU447" s="49"/>
      <c r="FV447" s="49"/>
      <c r="FW447" s="49"/>
      <c r="FX447" s="49"/>
      <c r="FY447" s="49"/>
      <c r="FZ447" s="49"/>
      <c r="GA447" s="49"/>
      <c r="GB447" s="49"/>
      <c r="GC447" s="49"/>
      <c r="GD447" s="49"/>
      <c r="GE447" s="49"/>
      <c r="GF447" s="49"/>
      <c r="GG447" s="49"/>
      <c r="GH447" s="49"/>
      <c r="GI447" s="49"/>
      <c r="GJ447" s="49"/>
      <c r="GK447" s="49"/>
      <c r="GL447" s="49"/>
      <c r="GM447" s="49"/>
      <c r="GN447" s="49"/>
      <c r="GO447" s="49"/>
      <c r="GP447" s="49"/>
      <c r="GQ447" s="49"/>
      <c r="GR447" s="49"/>
      <c r="GS447" s="49"/>
      <c r="GT447" s="49"/>
      <c r="GU447" s="49"/>
      <c r="GV447" s="49"/>
      <c r="GW447" s="49"/>
      <c r="GX447" s="49"/>
      <c r="GY447" s="49"/>
      <c r="GZ447" s="49"/>
      <c r="HA447" s="49"/>
      <c r="HB447" s="49"/>
      <c r="HC447" s="49"/>
      <c r="HD447" s="49"/>
      <c r="HE447" s="49"/>
      <c r="HF447" s="49"/>
      <c r="HG447" s="49"/>
      <c r="HH447" s="49"/>
      <c r="HI447" s="49"/>
      <c r="HJ447" s="49"/>
    </row>
    <row r="448" spans="1:235" s="49" customFormat="1" ht="25.5" customHeight="1">
      <c r="A448" s="24" t="s">
        <v>884</v>
      </c>
      <c r="B448" s="35" t="s">
        <v>885</v>
      </c>
      <c r="C448" s="48"/>
      <c r="D448" s="16">
        <f t="shared" ref="D448:J448" si="179">D449</f>
        <v>2922132</v>
      </c>
      <c r="E448" s="16">
        <f t="shared" si="179"/>
        <v>2951115.42</v>
      </c>
      <c r="F448" s="16">
        <f t="shared" si="179"/>
        <v>3410624.34</v>
      </c>
      <c r="G448" s="16">
        <f t="shared" si="179"/>
        <v>3630000</v>
      </c>
      <c r="H448" s="16">
        <f t="shared" si="179"/>
        <v>3764000</v>
      </c>
      <c r="I448" s="16">
        <f t="shared" si="179"/>
        <v>3887000</v>
      </c>
      <c r="J448" s="16">
        <f t="shared" si="179"/>
        <v>4004000</v>
      </c>
      <c r="HK448" s="47"/>
      <c r="HL448" s="47"/>
      <c r="HM448" s="47"/>
      <c r="HN448" s="47"/>
      <c r="HO448" s="47"/>
      <c r="HP448" s="47"/>
      <c r="HQ448" s="47"/>
      <c r="HR448" s="47"/>
      <c r="HS448" s="47"/>
      <c r="HT448" s="47"/>
      <c r="HU448" s="47"/>
      <c r="HV448" s="47"/>
      <c r="HW448" s="47"/>
      <c r="HX448" s="47"/>
      <c r="HY448" s="47"/>
      <c r="HZ448" s="47"/>
      <c r="IA448" s="47"/>
    </row>
    <row r="449" spans="1:235" s="47" customFormat="1" ht="18">
      <c r="A449" s="22" t="s">
        <v>886</v>
      </c>
      <c r="B449" s="36" t="s">
        <v>887</v>
      </c>
      <c r="C449" s="48"/>
      <c r="D449" s="17">
        <f t="shared" ref="D449:J449" si="180">SUM(D450:D452)</f>
        <v>2922132</v>
      </c>
      <c r="E449" s="17">
        <f t="shared" si="180"/>
        <v>2951115.42</v>
      </c>
      <c r="F449" s="17">
        <f t="shared" si="180"/>
        <v>3410624.34</v>
      </c>
      <c r="G449" s="17">
        <f t="shared" si="180"/>
        <v>3630000</v>
      </c>
      <c r="H449" s="17">
        <f t="shared" si="180"/>
        <v>3764000</v>
      </c>
      <c r="I449" s="17">
        <f t="shared" si="180"/>
        <v>3887000</v>
      </c>
      <c r="J449" s="17">
        <f t="shared" si="180"/>
        <v>4004000</v>
      </c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49"/>
      <c r="AS449" s="49"/>
      <c r="AT449" s="49"/>
      <c r="AU449" s="49"/>
      <c r="AV449" s="49"/>
      <c r="AW449" s="49"/>
      <c r="AX449" s="49"/>
      <c r="AY449" s="49"/>
      <c r="AZ449" s="49"/>
      <c r="BA449" s="49"/>
      <c r="BB449" s="49"/>
      <c r="BC449" s="49"/>
      <c r="BD449" s="49"/>
      <c r="BE449" s="49"/>
      <c r="BF449" s="49"/>
      <c r="BG449" s="49"/>
      <c r="BH449" s="49"/>
      <c r="BI449" s="49"/>
      <c r="BJ449" s="49"/>
      <c r="BK449" s="49"/>
      <c r="BL449" s="49"/>
      <c r="BM449" s="49"/>
      <c r="BN449" s="49"/>
      <c r="BO449" s="49"/>
      <c r="BP449" s="49"/>
      <c r="BQ449" s="49"/>
      <c r="BR449" s="49"/>
      <c r="BS449" s="49"/>
      <c r="BT449" s="49"/>
      <c r="BU449" s="49"/>
      <c r="BV449" s="49"/>
      <c r="BW449" s="49"/>
      <c r="BX449" s="49"/>
      <c r="BY449" s="49"/>
      <c r="BZ449" s="49"/>
      <c r="CA449" s="49"/>
      <c r="CB449" s="49"/>
      <c r="CC449" s="49"/>
      <c r="CD449" s="49"/>
      <c r="CE449" s="49"/>
      <c r="CF449" s="49"/>
      <c r="CG449" s="49"/>
      <c r="CH449" s="49"/>
      <c r="CI449" s="49"/>
      <c r="CJ449" s="49"/>
      <c r="CK449" s="49"/>
      <c r="CL449" s="49"/>
      <c r="CM449" s="49"/>
      <c r="CN449" s="49"/>
      <c r="CO449" s="49"/>
      <c r="CP449" s="49"/>
      <c r="CQ449" s="49"/>
      <c r="CR449" s="49"/>
      <c r="CS449" s="49"/>
      <c r="CT449" s="49"/>
      <c r="CU449" s="49"/>
      <c r="CV449" s="49"/>
      <c r="CW449" s="49"/>
      <c r="CX449" s="49"/>
      <c r="CY449" s="49"/>
      <c r="CZ449" s="49"/>
      <c r="DA449" s="49"/>
      <c r="DB449" s="49"/>
      <c r="DC449" s="49"/>
      <c r="DD449" s="49"/>
      <c r="DE449" s="49"/>
      <c r="DF449" s="49"/>
      <c r="DG449" s="49"/>
      <c r="DH449" s="49"/>
      <c r="DI449" s="49"/>
      <c r="DJ449" s="49"/>
      <c r="DK449" s="49"/>
      <c r="DL449" s="49"/>
      <c r="DM449" s="49"/>
      <c r="DN449" s="49"/>
      <c r="DO449" s="49"/>
      <c r="DP449" s="49"/>
      <c r="DQ449" s="49"/>
      <c r="DR449" s="49"/>
      <c r="DS449" s="49"/>
      <c r="DT449" s="49"/>
      <c r="DU449" s="49"/>
      <c r="DV449" s="49"/>
      <c r="DW449" s="49"/>
      <c r="DX449" s="49"/>
      <c r="DY449" s="49"/>
      <c r="DZ449" s="49"/>
      <c r="EA449" s="49"/>
      <c r="EB449" s="49"/>
      <c r="EC449" s="49"/>
      <c r="ED449" s="49"/>
      <c r="EE449" s="49"/>
      <c r="EF449" s="49"/>
      <c r="EG449" s="49"/>
      <c r="EH449" s="49"/>
      <c r="EI449" s="49"/>
      <c r="EJ449" s="49"/>
      <c r="EK449" s="49"/>
      <c r="EL449" s="49"/>
      <c r="EM449" s="49"/>
      <c r="EN449" s="49"/>
      <c r="EO449" s="49"/>
      <c r="EP449" s="49"/>
      <c r="EQ449" s="49"/>
      <c r="ER449" s="49"/>
      <c r="ES449" s="49"/>
      <c r="ET449" s="49"/>
      <c r="EU449" s="49"/>
      <c r="EV449" s="49"/>
      <c r="EW449" s="49"/>
      <c r="EX449" s="49"/>
      <c r="EY449" s="49"/>
      <c r="EZ449" s="49"/>
      <c r="FA449" s="49"/>
      <c r="FB449" s="49"/>
      <c r="FC449" s="49"/>
      <c r="FD449" s="49"/>
      <c r="FE449" s="49"/>
      <c r="FF449" s="49"/>
      <c r="FG449" s="49"/>
      <c r="FH449" s="49"/>
      <c r="FI449" s="49"/>
      <c r="FJ449" s="49"/>
      <c r="FK449" s="49"/>
      <c r="FL449" s="49"/>
      <c r="FM449" s="49"/>
      <c r="FN449" s="49"/>
      <c r="FO449" s="49"/>
      <c r="FP449" s="49"/>
      <c r="FQ449" s="49"/>
      <c r="FR449" s="49"/>
      <c r="FS449" s="49"/>
      <c r="FT449" s="49"/>
      <c r="FU449" s="49"/>
      <c r="FV449" s="49"/>
      <c r="FW449" s="49"/>
      <c r="FX449" s="49"/>
      <c r="FY449" s="49"/>
      <c r="FZ449" s="49"/>
      <c r="GA449" s="49"/>
      <c r="GB449" s="49"/>
      <c r="GC449" s="49"/>
      <c r="GD449" s="49"/>
      <c r="GE449" s="49"/>
      <c r="GF449" s="49"/>
      <c r="GG449" s="49"/>
      <c r="GH449" s="49"/>
      <c r="GI449" s="49"/>
      <c r="GJ449" s="49"/>
      <c r="GK449" s="49"/>
      <c r="GL449" s="49"/>
      <c r="GM449" s="49"/>
      <c r="GN449" s="49"/>
      <c r="GO449" s="49"/>
      <c r="GP449" s="49"/>
      <c r="GQ449" s="49"/>
      <c r="GR449" s="49"/>
      <c r="GS449" s="49"/>
      <c r="GT449" s="49"/>
      <c r="GU449" s="49"/>
      <c r="GV449" s="49"/>
      <c r="GW449" s="49"/>
      <c r="GX449" s="49"/>
      <c r="GY449" s="49"/>
      <c r="GZ449" s="49"/>
      <c r="HA449" s="49"/>
      <c r="HB449" s="49"/>
      <c r="HC449" s="49"/>
      <c r="HD449" s="49"/>
      <c r="HE449" s="49"/>
      <c r="HF449" s="49"/>
      <c r="HG449" s="49"/>
      <c r="HH449" s="49"/>
      <c r="HI449" s="49"/>
      <c r="HJ449" s="49"/>
    </row>
    <row r="450" spans="1:235" s="47" customFormat="1" ht="18">
      <c r="A450" s="22" t="s">
        <v>888</v>
      </c>
      <c r="B450" s="36" t="s">
        <v>889</v>
      </c>
      <c r="C450" s="48" t="s">
        <v>14</v>
      </c>
      <c r="D450" s="17">
        <v>1753279.2</v>
      </c>
      <c r="E450" s="17">
        <v>1770669.25</v>
      </c>
      <c r="F450" s="17">
        <v>2046374.6</v>
      </c>
      <c r="G450" s="17">
        <v>2178000</v>
      </c>
      <c r="H450" s="17">
        <v>2258400</v>
      </c>
      <c r="I450" s="17">
        <v>2332200</v>
      </c>
      <c r="J450" s="17">
        <v>2402400</v>
      </c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49"/>
      <c r="AS450" s="49"/>
      <c r="AT450" s="49"/>
      <c r="AU450" s="49"/>
      <c r="AV450" s="49"/>
      <c r="AW450" s="49"/>
      <c r="AX450" s="49"/>
      <c r="AY450" s="49"/>
      <c r="AZ450" s="49"/>
      <c r="BA450" s="49"/>
      <c r="BB450" s="49"/>
      <c r="BC450" s="49"/>
      <c r="BD450" s="49"/>
      <c r="BE450" s="49"/>
      <c r="BF450" s="49"/>
      <c r="BG450" s="49"/>
      <c r="BH450" s="49"/>
      <c r="BI450" s="49"/>
      <c r="BJ450" s="49"/>
      <c r="BK450" s="49"/>
      <c r="BL450" s="49"/>
      <c r="BM450" s="49"/>
      <c r="BN450" s="49"/>
      <c r="BO450" s="49"/>
      <c r="BP450" s="49"/>
      <c r="BQ450" s="49"/>
      <c r="BR450" s="49"/>
      <c r="BS450" s="49"/>
      <c r="BT450" s="49"/>
      <c r="BU450" s="49"/>
      <c r="BV450" s="49"/>
      <c r="BW450" s="49"/>
      <c r="BX450" s="49"/>
      <c r="BY450" s="49"/>
      <c r="BZ450" s="49"/>
      <c r="CA450" s="49"/>
      <c r="CB450" s="49"/>
      <c r="CC450" s="49"/>
      <c r="CD450" s="49"/>
      <c r="CE450" s="49"/>
      <c r="CF450" s="49"/>
      <c r="CG450" s="49"/>
      <c r="CH450" s="49"/>
      <c r="CI450" s="49"/>
      <c r="CJ450" s="49"/>
      <c r="CK450" s="49"/>
      <c r="CL450" s="49"/>
      <c r="CM450" s="49"/>
      <c r="CN450" s="49"/>
      <c r="CO450" s="49"/>
      <c r="CP450" s="49"/>
      <c r="CQ450" s="49"/>
      <c r="CR450" s="49"/>
      <c r="CS450" s="49"/>
      <c r="CT450" s="49"/>
      <c r="CU450" s="49"/>
      <c r="CV450" s="49"/>
      <c r="CW450" s="49"/>
      <c r="CX450" s="49"/>
      <c r="CY450" s="49"/>
      <c r="CZ450" s="49"/>
      <c r="DA450" s="49"/>
      <c r="DB450" s="49"/>
      <c r="DC450" s="49"/>
      <c r="DD450" s="49"/>
      <c r="DE450" s="49"/>
      <c r="DF450" s="49"/>
      <c r="DG450" s="49"/>
      <c r="DH450" s="49"/>
      <c r="DI450" s="49"/>
      <c r="DJ450" s="49"/>
      <c r="DK450" s="49"/>
      <c r="DL450" s="49"/>
      <c r="DM450" s="49"/>
      <c r="DN450" s="49"/>
      <c r="DO450" s="49"/>
      <c r="DP450" s="49"/>
      <c r="DQ450" s="49"/>
      <c r="DR450" s="49"/>
      <c r="DS450" s="49"/>
      <c r="DT450" s="49"/>
      <c r="DU450" s="49"/>
      <c r="DV450" s="49"/>
      <c r="DW450" s="49"/>
      <c r="DX450" s="49"/>
      <c r="DY450" s="49"/>
      <c r="DZ450" s="49"/>
      <c r="EA450" s="49"/>
      <c r="EB450" s="49"/>
      <c r="EC450" s="49"/>
      <c r="ED450" s="49"/>
      <c r="EE450" s="49"/>
      <c r="EF450" s="49"/>
      <c r="EG450" s="49"/>
      <c r="EH450" s="49"/>
      <c r="EI450" s="49"/>
      <c r="EJ450" s="49"/>
      <c r="EK450" s="49"/>
      <c r="EL450" s="49"/>
      <c r="EM450" s="49"/>
      <c r="EN450" s="49"/>
      <c r="EO450" s="49"/>
      <c r="EP450" s="49"/>
      <c r="EQ450" s="49"/>
      <c r="ER450" s="49"/>
      <c r="ES450" s="49"/>
      <c r="ET450" s="49"/>
      <c r="EU450" s="49"/>
      <c r="EV450" s="49"/>
      <c r="EW450" s="49"/>
      <c r="EX450" s="49"/>
      <c r="EY450" s="49"/>
      <c r="EZ450" s="49"/>
      <c r="FA450" s="49"/>
      <c r="FB450" s="49"/>
      <c r="FC450" s="49"/>
      <c r="FD450" s="49"/>
      <c r="FE450" s="49"/>
      <c r="FF450" s="49"/>
      <c r="FG450" s="49"/>
      <c r="FH450" s="49"/>
      <c r="FI450" s="49"/>
      <c r="FJ450" s="49"/>
      <c r="FK450" s="49"/>
      <c r="FL450" s="49"/>
      <c r="FM450" s="49"/>
      <c r="FN450" s="49"/>
      <c r="FO450" s="49"/>
      <c r="FP450" s="49"/>
      <c r="FQ450" s="49"/>
      <c r="FR450" s="49"/>
      <c r="FS450" s="49"/>
      <c r="FT450" s="49"/>
      <c r="FU450" s="49"/>
      <c r="FV450" s="49"/>
      <c r="FW450" s="49"/>
      <c r="FX450" s="49"/>
      <c r="FY450" s="49"/>
      <c r="FZ450" s="49"/>
      <c r="GA450" s="49"/>
      <c r="GB450" s="49"/>
      <c r="GC450" s="49"/>
      <c r="GD450" s="49"/>
      <c r="GE450" s="49"/>
      <c r="GF450" s="49"/>
      <c r="GG450" s="49"/>
      <c r="GH450" s="49"/>
      <c r="GI450" s="49"/>
      <c r="GJ450" s="49"/>
      <c r="GK450" s="49"/>
      <c r="GL450" s="49"/>
      <c r="GM450" s="49"/>
      <c r="GN450" s="49"/>
      <c r="GO450" s="49"/>
      <c r="GP450" s="49"/>
      <c r="GQ450" s="49"/>
      <c r="GR450" s="49"/>
      <c r="GS450" s="49"/>
      <c r="GT450" s="49"/>
      <c r="GU450" s="49"/>
      <c r="GV450" s="49"/>
      <c r="GW450" s="49"/>
      <c r="GX450" s="49"/>
      <c r="GY450" s="49"/>
      <c r="GZ450" s="49"/>
      <c r="HA450" s="49"/>
      <c r="HB450" s="49"/>
      <c r="HC450" s="49"/>
      <c r="HD450" s="49"/>
      <c r="HE450" s="49"/>
      <c r="HF450" s="49"/>
      <c r="HG450" s="49"/>
      <c r="HH450" s="49"/>
      <c r="HI450" s="49"/>
      <c r="HJ450" s="49"/>
    </row>
    <row r="451" spans="1:235" s="47" customFormat="1" ht="18">
      <c r="A451" s="22" t="s">
        <v>890</v>
      </c>
      <c r="B451" s="36" t="s">
        <v>891</v>
      </c>
      <c r="C451" s="48" t="s">
        <v>15</v>
      </c>
      <c r="D451" s="17">
        <v>730533</v>
      </c>
      <c r="E451" s="17">
        <v>737778.86</v>
      </c>
      <c r="F451" s="17">
        <v>852656.09</v>
      </c>
      <c r="G451" s="17">
        <v>907500</v>
      </c>
      <c r="H451" s="17">
        <v>941000</v>
      </c>
      <c r="I451" s="17">
        <v>971750</v>
      </c>
      <c r="J451" s="17">
        <v>1001000</v>
      </c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  <c r="AR451" s="49"/>
      <c r="AS451" s="49"/>
      <c r="AT451" s="49"/>
      <c r="AU451" s="49"/>
      <c r="AV451" s="49"/>
      <c r="AW451" s="49"/>
      <c r="AX451" s="49"/>
      <c r="AY451" s="49"/>
      <c r="AZ451" s="49"/>
      <c r="BA451" s="49"/>
      <c r="BB451" s="49"/>
      <c r="BC451" s="49"/>
      <c r="BD451" s="49"/>
      <c r="BE451" s="49"/>
      <c r="BF451" s="49"/>
      <c r="BG451" s="49"/>
      <c r="BH451" s="49"/>
      <c r="BI451" s="49"/>
      <c r="BJ451" s="49"/>
      <c r="BK451" s="49"/>
      <c r="BL451" s="49"/>
      <c r="BM451" s="49"/>
      <c r="BN451" s="49"/>
      <c r="BO451" s="49"/>
      <c r="BP451" s="49"/>
      <c r="BQ451" s="49"/>
      <c r="BR451" s="49"/>
      <c r="BS451" s="49"/>
      <c r="BT451" s="49"/>
      <c r="BU451" s="49"/>
      <c r="BV451" s="49"/>
      <c r="BW451" s="49"/>
      <c r="BX451" s="49"/>
      <c r="BY451" s="49"/>
      <c r="BZ451" s="49"/>
      <c r="CA451" s="49"/>
      <c r="CB451" s="49"/>
      <c r="CC451" s="49"/>
      <c r="CD451" s="49"/>
      <c r="CE451" s="49"/>
      <c r="CF451" s="49"/>
      <c r="CG451" s="49"/>
      <c r="CH451" s="49"/>
      <c r="CI451" s="49"/>
      <c r="CJ451" s="49"/>
      <c r="CK451" s="49"/>
      <c r="CL451" s="49"/>
      <c r="CM451" s="49"/>
      <c r="CN451" s="49"/>
      <c r="CO451" s="49"/>
      <c r="CP451" s="49"/>
      <c r="CQ451" s="49"/>
      <c r="CR451" s="49"/>
      <c r="CS451" s="49"/>
      <c r="CT451" s="49"/>
      <c r="CU451" s="49"/>
      <c r="CV451" s="49"/>
      <c r="CW451" s="49"/>
      <c r="CX451" s="49"/>
      <c r="CY451" s="49"/>
      <c r="CZ451" s="49"/>
      <c r="DA451" s="49"/>
      <c r="DB451" s="49"/>
      <c r="DC451" s="49"/>
      <c r="DD451" s="49"/>
      <c r="DE451" s="49"/>
      <c r="DF451" s="49"/>
      <c r="DG451" s="49"/>
      <c r="DH451" s="49"/>
      <c r="DI451" s="49"/>
      <c r="DJ451" s="49"/>
      <c r="DK451" s="49"/>
      <c r="DL451" s="49"/>
      <c r="DM451" s="49"/>
      <c r="DN451" s="49"/>
      <c r="DO451" s="49"/>
      <c r="DP451" s="49"/>
      <c r="DQ451" s="49"/>
      <c r="DR451" s="49"/>
      <c r="DS451" s="49"/>
      <c r="DT451" s="49"/>
      <c r="DU451" s="49"/>
      <c r="DV451" s="49"/>
      <c r="DW451" s="49"/>
      <c r="DX451" s="49"/>
      <c r="DY451" s="49"/>
      <c r="DZ451" s="49"/>
      <c r="EA451" s="49"/>
      <c r="EB451" s="49"/>
      <c r="EC451" s="49"/>
      <c r="ED451" s="49"/>
      <c r="EE451" s="49"/>
      <c r="EF451" s="49"/>
      <c r="EG451" s="49"/>
      <c r="EH451" s="49"/>
      <c r="EI451" s="49"/>
      <c r="EJ451" s="49"/>
      <c r="EK451" s="49"/>
      <c r="EL451" s="49"/>
      <c r="EM451" s="49"/>
      <c r="EN451" s="49"/>
      <c r="EO451" s="49"/>
      <c r="EP451" s="49"/>
      <c r="EQ451" s="49"/>
      <c r="ER451" s="49"/>
      <c r="ES451" s="49"/>
      <c r="ET451" s="49"/>
      <c r="EU451" s="49"/>
      <c r="EV451" s="49"/>
      <c r="EW451" s="49"/>
      <c r="EX451" s="49"/>
      <c r="EY451" s="49"/>
      <c r="EZ451" s="49"/>
      <c r="FA451" s="49"/>
      <c r="FB451" s="49"/>
      <c r="FC451" s="49"/>
      <c r="FD451" s="49"/>
      <c r="FE451" s="49"/>
      <c r="FF451" s="49"/>
      <c r="FG451" s="49"/>
      <c r="FH451" s="49"/>
      <c r="FI451" s="49"/>
      <c r="FJ451" s="49"/>
      <c r="FK451" s="49"/>
      <c r="FL451" s="49"/>
      <c r="FM451" s="49"/>
      <c r="FN451" s="49"/>
      <c r="FO451" s="49"/>
      <c r="FP451" s="49"/>
      <c r="FQ451" s="49"/>
      <c r="FR451" s="49"/>
      <c r="FS451" s="49"/>
      <c r="FT451" s="49"/>
      <c r="FU451" s="49"/>
      <c r="FV451" s="49"/>
      <c r="FW451" s="49"/>
      <c r="FX451" s="49"/>
      <c r="FY451" s="49"/>
      <c r="FZ451" s="49"/>
      <c r="GA451" s="49"/>
      <c r="GB451" s="49"/>
      <c r="GC451" s="49"/>
      <c r="GD451" s="49"/>
      <c r="GE451" s="49"/>
      <c r="GF451" s="49"/>
      <c r="GG451" s="49"/>
      <c r="GH451" s="49"/>
      <c r="GI451" s="49"/>
      <c r="GJ451" s="49"/>
      <c r="GK451" s="49"/>
      <c r="GL451" s="49"/>
      <c r="GM451" s="49"/>
      <c r="GN451" s="49"/>
      <c r="GO451" s="49"/>
      <c r="GP451" s="49"/>
      <c r="GQ451" s="49"/>
      <c r="GR451" s="49"/>
      <c r="GS451" s="49"/>
      <c r="GT451" s="49"/>
      <c r="GU451" s="49"/>
      <c r="GV451" s="49"/>
      <c r="GW451" s="49"/>
      <c r="GX451" s="49"/>
      <c r="GY451" s="49"/>
      <c r="GZ451" s="49"/>
      <c r="HA451" s="49"/>
      <c r="HB451" s="49"/>
      <c r="HC451" s="49"/>
      <c r="HD451" s="49"/>
      <c r="HE451" s="49"/>
      <c r="HF451" s="49"/>
      <c r="HG451" s="49"/>
      <c r="HH451" s="49"/>
      <c r="HI451" s="49"/>
      <c r="HJ451" s="49"/>
    </row>
    <row r="452" spans="1:235" s="47" customFormat="1" ht="18">
      <c r="A452" s="22" t="s">
        <v>892</v>
      </c>
      <c r="B452" s="36" t="s">
        <v>893</v>
      </c>
      <c r="C452" s="48" t="s">
        <v>16</v>
      </c>
      <c r="D452" s="17">
        <v>438319.8</v>
      </c>
      <c r="E452" s="17">
        <v>442667.31</v>
      </c>
      <c r="F452" s="17">
        <v>511593.65</v>
      </c>
      <c r="G452" s="17">
        <v>544500</v>
      </c>
      <c r="H452" s="17">
        <v>564600</v>
      </c>
      <c r="I452" s="17">
        <v>583050</v>
      </c>
      <c r="J452" s="17">
        <v>600600</v>
      </c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49"/>
      <c r="AS452" s="49"/>
      <c r="AT452" s="49"/>
      <c r="AU452" s="49"/>
      <c r="AV452" s="49"/>
      <c r="AW452" s="49"/>
      <c r="AX452" s="49"/>
      <c r="AY452" s="49"/>
      <c r="AZ452" s="49"/>
      <c r="BA452" s="49"/>
      <c r="BB452" s="49"/>
      <c r="BC452" s="49"/>
      <c r="BD452" s="49"/>
      <c r="BE452" s="49"/>
      <c r="BF452" s="49"/>
      <c r="BG452" s="49"/>
      <c r="BH452" s="49"/>
      <c r="BI452" s="49"/>
      <c r="BJ452" s="49"/>
      <c r="BK452" s="49"/>
      <c r="BL452" s="49"/>
      <c r="BM452" s="49"/>
      <c r="BN452" s="49"/>
      <c r="BO452" s="49"/>
      <c r="BP452" s="49"/>
      <c r="BQ452" s="49"/>
      <c r="BR452" s="49"/>
      <c r="BS452" s="49"/>
      <c r="BT452" s="49"/>
      <c r="BU452" s="49"/>
      <c r="BV452" s="49"/>
      <c r="BW452" s="49"/>
      <c r="BX452" s="49"/>
      <c r="BY452" s="49"/>
      <c r="BZ452" s="49"/>
      <c r="CA452" s="49"/>
      <c r="CB452" s="49"/>
      <c r="CC452" s="49"/>
      <c r="CD452" s="49"/>
      <c r="CE452" s="49"/>
      <c r="CF452" s="49"/>
      <c r="CG452" s="49"/>
      <c r="CH452" s="49"/>
      <c r="CI452" s="49"/>
      <c r="CJ452" s="49"/>
      <c r="CK452" s="49"/>
      <c r="CL452" s="49"/>
      <c r="CM452" s="49"/>
      <c r="CN452" s="49"/>
      <c r="CO452" s="49"/>
      <c r="CP452" s="49"/>
      <c r="CQ452" s="49"/>
      <c r="CR452" s="49"/>
      <c r="CS452" s="49"/>
      <c r="CT452" s="49"/>
      <c r="CU452" s="49"/>
      <c r="CV452" s="49"/>
      <c r="CW452" s="49"/>
      <c r="CX452" s="49"/>
      <c r="CY452" s="49"/>
      <c r="CZ452" s="49"/>
      <c r="DA452" s="49"/>
      <c r="DB452" s="49"/>
      <c r="DC452" s="49"/>
      <c r="DD452" s="49"/>
      <c r="DE452" s="49"/>
      <c r="DF452" s="49"/>
      <c r="DG452" s="49"/>
      <c r="DH452" s="49"/>
      <c r="DI452" s="49"/>
      <c r="DJ452" s="49"/>
      <c r="DK452" s="49"/>
      <c r="DL452" s="49"/>
      <c r="DM452" s="49"/>
      <c r="DN452" s="49"/>
      <c r="DO452" s="49"/>
      <c r="DP452" s="49"/>
      <c r="DQ452" s="49"/>
      <c r="DR452" s="49"/>
      <c r="DS452" s="49"/>
      <c r="DT452" s="49"/>
      <c r="DU452" s="49"/>
      <c r="DV452" s="49"/>
      <c r="DW452" s="49"/>
      <c r="DX452" s="49"/>
      <c r="DY452" s="49"/>
      <c r="DZ452" s="49"/>
      <c r="EA452" s="49"/>
      <c r="EB452" s="49"/>
      <c r="EC452" s="49"/>
      <c r="ED452" s="49"/>
      <c r="EE452" s="49"/>
      <c r="EF452" s="49"/>
      <c r="EG452" s="49"/>
      <c r="EH452" s="49"/>
      <c r="EI452" s="49"/>
      <c r="EJ452" s="49"/>
      <c r="EK452" s="49"/>
      <c r="EL452" s="49"/>
      <c r="EM452" s="49"/>
      <c r="EN452" s="49"/>
      <c r="EO452" s="49"/>
      <c r="EP452" s="49"/>
      <c r="EQ452" s="49"/>
      <c r="ER452" s="49"/>
      <c r="ES452" s="49"/>
      <c r="ET452" s="49"/>
      <c r="EU452" s="49"/>
      <c r="EV452" s="49"/>
      <c r="EW452" s="49"/>
      <c r="EX452" s="49"/>
      <c r="EY452" s="49"/>
      <c r="EZ452" s="49"/>
      <c r="FA452" s="49"/>
      <c r="FB452" s="49"/>
      <c r="FC452" s="49"/>
      <c r="FD452" s="49"/>
      <c r="FE452" s="49"/>
      <c r="FF452" s="49"/>
      <c r="FG452" s="49"/>
      <c r="FH452" s="49"/>
      <c r="FI452" s="49"/>
      <c r="FJ452" s="49"/>
      <c r="FK452" s="49"/>
      <c r="FL452" s="49"/>
      <c r="FM452" s="49"/>
      <c r="FN452" s="49"/>
      <c r="FO452" s="49"/>
      <c r="FP452" s="49"/>
      <c r="FQ452" s="49"/>
      <c r="FR452" s="49"/>
      <c r="FS452" s="49"/>
      <c r="FT452" s="49"/>
      <c r="FU452" s="49"/>
      <c r="FV452" s="49"/>
      <c r="FW452" s="49"/>
      <c r="FX452" s="49"/>
      <c r="FY452" s="49"/>
      <c r="FZ452" s="49"/>
      <c r="GA452" s="49"/>
      <c r="GB452" s="49"/>
      <c r="GC452" s="49"/>
      <c r="GD452" s="49"/>
      <c r="GE452" s="49"/>
      <c r="GF452" s="49"/>
      <c r="GG452" s="49"/>
      <c r="GH452" s="49"/>
      <c r="GI452" s="49"/>
      <c r="GJ452" s="49"/>
      <c r="GK452" s="49"/>
      <c r="GL452" s="49"/>
      <c r="GM452" s="49"/>
      <c r="GN452" s="49"/>
      <c r="GO452" s="49"/>
      <c r="GP452" s="49"/>
      <c r="GQ452" s="49"/>
      <c r="GR452" s="49"/>
      <c r="GS452" s="49"/>
      <c r="GT452" s="49"/>
      <c r="GU452" s="49"/>
      <c r="GV452" s="49"/>
      <c r="GW452" s="49"/>
      <c r="GX452" s="49"/>
      <c r="GY452" s="49"/>
      <c r="GZ452" s="49"/>
      <c r="HA452" s="49"/>
      <c r="HB452" s="49"/>
      <c r="HC452" s="49"/>
      <c r="HD452" s="49"/>
      <c r="HE452" s="49"/>
      <c r="HF452" s="49"/>
      <c r="HG452" s="49"/>
      <c r="HH452" s="49"/>
      <c r="HI452" s="49"/>
      <c r="HJ452" s="49"/>
    </row>
    <row r="453" spans="1:235" s="30" customFormat="1" ht="25.5" customHeight="1">
      <c r="A453" s="24" t="s">
        <v>894</v>
      </c>
      <c r="B453" s="35" t="s">
        <v>895</v>
      </c>
      <c r="C453" s="48"/>
      <c r="D453" s="16">
        <f t="shared" ref="D453:J453" si="181">D454</f>
        <v>999626.07000000007</v>
      </c>
      <c r="E453" s="16">
        <f t="shared" si="181"/>
        <v>1032220.0299999999</v>
      </c>
      <c r="F453" s="16">
        <f t="shared" si="181"/>
        <v>1249511.73</v>
      </c>
      <c r="G453" s="16">
        <f t="shared" si="181"/>
        <v>1390000</v>
      </c>
      <c r="H453" s="16">
        <f t="shared" si="181"/>
        <v>1441700</v>
      </c>
      <c r="I453" s="16">
        <f t="shared" si="181"/>
        <v>1487400</v>
      </c>
      <c r="J453" s="16">
        <f t="shared" si="181"/>
        <v>1532000</v>
      </c>
      <c r="HK453" s="29"/>
      <c r="HL453" s="29"/>
      <c r="HM453" s="29"/>
      <c r="HN453" s="29"/>
      <c r="HO453" s="29"/>
      <c r="HP453" s="29"/>
      <c r="HQ453" s="29"/>
      <c r="HR453" s="29"/>
      <c r="HS453" s="29"/>
      <c r="HT453" s="29"/>
      <c r="HU453" s="29"/>
      <c r="HV453" s="29"/>
      <c r="HW453" s="29"/>
      <c r="HX453" s="29"/>
      <c r="HY453" s="29"/>
      <c r="HZ453" s="29"/>
      <c r="IA453" s="29"/>
    </row>
    <row r="454" spans="1:235" s="47" customFormat="1" ht="22.5">
      <c r="A454" s="24" t="s">
        <v>896</v>
      </c>
      <c r="B454" s="35" t="s">
        <v>897</v>
      </c>
      <c r="C454" s="48"/>
      <c r="D454" s="16">
        <f t="shared" ref="D454:J454" si="182">SUM(D455:D458)</f>
        <v>999626.07000000007</v>
      </c>
      <c r="E454" s="16">
        <f t="shared" si="182"/>
        <v>1032220.0299999999</v>
      </c>
      <c r="F454" s="16">
        <f t="shared" si="182"/>
        <v>1249511.73</v>
      </c>
      <c r="G454" s="16">
        <f t="shared" si="182"/>
        <v>1390000</v>
      </c>
      <c r="H454" s="16">
        <f t="shared" si="182"/>
        <v>1441700</v>
      </c>
      <c r="I454" s="16">
        <f t="shared" si="182"/>
        <v>1487400</v>
      </c>
      <c r="J454" s="16">
        <f t="shared" si="182"/>
        <v>1532000</v>
      </c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49"/>
      <c r="AS454" s="49"/>
      <c r="AT454" s="49"/>
      <c r="AU454" s="49"/>
      <c r="AV454" s="49"/>
      <c r="AW454" s="49"/>
      <c r="AX454" s="49"/>
      <c r="AY454" s="49"/>
      <c r="AZ454" s="49"/>
      <c r="BA454" s="49"/>
      <c r="BB454" s="49"/>
      <c r="BC454" s="49"/>
      <c r="BD454" s="49"/>
      <c r="BE454" s="49"/>
      <c r="BF454" s="49"/>
      <c r="BG454" s="49"/>
      <c r="BH454" s="49"/>
      <c r="BI454" s="49"/>
      <c r="BJ454" s="49"/>
      <c r="BK454" s="49"/>
      <c r="BL454" s="49"/>
      <c r="BM454" s="49"/>
      <c r="BN454" s="49"/>
      <c r="BO454" s="49"/>
      <c r="BP454" s="49"/>
      <c r="BQ454" s="49"/>
      <c r="BR454" s="49"/>
      <c r="BS454" s="49"/>
      <c r="BT454" s="49"/>
      <c r="BU454" s="49"/>
      <c r="BV454" s="49"/>
      <c r="BW454" s="49"/>
      <c r="BX454" s="49"/>
      <c r="BY454" s="49"/>
      <c r="BZ454" s="49"/>
      <c r="CA454" s="49"/>
      <c r="CB454" s="49"/>
      <c r="CC454" s="49"/>
      <c r="CD454" s="49"/>
      <c r="CE454" s="49"/>
      <c r="CF454" s="49"/>
      <c r="CG454" s="49"/>
      <c r="CH454" s="49"/>
      <c r="CI454" s="49"/>
      <c r="CJ454" s="49"/>
      <c r="CK454" s="49"/>
      <c r="CL454" s="49"/>
      <c r="CM454" s="49"/>
      <c r="CN454" s="49"/>
      <c r="CO454" s="49"/>
      <c r="CP454" s="49"/>
      <c r="CQ454" s="49"/>
      <c r="CR454" s="49"/>
      <c r="CS454" s="49"/>
      <c r="CT454" s="49"/>
      <c r="CU454" s="49"/>
      <c r="CV454" s="49"/>
      <c r="CW454" s="49"/>
      <c r="CX454" s="49"/>
      <c r="CY454" s="49"/>
      <c r="CZ454" s="49"/>
      <c r="DA454" s="49"/>
      <c r="DB454" s="49"/>
      <c r="DC454" s="49"/>
      <c r="DD454" s="49"/>
      <c r="DE454" s="49"/>
      <c r="DF454" s="49"/>
      <c r="DG454" s="49"/>
      <c r="DH454" s="49"/>
      <c r="DI454" s="49"/>
      <c r="DJ454" s="49"/>
      <c r="DK454" s="49"/>
      <c r="DL454" s="49"/>
      <c r="DM454" s="49"/>
      <c r="DN454" s="49"/>
      <c r="DO454" s="49"/>
      <c r="DP454" s="49"/>
      <c r="DQ454" s="49"/>
      <c r="DR454" s="49"/>
      <c r="DS454" s="49"/>
      <c r="DT454" s="49"/>
      <c r="DU454" s="49"/>
      <c r="DV454" s="49"/>
      <c r="DW454" s="49"/>
      <c r="DX454" s="49"/>
      <c r="DY454" s="49"/>
      <c r="DZ454" s="49"/>
      <c r="EA454" s="49"/>
      <c r="EB454" s="49"/>
      <c r="EC454" s="49"/>
      <c r="ED454" s="49"/>
      <c r="EE454" s="49"/>
      <c r="EF454" s="49"/>
      <c r="EG454" s="49"/>
      <c r="EH454" s="49"/>
      <c r="EI454" s="49"/>
      <c r="EJ454" s="49"/>
      <c r="EK454" s="49"/>
      <c r="EL454" s="49"/>
      <c r="EM454" s="49"/>
      <c r="EN454" s="49"/>
      <c r="EO454" s="49"/>
      <c r="EP454" s="49"/>
      <c r="EQ454" s="49"/>
      <c r="ER454" s="49"/>
      <c r="ES454" s="49"/>
      <c r="ET454" s="49"/>
      <c r="EU454" s="49"/>
      <c r="EV454" s="49"/>
      <c r="EW454" s="49"/>
      <c r="EX454" s="49"/>
      <c r="EY454" s="49"/>
      <c r="EZ454" s="49"/>
      <c r="FA454" s="49"/>
      <c r="FB454" s="49"/>
      <c r="FC454" s="49"/>
      <c r="FD454" s="49"/>
      <c r="FE454" s="49"/>
      <c r="FF454" s="49"/>
      <c r="FG454" s="49"/>
      <c r="FH454" s="49"/>
      <c r="FI454" s="49"/>
      <c r="FJ454" s="49"/>
      <c r="FK454" s="49"/>
      <c r="FL454" s="49"/>
      <c r="FM454" s="49"/>
      <c r="FN454" s="49"/>
      <c r="FO454" s="49"/>
      <c r="FP454" s="49"/>
      <c r="FQ454" s="49"/>
      <c r="FR454" s="49"/>
      <c r="FS454" s="49"/>
      <c r="FT454" s="49"/>
      <c r="FU454" s="49"/>
      <c r="FV454" s="49"/>
      <c r="FW454" s="49"/>
      <c r="FX454" s="49"/>
      <c r="FY454" s="49"/>
      <c r="FZ454" s="49"/>
      <c r="GA454" s="49"/>
      <c r="GB454" s="49"/>
      <c r="GC454" s="49"/>
      <c r="GD454" s="49"/>
      <c r="GE454" s="49"/>
      <c r="GF454" s="49"/>
      <c r="GG454" s="49"/>
      <c r="GH454" s="49"/>
      <c r="GI454" s="49"/>
      <c r="GJ454" s="49"/>
      <c r="GK454" s="49"/>
      <c r="GL454" s="49"/>
      <c r="GM454" s="49"/>
      <c r="GN454" s="49"/>
      <c r="GO454" s="49"/>
      <c r="GP454" s="49"/>
      <c r="GQ454" s="49"/>
      <c r="GR454" s="49"/>
      <c r="GS454" s="49"/>
      <c r="GT454" s="49"/>
      <c r="GU454" s="49"/>
      <c r="GV454" s="49"/>
      <c r="GW454" s="49"/>
      <c r="GX454" s="49"/>
      <c r="GY454" s="49"/>
      <c r="GZ454" s="49"/>
      <c r="HA454" s="49"/>
      <c r="HB454" s="49"/>
      <c r="HC454" s="49"/>
      <c r="HD454" s="49"/>
      <c r="HE454" s="49"/>
      <c r="HF454" s="49"/>
      <c r="HG454" s="49"/>
      <c r="HH454" s="49"/>
      <c r="HI454" s="49"/>
      <c r="HJ454" s="49"/>
    </row>
    <row r="455" spans="1:235" s="47" customFormat="1">
      <c r="A455" s="22" t="s">
        <v>898</v>
      </c>
      <c r="B455" s="36" t="s">
        <v>899</v>
      </c>
      <c r="C455" s="48" t="s">
        <v>14</v>
      </c>
      <c r="D455" s="17">
        <v>599775.52</v>
      </c>
      <c r="E455" s="17">
        <v>619331.93999999994</v>
      </c>
      <c r="F455" s="17">
        <v>749707.07</v>
      </c>
      <c r="G455" s="17">
        <v>834000</v>
      </c>
      <c r="H455" s="17">
        <v>865020</v>
      </c>
      <c r="I455" s="17">
        <v>892440</v>
      </c>
      <c r="J455" s="17">
        <v>919200</v>
      </c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49"/>
      <c r="AS455" s="49"/>
      <c r="AT455" s="49"/>
      <c r="AU455" s="49"/>
      <c r="AV455" s="49"/>
      <c r="AW455" s="49"/>
      <c r="AX455" s="49"/>
      <c r="AY455" s="49"/>
      <c r="AZ455" s="49"/>
      <c r="BA455" s="49"/>
      <c r="BB455" s="49"/>
      <c r="BC455" s="49"/>
      <c r="BD455" s="49"/>
      <c r="BE455" s="49"/>
      <c r="BF455" s="49"/>
      <c r="BG455" s="49"/>
      <c r="BH455" s="49"/>
      <c r="BI455" s="49"/>
      <c r="BJ455" s="49"/>
      <c r="BK455" s="49"/>
      <c r="BL455" s="49"/>
      <c r="BM455" s="49"/>
      <c r="BN455" s="49"/>
      <c r="BO455" s="49"/>
      <c r="BP455" s="49"/>
      <c r="BQ455" s="49"/>
      <c r="BR455" s="49"/>
      <c r="BS455" s="49"/>
      <c r="BT455" s="49"/>
      <c r="BU455" s="49"/>
      <c r="BV455" s="49"/>
      <c r="BW455" s="49"/>
      <c r="BX455" s="49"/>
      <c r="BY455" s="49"/>
      <c r="BZ455" s="49"/>
      <c r="CA455" s="49"/>
      <c r="CB455" s="49"/>
      <c r="CC455" s="49"/>
      <c r="CD455" s="49"/>
      <c r="CE455" s="49"/>
      <c r="CF455" s="49"/>
      <c r="CG455" s="49"/>
      <c r="CH455" s="49"/>
      <c r="CI455" s="49"/>
      <c r="CJ455" s="49"/>
      <c r="CK455" s="49"/>
      <c r="CL455" s="49"/>
      <c r="CM455" s="49"/>
      <c r="CN455" s="49"/>
      <c r="CO455" s="49"/>
      <c r="CP455" s="49"/>
      <c r="CQ455" s="49"/>
      <c r="CR455" s="49"/>
      <c r="CS455" s="49"/>
      <c r="CT455" s="49"/>
      <c r="CU455" s="49"/>
      <c r="CV455" s="49"/>
      <c r="CW455" s="49"/>
      <c r="CX455" s="49"/>
      <c r="CY455" s="49"/>
      <c r="CZ455" s="49"/>
      <c r="DA455" s="49"/>
      <c r="DB455" s="49"/>
      <c r="DC455" s="49"/>
      <c r="DD455" s="49"/>
      <c r="DE455" s="49"/>
      <c r="DF455" s="49"/>
      <c r="DG455" s="49"/>
      <c r="DH455" s="49"/>
      <c r="DI455" s="49"/>
      <c r="DJ455" s="49"/>
      <c r="DK455" s="49"/>
      <c r="DL455" s="49"/>
      <c r="DM455" s="49"/>
      <c r="DN455" s="49"/>
      <c r="DO455" s="49"/>
      <c r="DP455" s="49"/>
      <c r="DQ455" s="49"/>
      <c r="DR455" s="49"/>
      <c r="DS455" s="49"/>
      <c r="DT455" s="49"/>
      <c r="DU455" s="49"/>
      <c r="DV455" s="49"/>
      <c r="DW455" s="49"/>
      <c r="DX455" s="49"/>
      <c r="DY455" s="49"/>
      <c r="DZ455" s="49"/>
      <c r="EA455" s="49"/>
      <c r="EB455" s="49"/>
      <c r="EC455" s="49"/>
      <c r="ED455" s="49"/>
      <c r="EE455" s="49"/>
      <c r="EF455" s="49"/>
      <c r="EG455" s="49"/>
      <c r="EH455" s="49"/>
      <c r="EI455" s="49"/>
      <c r="EJ455" s="49"/>
      <c r="EK455" s="49"/>
      <c r="EL455" s="49"/>
      <c r="EM455" s="49"/>
      <c r="EN455" s="49"/>
      <c r="EO455" s="49"/>
      <c r="EP455" s="49"/>
      <c r="EQ455" s="49"/>
      <c r="ER455" s="49"/>
      <c r="ES455" s="49"/>
      <c r="ET455" s="49"/>
      <c r="EU455" s="49"/>
      <c r="EV455" s="49"/>
      <c r="EW455" s="49"/>
      <c r="EX455" s="49"/>
      <c r="EY455" s="49"/>
      <c r="EZ455" s="49"/>
      <c r="FA455" s="49"/>
      <c r="FB455" s="49"/>
      <c r="FC455" s="49"/>
      <c r="FD455" s="49"/>
      <c r="FE455" s="49"/>
      <c r="FF455" s="49"/>
      <c r="FG455" s="49"/>
      <c r="FH455" s="49"/>
      <c r="FI455" s="49"/>
      <c r="FJ455" s="49"/>
      <c r="FK455" s="49"/>
      <c r="FL455" s="49"/>
      <c r="FM455" s="49"/>
      <c r="FN455" s="49"/>
      <c r="FO455" s="49"/>
      <c r="FP455" s="49"/>
      <c r="FQ455" s="49"/>
      <c r="FR455" s="49"/>
      <c r="FS455" s="49"/>
      <c r="FT455" s="49"/>
      <c r="FU455" s="49"/>
      <c r="FV455" s="49"/>
      <c r="FW455" s="49"/>
      <c r="FX455" s="49"/>
      <c r="FY455" s="49"/>
      <c r="FZ455" s="49"/>
      <c r="GA455" s="49"/>
      <c r="GB455" s="49"/>
      <c r="GC455" s="49"/>
      <c r="GD455" s="49"/>
      <c r="GE455" s="49"/>
      <c r="GF455" s="49"/>
      <c r="GG455" s="49"/>
      <c r="GH455" s="49"/>
      <c r="GI455" s="49"/>
      <c r="GJ455" s="49"/>
      <c r="GK455" s="49"/>
      <c r="GL455" s="49"/>
      <c r="GM455" s="49"/>
      <c r="GN455" s="49"/>
      <c r="GO455" s="49"/>
      <c r="GP455" s="49"/>
      <c r="GQ455" s="49"/>
      <c r="GR455" s="49"/>
      <c r="GS455" s="49"/>
      <c r="GT455" s="49"/>
      <c r="GU455" s="49"/>
      <c r="GV455" s="49"/>
      <c r="GW455" s="49"/>
      <c r="GX455" s="49"/>
      <c r="GY455" s="49"/>
      <c r="GZ455" s="49"/>
      <c r="HA455" s="49"/>
      <c r="HB455" s="49"/>
      <c r="HC455" s="49"/>
      <c r="HD455" s="49"/>
      <c r="HE455" s="49"/>
      <c r="HF455" s="49"/>
      <c r="HG455" s="49"/>
      <c r="HH455" s="49"/>
      <c r="HI455" s="49"/>
      <c r="HJ455" s="49"/>
    </row>
    <row r="456" spans="1:235" s="47" customFormat="1">
      <c r="A456" s="22" t="s">
        <v>900</v>
      </c>
      <c r="B456" s="36" t="s">
        <v>901</v>
      </c>
      <c r="C456" s="48" t="s">
        <v>15</v>
      </c>
      <c r="D456" s="17">
        <v>49981.42</v>
      </c>
      <c r="E456" s="17">
        <v>51611.11</v>
      </c>
      <c r="F456" s="17">
        <v>62475.61</v>
      </c>
      <c r="G456" s="17">
        <v>69500</v>
      </c>
      <c r="H456" s="17">
        <v>72085</v>
      </c>
      <c r="I456" s="17">
        <v>74370</v>
      </c>
      <c r="J456" s="17">
        <v>76600</v>
      </c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49"/>
      <c r="AS456" s="49"/>
      <c r="AT456" s="49"/>
      <c r="AU456" s="49"/>
      <c r="AV456" s="49"/>
      <c r="AW456" s="49"/>
      <c r="AX456" s="49"/>
      <c r="AY456" s="49"/>
      <c r="AZ456" s="49"/>
      <c r="BA456" s="49"/>
      <c r="BB456" s="49"/>
      <c r="BC456" s="49"/>
      <c r="BD456" s="49"/>
      <c r="BE456" s="49"/>
      <c r="BF456" s="49"/>
      <c r="BG456" s="49"/>
      <c r="BH456" s="49"/>
      <c r="BI456" s="49"/>
      <c r="BJ456" s="49"/>
      <c r="BK456" s="49"/>
      <c r="BL456" s="49"/>
      <c r="BM456" s="49"/>
      <c r="BN456" s="49"/>
      <c r="BO456" s="49"/>
      <c r="BP456" s="49"/>
      <c r="BQ456" s="49"/>
      <c r="BR456" s="49"/>
      <c r="BS456" s="49"/>
      <c r="BT456" s="49"/>
      <c r="BU456" s="49"/>
      <c r="BV456" s="49"/>
      <c r="BW456" s="49"/>
      <c r="BX456" s="49"/>
      <c r="BY456" s="49"/>
      <c r="BZ456" s="49"/>
      <c r="CA456" s="49"/>
      <c r="CB456" s="49"/>
      <c r="CC456" s="49"/>
      <c r="CD456" s="49"/>
      <c r="CE456" s="49"/>
      <c r="CF456" s="49"/>
      <c r="CG456" s="49"/>
      <c r="CH456" s="49"/>
      <c r="CI456" s="49"/>
      <c r="CJ456" s="49"/>
      <c r="CK456" s="49"/>
      <c r="CL456" s="49"/>
      <c r="CM456" s="49"/>
      <c r="CN456" s="49"/>
      <c r="CO456" s="49"/>
      <c r="CP456" s="49"/>
      <c r="CQ456" s="49"/>
      <c r="CR456" s="49"/>
      <c r="CS456" s="49"/>
      <c r="CT456" s="49"/>
      <c r="CU456" s="49"/>
      <c r="CV456" s="49"/>
      <c r="CW456" s="49"/>
      <c r="CX456" s="49"/>
      <c r="CY456" s="49"/>
      <c r="CZ456" s="49"/>
      <c r="DA456" s="49"/>
      <c r="DB456" s="49"/>
      <c r="DC456" s="49"/>
      <c r="DD456" s="49"/>
      <c r="DE456" s="49"/>
      <c r="DF456" s="49"/>
      <c r="DG456" s="49"/>
      <c r="DH456" s="49"/>
      <c r="DI456" s="49"/>
      <c r="DJ456" s="49"/>
      <c r="DK456" s="49"/>
      <c r="DL456" s="49"/>
      <c r="DM456" s="49"/>
      <c r="DN456" s="49"/>
      <c r="DO456" s="49"/>
      <c r="DP456" s="49"/>
      <c r="DQ456" s="49"/>
      <c r="DR456" s="49"/>
      <c r="DS456" s="49"/>
      <c r="DT456" s="49"/>
      <c r="DU456" s="49"/>
      <c r="DV456" s="49"/>
      <c r="DW456" s="49"/>
      <c r="DX456" s="49"/>
      <c r="DY456" s="49"/>
      <c r="DZ456" s="49"/>
      <c r="EA456" s="49"/>
      <c r="EB456" s="49"/>
      <c r="EC456" s="49"/>
      <c r="ED456" s="49"/>
      <c r="EE456" s="49"/>
      <c r="EF456" s="49"/>
      <c r="EG456" s="49"/>
      <c r="EH456" s="49"/>
      <c r="EI456" s="49"/>
      <c r="EJ456" s="49"/>
      <c r="EK456" s="49"/>
      <c r="EL456" s="49"/>
      <c r="EM456" s="49"/>
      <c r="EN456" s="49"/>
      <c r="EO456" s="49"/>
      <c r="EP456" s="49"/>
      <c r="EQ456" s="49"/>
      <c r="ER456" s="49"/>
      <c r="ES456" s="49"/>
      <c r="ET456" s="49"/>
      <c r="EU456" s="49"/>
      <c r="EV456" s="49"/>
      <c r="EW456" s="49"/>
      <c r="EX456" s="49"/>
      <c r="EY456" s="49"/>
      <c r="EZ456" s="49"/>
      <c r="FA456" s="49"/>
      <c r="FB456" s="49"/>
      <c r="FC456" s="49"/>
      <c r="FD456" s="49"/>
      <c r="FE456" s="49"/>
      <c r="FF456" s="49"/>
      <c r="FG456" s="49"/>
      <c r="FH456" s="49"/>
      <c r="FI456" s="49"/>
      <c r="FJ456" s="49"/>
      <c r="FK456" s="49"/>
      <c r="FL456" s="49"/>
      <c r="FM456" s="49"/>
      <c r="FN456" s="49"/>
      <c r="FO456" s="49"/>
      <c r="FP456" s="49"/>
      <c r="FQ456" s="49"/>
      <c r="FR456" s="49"/>
      <c r="FS456" s="49"/>
      <c r="FT456" s="49"/>
      <c r="FU456" s="49"/>
      <c r="FV456" s="49"/>
      <c r="FW456" s="49"/>
      <c r="FX456" s="49"/>
      <c r="FY456" s="49"/>
      <c r="FZ456" s="49"/>
      <c r="GA456" s="49"/>
      <c r="GB456" s="49"/>
      <c r="GC456" s="49"/>
      <c r="GD456" s="49"/>
      <c r="GE456" s="49"/>
      <c r="GF456" s="49"/>
      <c r="GG456" s="49"/>
      <c r="GH456" s="49"/>
      <c r="GI456" s="49"/>
      <c r="GJ456" s="49"/>
      <c r="GK456" s="49"/>
      <c r="GL456" s="49"/>
      <c r="GM456" s="49"/>
      <c r="GN456" s="49"/>
      <c r="GO456" s="49"/>
      <c r="GP456" s="49"/>
      <c r="GQ456" s="49"/>
      <c r="GR456" s="49"/>
      <c r="GS456" s="49"/>
      <c r="GT456" s="49"/>
      <c r="GU456" s="49"/>
      <c r="GV456" s="49"/>
      <c r="GW456" s="49"/>
      <c r="GX456" s="49"/>
      <c r="GY456" s="49"/>
      <c r="GZ456" s="49"/>
      <c r="HA456" s="49"/>
      <c r="HB456" s="49"/>
      <c r="HC456" s="49"/>
      <c r="HD456" s="49"/>
      <c r="HE456" s="49"/>
      <c r="HF456" s="49"/>
      <c r="HG456" s="49"/>
      <c r="HH456" s="49"/>
      <c r="HI456" s="49"/>
      <c r="HJ456" s="49"/>
    </row>
    <row r="457" spans="1:235" s="47" customFormat="1">
      <c r="A457" s="22" t="s">
        <v>902</v>
      </c>
      <c r="B457" s="36" t="s">
        <v>903</v>
      </c>
      <c r="C457" s="48" t="s">
        <v>16</v>
      </c>
      <c r="D457" s="17">
        <v>149944.03</v>
      </c>
      <c r="E457" s="17">
        <v>154833.10999999999</v>
      </c>
      <c r="F457" s="17">
        <v>187426.8</v>
      </c>
      <c r="G457" s="17">
        <v>208500</v>
      </c>
      <c r="H457" s="17">
        <v>216255</v>
      </c>
      <c r="I457" s="17">
        <v>223110</v>
      </c>
      <c r="J457" s="17">
        <v>229800</v>
      </c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49"/>
      <c r="AS457" s="49"/>
      <c r="AT457" s="49"/>
      <c r="AU457" s="49"/>
      <c r="AV457" s="49"/>
      <c r="AW457" s="49"/>
      <c r="AX457" s="49"/>
      <c r="AY457" s="49"/>
      <c r="AZ457" s="49"/>
      <c r="BA457" s="49"/>
      <c r="BB457" s="49"/>
      <c r="BC457" s="49"/>
      <c r="BD457" s="49"/>
      <c r="BE457" s="49"/>
      <c r="BF457" s="49"/>
      <c r="BG457" s="49"/>
      <c r="BH457" s="49"/>
      <c r="BI457" s="49"/>
      <c r="BJ457" s="49"/>
      <c r="BK457" s="49"/>
      <c r="BL457" s="49"/>
      <c r="BM457" s="49"/>
      <c r="BN457" s="49"/>
      <c r="BO457" s="49"/>
      <c r="BP457" s="49"/>
      <c r="BQ457" s="49"/>
      <c r="BR457" s="49"/>
      <c r="BS457" s="49"/>
      <c r="BT457" s="49"/>
      <c r="BU457" s="49"/>
      <c r="BV457" s="49"/>
      <c r="BW457" s="49"/>
      <c r="BX457" s="49"/>
      <c r="BY457" s="49"/>
      <c r="BZ457" s="49"/>
      <c r="CA457" s="49"/>
      <c r="CB457" s="49"/>
      <c r="CC457" s="49"/>
      <c r="CD457" s="49"/>
      <c r="CE457" s="49"/>
      <c r="CF457" s="49"/>
      <c r="CG457" s="49"/>
      <c r="CH457" s="49"/>
      <c r="CI457" s="49"/>
      <c r="CJ457" s="49"/>
      <c r="CK457" s="49"/>
      <c r="CL457" s="49"/>
      <c r="CM457" s="49"/>
      <c r="CN457" s="49"/>
      <c r="CO457" s="49"/>
      <c r="CP457" s="49"/>
      <c r="CQ457" s="49"/>
      <c r="CR457" s="49"/>
      <c r="CS457" s="49"/>
      <c r="CT457" s="49"/>
      <c r="CU457" s="49"/>
      <c r="CV457" s="49"/>
      <c r="CW457" s="49"/>
      <c r="CX457" s="49"/>
      <c r="CY457" s="49"/>
      <c r="CZ457" s="49"/>
      <c r="DA457" s="49"/>
      <c r="DB457" s="49"/>
      <c r="DC457" s="49"/>
      <c r="DD457" s="49"/>
      <c r="DE457" s="49"/>
      <c r="DF457" s="49"/>
      <c r="DG457" s="49"/>
      <c r="DH457" s="49"/>
      <c r="DI457" s="49"/>
      <c r="DJ457" s="49"/>
      <c r="DK457" s="49"/>
      <c r="DL457" s="49"/>
      <c r="DM457" s="49"/>
      <c r="DN457" s="49"/>
      <c r="DO457" s="49"/>
      <c r="DP457" s="49"/>
      <c r="DQ457" s="49"/>
      <c r="DR457" s="49"/>
      <c r="DS457" s="49"/>
      <c r="DT457" s="49"/>
      <c r="DU457" s="49"/>
      <c r="DV457" s="49"/>
      <c r="DW457" s="49"/>
      <c r="DX457" s="49"/>
      <c r="DY457" s="49"/>
      <c r="DZ457" s="49"/>
      <c r="EA457" s="49"/>
      <c r="EB457" s="49"/>
      <c r="EC457" s="49"/>
      <c r="ED457" s="49"/>
      <c r="EE457" s="49"/>
      <c r="EF457" s="49"/>
      <c r="EG457" s="49"/>
      <c r="EH457" s="49"/>
      <c r="EI457" s="49"/>
      <c r="EJ457" s="49"/>
      <c r="EK457" s="49"/>
      <c r="EL457" s="49"/>
      <c r="EM457" s="49"/>
      <c r="EN457" s="49"/>
      <c r="EO457" s="49"/>
      <c r="EP457" s="49"/>
      <c r="EQ457" s="49"/>
      <c r="ER457" s="49"/>
      <c r="ES457" s="49"/>
      <c r="ET457" s="49"/>
      <c r="EU457" s="49"/>
      <c r="EV457" s="49"/>
      <c r="EW457" s="49"/>
      <c r="EX457" s="49"/>
      <c r="EY457" s="49"/>
      <c r="EZ457" s="49"/>
      <c r="FA457" s="49"/>
      <c r="FB457" s="49"/>
      <c r="FC457" s="49"/>
      <c r="FD457" s="49"/>
      <c r="FE457" s="49"/>
      <c r="FF457" s="49"/>
      <c r="FG457" s="49"/>
      <c r="FH457" s="49"/>
      <c r="FI457" s="49"/>
      <c r="FJ457" s="49"/>
      <c r="FK457" s="49"/>
      <c r="FL457" s="49"/>
      <c r="FM457" s="49"/>
      <c r="FN457" s="49"/>
      <c r="FO457" s="49"/>
      <c r="FP457" s="49"/>
      <c r="FQ457" s="49"/>
      <c r="FR457" s="49"/>
      <c r="FS457" s="49"/>
      <c r="FT457" s="49"/>
      <c r="FU457" s="49"/>
      <c r="FV457" s="49"/>
      <c r="FW457" s="49"/>
      <c r="FX457" s="49"/>
      <c r="FY457" s="49"/>
      <c r="FZ457" s="49"/>
      <c r="GA457" s="49"/>
      <c r="GB457" s="49"/>
      <c r="GC457" s="49"/>
      <c r="GD457" s="49"/>
      <c r="GE457" s="49"/>
      <c r="GF457" s="49"/>
      <c r="GG457" s="49"/>
      <c r="GH457" s="49"/>
      <c r="GI457" s="49"/>
      <c r="GJ457" s="49"/>
      <c r="GK457" s="49"/>
      <c r="GL457" s="49"/>
      <c r="GM457" s="49"/>
      <c r="GN457" s="49"/>
      <c r="GO457" s="49"/>
      <c r="GP457" s="49"/>
      <c r="GQ457" s="49"/>
      <c r="GR457" s="49"/>
      <c r="GS457" s="49"/>
      <c r="GT457" s="49"/>
      <c r="GU457" s="49"/>
      <c r="GV457" s="49"/>
      <c r="GW457" s="49"/>
      <c r="GX457" s="49"/>
      <c r="GY457" s="49"/>
      <c r="GZ457" s="49"/>
      <c r="HA457" s="49"/>
      <c r="HB457" s="49"/>
      <c r="HC457" s="49"/>
      <c r="HD457" s="49"/>
      <c r="HE457" s="49"/>
      <c r="HF457" s="49"/>
      <c r="HG457" s="49"/>
      <c r="HH457" s="49"/>
      <c r="HI457" s="49"/>
      <c r="HJ457" s="49"/>
    </row>
    <row r="458" spans="1:235" s="47" customFormat="1">
      <c r="A458" s="22" t="s">
        <v>904</v>
      </c>
      <c r="B458" s="36" t="s">
        <v>905</v>
      </c>
      <c r="C458" s="48" t="s">
        <v>62</v>
      </c>
      <c r="D458" s="17">
        <v>199925.1</v>
      </c>
      <c r="E458" s="17">
        <v>206443.87</v>
      </c>
      <c r="F458" s="17">
        <v>249902.25</v>
      </c>
      <c r="G458" s="17">
        <v>278000</v>
      </c>
      <c r="H458" s="17">
        <v>288340</v>
      </c>
      <c r="I458" s="17">
        <v>297480</v>
      </c>
      <c r="J458" s="17">
        <v>306400</v>
      </c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49"/>
      <c r="AS458" s="49"/>
      <c r="AT458" s="49"/>
      <c r="AU458" s="49"/>
      <c r="AV458" s="49"/>
      <c r="AW458" s="49"/>
      <c r="AX458" s="49"/>
      <c r="AY458" s="49"/>
      <c r="AZ458" s="49"/>
      <c r="BA458" s="49"/>
      <c r="BB458" s="49"/>
      <c r="BC458" s="49"/>
      <c r="BD458" s="49"/>
      <c r="BE458" s="49"/>
      <c r="BF458" s="49"/>
      <c r="BG458" s="49"/>
      <c r="BH458" s="49"/>
      <c r="BI458" s="49"/>
      <c r="BJ458" s="49"/>
      <c r="BK458" s="49"/>
      <c r="BL458" s="49"/>
      <c r="BM458" s="49"/>
      <c r="BN458" s="49"/>
      <c r="BO458" s="49"/>
      <c r="BP458" s="49"/>
      <c r="BQ458" s="49"/>
      <c r="BR458" s="49"/>
      <c r="BS458" s="49"/>
      <c r="BT458" s="49"/>
      <c r="BU458" s="49"/>
      <c r="BV458" s="49"/>
      <c r="BW458" s="49"/>
      <c r="BX458" s="49"/>
      <c r="BY458" s="49"/>
      <c r="BZ458" s="49"/>
      <c r="CA458" s="49"/>
      <c r="CB458" s="49"/>
      <c r="CC458" s="49"/>
      <c r="CD458" s="49"/>
      <c r="CE458" s="49"/>
      <c r="CF458" s="49"/>
      <c r="CG458" s="49"/>
      <c r="CH458" s="49"/>
      <c r="CI458" s="49"/>
      <c r="CJ458" s="49"/>
      <c r="CK458" s="49"/>
      <c r="CL458" s="49"/>
      <c r="CM458" s="49"/>
      <c r="CN458" s="49"/>
      <c r="CO458" s="49"/>
      <c r="CP458" s="49"/>
      <c r="CQ458" s="49"/>
      <c r="CR458" s="49"/>
      <c r="CS458" s="49"/>
      <c r="CT458" s="49"/>
      <c r="CU458" s="49"/>
      <c r="CV458" s="49"/>
      <c r="CW458" s="49"/>
      <c r="CX458" s="49"/>
      <c r="CY458" s="49"/>
      <c r="CZ458" s="49"/>
      <c r="DA458" s="49"/>
      <c r="DB458" s="49"/>
      <c r="DC458" s="49"/>
      <c r="DD458" s="49"/>
      <c r="DE458" s="49"/>
      <c r="DF458" s="49"/>
      <c r="DG458" s="49"/>
      <c r="DH458" s="49"/>
      <c r="DI458" s="49"/>
      <c r="DJ458" s="49"/>
      <c r="DK458" s="49"/>
      <c r="DL458" s="49"/>
      <c r="DM458" s="49"/>
      <c r="DN458" s="49"/>
      <c r="DO458" s="49"/>
      <c r="DP458" s="49"/>
      <c r="DQ458" s="49"/>
      <c r="DR458" s="49"/>
      <c r="DS458" s="49"/>
      <c r="DT458" s="49"/>
      <c r="DU458" s="49"/>
      <c r="DV458" s="49"/>
      <c r="DW458" s="49"/>
      <c r="DX458" s="49"/>
      <c r="DY458" s="49"/>
      <c r="DZ458" s="49"/>
      <c r="EA458" s="49"/>
      <c r="EB458" s="49"/>
      <c r="EC458" s="49"/>
      <c r="ED458" s="49"/>
      <c r="EE458" s="49"/>
      <c r="EF458" s="49"/>
      <c r="EG458" s="49"/>
      <c r="EH458" s="49"/>
      <c r="EI458" s="49"/>
      <c r="EJ458" s="49"/>
      <c r="EK458" s="49"/>
      <c r="EL458" s="49"/>
      <c r="EM458" s="49"/>
      <c r="EN458" s="49"/>
      <c r="EO458" s="49"/>
      <c r="EP458" s="49"/>
      <c r="EQ458" s="49"/>
      <c r="ER458" s="49"/>
      <c r="ES458" s="49"/>
      <c r="ET458" s="49"/>
      <c r="EU458" s="49"/>
      <c r="EV458" s="49"/>
      <c r="EW458" s="49"/>
      <c r="EX458" s="49"/>
      <c r="EY458" s="49"/>
      <c r="EZ458" s="49"/>
      <c r="FA458" s="49"/>
      <c r="FB458" s="49"/>
      <c r="FC458" s="49"/>
      <c r="FD458" s="49"/>
      <c r="FE458" s="49"/>
      <c r="FF458" s="49"/>
      <c r="FG458" s="49"/>
      <c r="FH458" s="49"/>
      <c r="FI458" s="49"/>
      <c r="FJ458" s="49"/>
      <c r="FK458" s="49"/>
      <c r="FL458" s="49"/>
      <c r="FM458" s="49"/>
      <c r="FN458" s="49"/>
      <c r="FO458" s="49"/>
      <c r="FP458" s="49"/>
      <c r="FQ458" s="49"/>
      <c r="FR458" s="49"/>
      <c r="FS458" s="49"/>
      <c r="FT458" s="49"/>
      <c r="FU458" s="49"/>
      <c r="FV458" s="49"/>
      <c r="FW458" s="49"/>
      <c r="FX458" s="49"/>
      <c r="FY458" s="49"/>
      <c r="FZ458" s="49"/>
      <c r="GA458" s="49"/>
      <c r="GB458" s="49"/>
      <c r="GC458" s="49"/>
      <c r="GD458" s="49"/>
      <c r="GE458" s="49"/>
      <c r="GF458" s="49"/>
      <c r="GG458" s="49"/>
      <c r="GH458" s="49"/>
      <c r="GI458" s="49"/>
      <c r="GJ458" s="49"/>
      <c r="GK458" s="49"/>
      <c r="GL458" s="49"/>
      <c r="GM458" s="49"/>
      <c r="GN458" s="49"/>
      <c r="GO458" s="49"/>
      <c r="GP458" s="49"/>
      <c r="GQ458" s="49"/>
      <c r="GR458" s="49"/>
      <c r="GS458" s="49"/>
      <c r="GT458" s="49"/>
      <c r="GU458" s="49"/>
      <c r="GV458" s="49"/>
      <c r="GW458" s="49"/>
      <c r="GX458" s="49"/>
      <c r="GY458" s="49"/>
      <c r="GZ458" s="49"/>
      <c r="HA458" s="49"/>
      <c r="HB458" s="49"/>
      <c r="HC458" s="49"/>
      <c r="HD458" s="49"/>
      <c r="HE458" s="49"/>
      <c r="HF458" s="49"/>
      <c r="HG458" s="49"/>
      <c r="HH458" s="49"/>
      <c r="HI458" s="49"/>
      <c r="HJ458" s="49"/>
    </row>
    <row r="459" spans="1:235" s="30" customFormat="1" ht="22.5">
      <c r="A459" s="24" t="s">
        <v>906</v>
      </c>
      <c r="B459" s="35" t="s">
        <v>907</v>
      </c>
      <c r="C459" s="48"/>
      <c r="D459" s="16">
        <f t="shared" ref="D459:J460" si="183">D460</f>
        <v>1059351.8899999999</v>
      </c>
      <c r="E459" s="16">
        <f t="shared" si="183"/>
        <v>1052862.3500000001</v>
      </c>
      <c r="F459" s="16">
        <f t="shared" si="183"/>
        <v>1702794.91</v>
      </c>
      <c r="G459" s="16">
        <f t="shared" si="183"/>
        <v>1812600</v>
      </c>
      <c r="H459" s="16">
        <f t="shared" si="183"/>
        <v>1880000</v>
      </c>
      <c r="I459" s="16">
        <f t="shared" si="183"/>
        <v>1940800</v>
      </c>
      <c r="J459" s="16">
        <f t="shared" si="183"/>
        <v>2000000</v>
      </c>
      <c r="HK459" s="29"/>
      <c r="HL459" s="29"/>
      <c r="HM459" s="29"/>
      <c r="HN459" s="29"/>
      <c r="HO459" s="29"/>
      <c r="HP459" s="29"/>
      <c r="HQ459" s="29"/>
      <c r="HR459" s="29"/>
      <c r="HS459" s="29"/>
      <c r="HT459" s="29"/>
      <c r="HU459" s="29"/>
      <c r="HV459" s="29"/>
      <c r="HW459" s="29"/>
      <c r="HX459" s="29"/>
      <c r="HY459" s="29"/>
      <c r="HZ459" s="29"/>
      <c r="IA459" s="29"/>
    </row>
    <row r="460" spans="1:235" s="30" customFormat="1">
      <c r="A460" s="24" t="s">
        <v>908</v>
      </c>
      <c r="B460" s="35" t="s">
        <v>909</v>
      </c>
      <c r="C460" s="48"/>
      <c r="D460" s="16">
        <f t="shared" si="183"/>
        <v>1059351.8899999999</v>
      </c>
      <c r="E460" s="16">
        <f t="shared" si="183"/>
        <v>1052862.3500000001</v>
      </c>
      <c r="F460" s="16">
        <f t="shared" si="183"/>
        <v>1702794.91</v>
      </c>
      <c r="G460" s="16">
        <f t="shared" si="183"/>
        <v>1812600</v>
      </c>
      <c r="H460" s="16">
        <f t="shared" si="183"/>
        <v>1880000</v>
      </c>
      <c r="I460" s="16">
        <f t="shared" si="183"/>
        <v>1940800</v>
      </c>
      <c r="J460" s="16">
        <f t="shared" si="183"/>
        <v>2000000</v>
      </c>
      <c r="HK460" s="29"/>
      <c r="HL460" s="29"/>
      <c r="HM460" s="29"/>
      <c r="HN460" s="29"/>
      <c r="HO460" s="29"/>
      <c r="HP460" s="29"/>
      <c r="HQ460" s="29"/>
      <c r="HR460" s="29"/>
      <c r="HS460" s="29"/>
      <c r="HT460" s="29"/>
      <c r="HU460" s="29"/>
      <c r="HV460" s="29"/>
      <c r="HW460" s="29"/>
      <c r="HX460" s="29"/>
      <c r="HY460" s="29"/>
      <c r="HZ460" s="29"/>
      <c r="IA460" s="29"/>
    </row>
    <row r="461" spans="1:235" s="49" customFormat="1">
      <c r="A461" s="22" t="s">
        <v>910</v>
      </c>
      <c r="B461" s="36" t="s">
        <v>911</v>
      </c>
      <c r="C461" s="48" t="s">
        <v>14</v>
      </c>
      <c r="D461" s="17">
        <v>1059351.8899999999</v>
      </c>
      <c r="E461" s="17">
        <v>1052862.3500000001</v>
      </c>
      <c r="F461" s="17">
        <v>1702794.91</v>
      </c>
      <c r="G461" s="17">
        <v>1812600</v>
      </c>
      <c r="H461" s="17">
        <v>1880000</v>
      </c>
      <c r="I461" s="17">
        <v>1940800</v>
      </c>
      <c r="J461" s="17">
        <v>2000000</v>
      </c>
      <c r="HK461" s="47"/>
      <c r="HL461" s="47"/>
      <c r="HM461" s="47"/>
      <c r="HN461" s="47"/>
      <c r="HO461" s="47"/>
      <c r="HP461" s="47"/>
      <c r="HQ461" s="47"/>
      <c r="HR461" s="47"/>
      <c r="HS461" s="47"/>
      <c r="HT461" s="47"/>
      <c r="HU461" s="47"/>
      <c r="HV461" s="47"/>
      <c r="HW461" s="47"/>
      <c r="HX461" s="47"/>
      <c r="HY461" s="47"/>
      <c r="HZ461" s="47"/>
      <c r="IA461" s="47"/>
    </row>
    <row r="462" spans="1:235" s="30" customFormat="1" ht="25.5" customHeight="1">
      <c r="A462" s="24" t="s">
        <v>912</v>
      </c>
      <c r="B462" s="35" t="s">
        <v>913</v>
      </c>
      <c r="C462" s="48"/>
      <c r="D462" s="16">
        <f>D463+D489+D483+D473</f>
        <v>27463892.950000003</v>
      </c>
      <c r="E462" s="16">
        <f t="shared" ref="E462:J462" si="184">E463+E489+E483+E473+E492</f>
        <v>32349507.710000001</v>
      </c>
      <c r="F462" s="16">
        <f t="shared" si="184"/>
        <v>30011605.170000002</v>
      </c>
      <c r="G462" s="16">
        <f t="shared" si="184"/>
        <v>26265000</v>
      </c>
      <c r="H462" s="16">
        <f t="shared" si="184"/>
        <v>26622100</v>
      </c>
      <c r="I462" s="16">
        <f t="shared" si="184"/>
        <v>27265000</v>
      </c>
      <c r="J462" s="16">
        <f t="shared" si="184"/>
        <v>27615000</v>
      </c>
      <c r="HK462" s="29"/>
      <c r="HL462" s="29"/>
      <c r="HM462" s="29"/>
      <c r="HN462" s="29"/>
      <c r="HO462" s="29"/>
      <c r="HP462" s="29"/>
      <c r="HQ462" s="29"/>
      <c r="HR462" s="29"/>
      <c r="HS462" s="29"/>
      <c r="HT462" s="29"/>
      <c r="HU462" s="29"/>
      <c r="HV462" s="29"/>
      <c r="HW462" s="29"/>
      <c r="HX462" s="29"/>
      <c r="HY462" s="29"/>
      <c r="HZ462" s="29"/>
      <c r="IA462" s="29"/>
    </row>
    <row r="463" spans="1:235" s="30" customFormat="1">
      <c r="A463" s="24" t="s">
        <v>914</v>
      </c>
      <c r="B463" s="35" t="s">
        <v>915</v>
      </c>
      <c r="C463" s="48"/>
      <c r="D463" s="16">
        <f>D464</f>
        <v>12425434.68</v>
      </c>
      <c r="E463" s="16">
        <f t="shared" ref="E463:J464" si="185">E464</f>
        <v>16434197.99</v>
      </c>
      <c r="F463" s="16">
        <f t="shared" si="185"/>
        <v>17000930.530000001</v>
      </c>
      <c r="G463" s="16">
        <f t="shared" si="185"/>
        <v>13200000</v>
      </c>
      <c r="H463" s="16">
        <f t="shared" si="185"/>
        <v>13460000</v>
      </c>
      <c r="I463" s="16">
        <f t="shared" si="185"/>
        <v>14000000</v>
      </c>
      <c r="J463" s="16">
        <f t="shared" si="185"/>
        <v>14300000</v>
      </c>
      <c r="HK463" s="29"/>
      <c r="HL463" s="29"/>
      <c r="HM463" s="29"/>
      <c r="HN463" s="29"/>
      <c r="HO463" s="29"/>
      <c r="HP463" s="29"/>
      <c r="HQ463" s="29"/>
      <c r="HR463" s="29"/>
      <c r="HS463" s="29"/>
      <c r="HT463" s="29"/>
      <c r="HU463" s="29"/>
      <c r="HV463" s="29"/>
      <c r="HW463" s="29"/>
      <c r="HX463" s="29"/>
      <c r="HY463" s="29"/>
      <c r="HZ463" s="29"/>
      <c r="IA463" s="29"/>
    </row>
    <row r="464" spans="1:235" s="30" customFormat="1" ht="33.75">
      <c r="A464" s="24" t="s">
        <v>916</v>
      </c>
      <c r="B464" s="35" t="s">
        <v>917</v>
      </c>
      <c r="C464" s="48"/>
      <c r="D464" s="16">
        <f>D465</f>
        <v>12425434.68</v>
      </c>
      <c r="E464" s="16">
        <f t="shared" si="185"/>
        <v>16434197.99</v>
      </c>
      <c r="F464" s="16">
        <f t="shared" si="185"/>
        <v>17000930.530000001</v>
      </c>
      <c r="G464" s="16">
        <f t="shared" si="185"/>
        <v>13200000</v>
      </c>
      <c r="H464" s="16">
        <f t="shared" si="185"/>
        <v>13460000</v>
      </c>
      <c r="I464" s="16">
        <f t="shared" si="185"/>
        <v>14000000</v>
      </c>
      <c r="J464" s="16">
        <f t="shared" si="185"/>
        <v>14300000</v>
      </c>
      <c r="HK464" s="29"/>
      <c r="HL464" s="29"/>
      <c r="HM464" s="29"/>
      <c r="HN464" s="29"/>
      <c r="HO464" s="29"/>
      <c r="HP464" s="29"/>
      <c r="HQ464" s="29"/>
      <c r="HR464" s="29"/>
      <c r="HS464" s="29"/>
      <c r="HT464" s="29"/>
      <c r="HU464" s="29"/>
      <c r="HV464" s="29"/>
      <c r="HW464" s="29"/>
      <c r="HX464" s="29"/>
      <c r="HY464" s="29"/>
      <c r="HZ464" s="29"/>
      <c r="IA464" s="29"/>
    </row>
    <row r="465" spans="1:235" s="67" customFormat="1" ht="18" hidden="1" customHeight="1">
      <c r="A465" s="24" t="s">
        <v>918</v>
      </c>
      <c r="B465" s="35" t="s">
        <v>2049</v>
      </c>
      <c r="C465" s="48"/>
      <c r="D465" s="17">
        <f>SUM(D466:D471)</f>
        <v>12425434.68</v>
      </c>
      <c r="E465" s="17">
        <f>SUM(E466:E472)</f>
        <v>16434197.99</v>
      </c>
      <c r="F465" s="17">
        <f>SUM(F466:F472)</f>
        <v>17000930.530000001</v>
      </c>
      <c r="G465" s="17">
        <f t="shared" ref="G465:I465" si="186">SUM(G466:G472)</f>
        <v>13200000</v>
      </c>
      <c r="H465" s="17">
        <f t="shared" si="186"/>
        <v>13460000</v>
      </c>
      <c r="I465" s="17">
        <f t="shared" si="186"/>
        <v>14000000</v>
      </c>
      <c r="J465" s="17">
        <f t="shared" ref="J465" si="187">SUM(J466:J472)</f>
        <v>14300000</v>
      </c>
      <c r="HK465" s="64"/>
      <c r="HL465" s="64"/>
      <c r="HM465" s="64"/>
      <c r="HN465" s="64"/>
      <c r="HO465" s="64"/>
      <c r="HP465" s="64"/>
      <c r="HQ465" s="64"/>
      <c r="HR465" s="64"/>
      <c r="HS465" s="64"/>
      <c r="HT465" s="64"/>
      <c r="HU465" s="64"/>
      <c r="HV465" s="64"/>
      <c r="HW465" s="64"/>
      <c r="HX465" s="64"/>
      <c r="HY465" s="64"/>
      <c r="HZ465" s="64"/>
      <c r="IA465" s="64"/>
    </row>
    <row r="466" spans="1:235" s="67" customFormat="1" ht="15" hidden="1" customHeight="1">
      <c r="A466" s="22" t="s">
        <v>919</v>
      </c>
      <c r="B466" s="36" t="s">
        <v>2049</v>
      </c>
      <c r="C466" s="48" t="s">
        <v>614</v>
      </c>
      <c r="D466" s="17">
        <v>7847663.7999999998</v>
      </c>
      <c r="E466" s="17">
        <v>8822182.8499999996</v>
      </c>
      <c r="F466" s="17">
        <v>14285219.5</v>
      </c>
      <c r="G466" s="17">
        <v>13200000</v>
      </c>
      <c r="H466" s="17">
        <v>13460000</v>
      </c>
      <c r="I466" s="17">
        <v>14000000</v>
      </c>
      <c r="J466" s="17">
        <v>14300000</v>
      </c>
      <c r="HK466" s="64"/>
      <c r="HL466" s="64"/>
      <c r="HM466" s="64"/>
      <c r="HN466" s="64"/>
      <c r="HO466" s="64"/>
      <c r="HP466" s="64"/>
      <c r="HQ466" s="64"/>
      <c r="HR466" s="64"/>
      <c r="HS466" s="64"/>
      <c r="HT466" s="64"/>
      <c r="HU466" s="64"/>
      <c r="HV466" s="64"/>
      <c r="HW466" s="64"/>
      <c r="HX466" s="64"/>
      <c r="HY466" s="64"/>
      <c r="HZ466" s="64"/>
      <c r="IA466" s="64"/>
    </row>
    <row r="467" spans="1:235" s="67" customFormat="1" ht="15" hidden="1" customHeight="1">
      <c r="A467" s="22" t="s">
        <v>920</v>
      </c>
      <c r="B467" s="36" t="s">
        <v>1532</v>
      </c>
      <c r="C467" s="48" t="s">
        <v>614</v>
      </c>
      <c r="D467" s="17">
        <v>1012440.88</v>
      </c>
      <c r="E467" s="17">
        <v>786818.32</v>
      </c>
      <c r="F467" s="17"/>
      <c r="G467" s="17"/>
      <c r="H467" s="17"/>
      <c r="I467" s="17"/>
      <c r="J467" s="17"/>
      <c r="HK467" s="64"/>
      <c r="HL467" s="64"/>
      <c r="HM467" s="64"/>
      <c r="HN467" s="64"/>
      <c r="HO467" s="64"/>
      <c r="HP467" s="64"/>
      <c r="HQ467" s="64"/>
      <c r="HR467" s="64"/>
      <c r="HS467" s="64"/>
      <c r="HT467" s="64"/>
      <c r="HU467" s="64"/>
      <c r="HV467" s="64"/>
      <c r="HW467" s="64"/>
      <c r="HX467" s="64"/>
      <c r="HY467" s="64"/>
      <c r="HZ467" s="64"/>
      <c r="IA467" s="64"/>
    </row>
    <row r="468" spans="1:235" s="67" customFormat="1" ht="15" hidden="1" customHeight="1">
      <c r="A468" s="22" t="s">
        <v>921</v>
      </c>
      <c r="B468" s="36" t="s">
        <v>267</v>
      </c>
      <c r="C468" s="48" t="s">
        <v>614</v>
      </c>
      <c r="D468" s="17">
        <v>1395260</v>
      </c>
      <c r="E468" s="17">
        <v>130010</v>
      </c>
      <c r="F468" s="17"/>
      <c r="G468" s="17"/>
      <c r="H468" s="17"/>
      <c r="I468" s="17"/>
      <c r="J468" s="17"/>
      <c r="HK468" s="64"/>
      <c r="HL468" s="64"/>
      <c r="HM468" s="64"/>
      <c r="HN468" s="64"/>
      <c r="HO468" s="64"/>
      <c r="HP468" s="64"/>
      <c r="HQ468" s="64"/>
      <c r="HR468" s="64"/>
      <c r="HS468" s="64"/>
      <c r="HT468" s="64"/>
      <c r="HU468" s="64"/>
      <c r="HV468" s="64"/>
      <c r="HW468" s="64"/>
      <c r="HX468" s="64"/>
      <c r="HY468" s="64"/>
      <c r="HZ468" s="64"/>
      <c r="IA468" s="64"/>
    </row>
    <row r="469" spans="1:235" s="67" customFormat="1" ht="15" hidden="1" customHeight="1">
      <c r="A469" s="22" t="s">
        <v>922</v>
      </c>
      <c r="B469" s="36" t="s">
        <v>924</v>
      </c>
      <c r="C469" s="48" t="s">
        <v>614</v>
      </c>
      <c r="D469" s="17">
        <v>1540070</v>
      </c>
      <c r="E469" s="17">
        <v>1859150</v>
      </c>
      <c r="F469" s="17"/>
      <c r="G469" s="17"/>
      <c r="H469" s="17"/>
      <c r="I469" s="17"/>
      <c r="J469" s="17"/>
      <c r="HK469" s="64"/>
      <c r="HL469" s="64"/>
      <c r="HM469" s="64"/>
      <c r="HN469" s="64"/>
      <c r="HO469" s="64"/>
      <c r="HP469" s="64"/>
      <c r="HQ469" s="64"/>
      <c r="HR469" s="64"/>
      <c r="HS469" s="64"/>
      <c r="HT469" s="64"/>
      <c r="HU469" s="64"/>
      <c r="HV469" s="64"/>
      <c r="HW469" s="64"/>
      <c r="HX469" s="64"/>
      <c r="HY469" s="64"/>
      <c r="HZ469" s="64"/>
      <c r="IA469" s="64"/>
    </row>
    <row r="470" spans="1:235" s="67" customFormat="1" ht="15" hidden="1" customHeight="1">
      <c r="A470" s="22" t="s">
        <v>923</v>
      </c>
      <c r="B470" s="36" t="s">
        <v>1533</v>
      </c>
      <c r="C470" s="48" t="s">
        <v>614</v>
      </c>
      <c r="D470" s="17">
        <v>30000</v>
      </c>
      <c r="E470" s="17">
        <v>111000</v>
      </c>
      <c r="F470" s="17"/>
      <c r="G470" s="17"/>
      <c r="H470" s="17"/>
      <c r="I470" s="17"/>
      <c r="J470" s="17"/>
      <c r="HK470" s="64"/>
      <c r="HL470" s="64"/>
      <c r="HM470" s="64"/>
      <c r="HN470" s="64"/>
      <c r="HO470" s="64"/>
      <c r="HP470" s="64"/>
      <c r="HQ470" s="64"/>
      <c r="HR470" s="64"/>
      <c r="HS470" s="64"/>
      <c r="HT470" s="64"/>
      <c r="HU470" s="64"/>
      <c r="HV470" s="64"/>
      <c r="HW470" s="64"/>
      <c r="HX470" s="64"/>
      <c r="HY470" s="64"/>
      <c r="HZ470" s="64"/>
      <c r="IA470" s="64"/>
    </row>
    <row r="471" spans="1:235" s="67" customFormat="1" ht="15" hidden="1" customHeight="1">
      <c r="A471" s="22" t="s">
        <v>1822</v>
      </c>
      <c r="B471" s="36" t="s">
        <v>1823</v>
      </c>
      <c r="C471" s="48" t="s">
        <v>614</v>
      </c>
      <c r="D471" s="17">
        <v>600000</v>
      </c>
      <c r="E471" s="17">
        <v>1560000</v>
      </c>
      <c r="F471" s="17">
        <v>1250000</v>
      </c>
      <c r="G471" s="17"/>
      <c r="H471" s="17"/>
      <c r="I471" s="17"/>
      <c r="J471" s="17"/>
      <c r="HK471" s="64"/>
      <c r="HL471" s="64"/>
      <c r="HM471" s="64"/>
      <c r="HN471" s="64"/>
      <c r="HO471" s="64"/>
      <c r="HP471" s="64"/>
      <c r="HQ471" s="64"/>
      <c r="HR471" s="64"/>
      <c r="HS471" s="64"/>
      <c r="HT471" s="64"/>
      <c r="HU471" s="64"/>
      <c r="HV471" s="64"/>
      <c r="HW471" s="64"/>
      <c r="HX471" s="64"/>
      <c r="HY471" s="64"/>
      <c r="HZ471" s="64"/>
      <c r="IA471" s="64"/>
    </row>
    <row r="472" spans="1:235" s="67" customFormat="1" ht="15" hidden="1" customHeight="1">
      <c r="A472" s="22" t="s">
        <v>1884</v>
      </c>
      <c r="B472" s="22" t="s">
        <v>1885</v>
      </c>
      <c r="C472" s="23" t="s">
        <v>614</v>
      </c>
      <c r="D472" s="17"/>
      <c r="E472" s="17">
        <v>3165036.82</v>
      </c>
      <c r="F472" s="17">
        <v>1465711.03</v>
      </c>
      <c r="G472" s="17"/>
      <c r="H472" s="17"/>
      <c r="I472" s="17"/>
      <c r="J472" s="17"/>
      <c r="HK472" s="64"/>
      <c r="HL472" s="64"/>
      <c r="HM472" s="64"/>
      <c r="HN472" s="64"/>
      <c r="HO472" s="64"/>
      <c r="HP472" s="64"/>
      <c r="HQ472" s="64"/>
      <c r="HR472" s="64"/>
      <c r="HS472" s="64"/>
      <c r="HT472" s="64"/>
      <c r="HU472" s="64"/>
      <c r="HV472" s="64"/>
      <c r="HW472" s="64"/>
      <c r="HX472" s="64"/>
      <c r="HY472" s="64"/>
      <c r="HZ472" s="64"/>
      <c r="IA472" s="64"/>
    </row>
    <row r="473" spans="1:235" s="87" customFormat="1" ht="22.5">
      <c r="A473" s="24" t="s">
        <v>925</v>
      </c>
      <c r="B473" s="35" t="s">
        <v>2053</v>
      </c>
      <c r="C473" s="23"/>
      <c r="D473" s="16">
        <f t="shared" ref="D473:J474" si="188">D474</f>
        <v>11825947.720000001</v>
      </c>
      <c r="E473" s="16">
        <f t="shared" si="188"/>
        <v>9883371.879999999</v>
      </c>
      <c r="F473" s="16">
        <f t="shared" si="188"/>
        <v>9756346.5999999996</v>
      </c>
      <c r="G473" s="16">
        <f t="shared" si="188"/>
        <v>10100000</v>
      </c>
      <c r="H473" s="16">
        <f t="shared" si="188"/>
        <v>10122100</v>
      </c>
      <c r="I473" s="16">
        <f t="shared" si="188"/>
        <v>10200000</v>
      </c>
      <c r="J473" s="16">
        <f t="shared" si="188"/>
        <v>10230000</v>
      </c>
      <c r="HK473" s="73"/>
      <c r="HL473" s="73"/>
      <c r="HM473" s="73"/>
      <c r="HN473" s="73"/>
      <c r="HO473" s="73"/>
      <c r="HP473" s="73"/>
      <c r="HQ473" s="73"/>
      <c r="HR473" s="73"/>
      <c r="HS473" s="73"/>
      <c r="HT473" s="73"/>
      <c r="HU473" s="73"/>
      <c r="HV473" s="73"/>
      <c r="HW473" s="73"/>
      <c r="HX473" s="73"/>
      <c r="HY473" s="73"/>
      <c r="HZ473" s="73"/>
      <c r="IA473" s="73"/>
    </row>
    <row r="474" spans="1:235" s="87" customFormat="1" ht="22.5">
      <c r="A474" s="24" t="s">
        <v>926</v>
      </c>
      <c r="B474" s="35" t="s">
        <v>2079</v>
      </c>
      <c r="C474" s="23"/>
      <c r="D474" s="16">
        <f>D475</f>
        <v>11825947.720000001</v>
      </c>
      <c r="E474" s="16">
        <f t="shared" si="188"/>
        <v>9883371.879999999</v>
      </c>
      <c r="F474" s="16">
        <f t="shared" si="188"/>
        <v>9756346.5999999996</v>
      </c>
      <c r="G474" s="16">
        <f t="shared" si="188"/>
        <v>10100000</v>
      </c>
      <c r="H474" s="16">
        <f t="shared" si="188"/>
        <v>10122100</v>
      </c>
      <c r="I474" s="16">
        <f t="shared" si="188"/>
        <v>10200000</v>
      </c>
      <c r="J474" s="16">
        <f t="shared" si="188"/>
        <v>10230000</v>
      </c>
      <c r="HK474" s="73"/>
      <c r="HL474" s="73"/>
      <c r="HM474" s="73"/>
      <c r="HN474" s="73"/>
      <c r="HO474" s="73"/>
      <c r="HP474" s="73"/>
      <c r="HQ474" s="73"/>
      <c r="HR474" s="73"/>
      <c r="HS474" s="73"/>
      <c r="HT474" s="73"/>
      <c r="HU474" s="73"/>
      <c r="HV474" s="73"/>
      <c r="HW474" s="73"/>
      <c r="HX474" s="73"/>
      <c r="HY474" s="73"/>
      <c r="HZ474" s="73"/>
      <c r="IA474" s="73"/>
    </row>
    <row r="475" spans="1:235" s="87" customFormat="1" ht="19.5" customHeight="1">
      <c r="A475" s="24" t="s">
        <v>927</v>
      </c>
      <c r="B475" s="35" t="s">
        <v>2051</v>
      </c>
      <c r="C475" s="23"/>
      <c r="D475" s="16">
        <f>SUM(D476:D481)</f>
        <v>11825947.720000001</v>
      </c>
      <c r="E475" s="16">
        <f>SUM(E476:E482)</f>
        <v>9883371.879999999</v>
      </c>
      <c r="F475" s="16">
        <f>SUM(F476:F482)</f>
        <v>9756346.5999999996</v>
      </c>
      <c r="G475" s="16">
        <f t="shared" ref="G475:H475" si="189">SUM(G476:G482)</f>
        <v>10100000</v>
      </c>
      <c r="H475" s="16">
        <f t="shared" si="189"/>
        <v>10122100</v>
      </c>
      <c r="I475" s="16">
        <f t="shared" ref="I475:J475" si="190">SUM(I476:I482)</f>
        <v>10200000</v>
      </c>
      <c r="J475" s="16">
        <f t="shared" si="190"/>
        <v>10230000</v>
      </c>
      <c r="HK475" s="73"/>
      <c r="HL475" s="73"/>
      <c r="HM475" s="73"/>
      <c r="HN475" s="73"/>
      <c r="HO475" s="73"/>
      <c r="HP475" s="73"/>
      <c r="HQ475" s="73"/>
      <c r="HR475" s="73"/>
      <c r="HS475" s="73"/>
      <c r="HT475" s="73"/>
      <c r="HU475" s="73"/>
      <c r="HV475" s="73"/>
      <c r="HW475" s="73"/>
      <c r="HX475" s="73"/>
      <c r="HY475" s="73"/>
      <c r="HZ475" s="73"/>
      <c r="IA475" s="73"/>
    </row>
    <row r="476" spans="1:235" s="30" customFormat="1" hidden="1">
      <c r="A476" s="22" t="s">
        <v>1534</v>
      </c>
      <c r="B476" s="36" t="s">
        <v>2051</v>
      </c>
      <c r="C476" s="48" t="s">
        <v>619</v>
      </c>
      <c r="D476" s="17">
        <v>2945696.72</v>
      </c>
      <c r="E476" s="17">
        <v>2798628.04</v>
      </c>
      <c r="F476" s="17">
        <v>9756346.5999999996</v>
      </c>
      <c r="G476" s="17">
        <v>10100000</v>
      </c>
      <c r="H476" s="17">
        <v>10122100</v>
      </c>
      <c r="I476" s="17">
        <v>10200000</v>
      </c>
      <c r="J476" s="17">
        <v>10230000</v>
      </c>
      <c r="HK476" s="29"/>
      <c r="HL476" s="29"/>
      <c r="HM476" s="29"/>
      <c r="HN476" s="29"/>
      <c r="HO476" s="29"/>
      <c r="HP476" s="29"/>
      <c r="HQ476" s="29"/>
      <c r="HR476" s="29"/>
      <c r="HS476" s="29"/>
      <c r="HT476" s="29"/>
      <c r="HU476" s="29"/>
      <c r="HV476" s="29"/>
      <c r="HW476" s="29"/>
      <c r="HX476" s="29"/>
      <c r="HY476" s="29"/>
      <c r="HZ476" s="29"/>
      <c r="IA476" s="29"/>
    </row>
    <row r="477" spans="1:235" s="30" customFormat="1" hidden="1">
      <c r="A477" s="22" t="s">
        <v>1535</v>
      </c>
      <c r="B477" s="36" t="s">
        <v>166</v>
      </c>
      <c r="C477" s="48" t="s">
        <v>619</v>
      </c>
      <c r="D477" s="17">
        <v>145200</v>
      </c>
      <c r="E477" s="17">
        <v>13200</v>
      </c>
      <c r="F477" s="17"/>
      <c r="G477" s="17"/>
      <c r="H477" s="17"/>
      <c r="I477" s="17"/>
      <c r="J477" s="17"/>
      <c r="HK477" s="29"/>
      <c r="HL477" s="29"/>
      <c r="HM477" s="29"/>
      <c r="HN477" s="29"/>
      <c r="HO477" s="29"/>
      <c r="HP477" s="29"/>
      <c r="HQ477" s="29"/>
      <c r="HR477" s="29"/>
      <c r="HS477" s="29"/>
      <c r="HT477" s="29"/>
      <c r="HU477" s="29"/>
      <c r="HV477" s="29"/>
      <c r="HW477" s="29"/>
      <c r="HX477" s="29"/>
      <c r="HY477" s="29"/>
      <c r="HZ477" s="29"/>
      <c r="IA477" s="29"/>
    </row>
    <row r="478" spans="1:235" s="30" customFormat="1" hidden="1">
      <c r="A478" s="22" t="s">
        <v>1536</v>
      </c>
      <c r="B478" s="36" t="s">
        <v>1539</v>
      </c>
      <c r="C478" s="48" t="s">
        <v>619</v>
      </c>
      <c r="D478" s="17">
        <v>360000</v>
      </c>
      <c r="E478" s="17">
        <v>360000</v>
      </c>
      <c r="F478" s="17"/>
      <c r="G478" s="17"/>
      <c r="H478" s="17"/>
      <c r="I478" s="17"/>
      <c r="J478" s="17"/>
      <c r="HK478" s="29"/>
      <c r="HL478" s="29"/>
      <c r="HM478" s="29"/>
      <c r="HN478" s="29"/>
      <c r="HO478" s="29"/>
      <c r="HP478" s="29"/>
      <c r="HQ478" s="29"/>
      <c r="HR478" s="29"/>
      <c r="HS478" s="29"/>
      <c r="HT478" s="29"/>
      <c r="HU478" s="29"/>
      <c r="HV478" s="29"/>
      <c r="HW478" s="29"/>
      <c r="HX478" s="29"/>
      <c r="HY478" s="29"/>
      <c r="HZ478" s="29"/>
      <c r="IA478" s="29"/>
    </row>
    <row r="479" spans="1:235" s="30" customFormat="1" hidden="1">
      <c r="A479" s="22" t="s">
        <v>1537</v>
      </c>
      <c r="B479" s="36" t="s">
        <v>167</v>
      </c>
      <c r="C479" s="48" t="s">
        <v>619</v>
      </c>
      <c r="D479" s="17">
        <v>1367736</v>
      </c>
      <c r="E479" s="17">
        <v>1367736</v>
      </c>
      <c r="F479" s="17"/>
      <c r="G479" s="17"/>
      <c r="H479" s="17"/>
      <c r="I479" s="17"/>
      <c r="J479" s="17"/>
      <c r="HK479" s="29"/>
      <c r="HL479" s="29"/>
      <c r="HM479" s="29"/>
      <c r="HN479" s="29"/>
      <c r="HO479" s="29"/>
      <c r="HP479" s="29"/>
      <c r="HQ479" s="29"/>
      <c r="HR479" s="29"/>
      <c r="HS479" s="29"/>
      <c r="HT479" s="29"/>
      <c r="HU479" s="29"/>
      <c r="HV479" s="29"/>
      <c r="HW479" s="29"/>
      <c r="HX479" s="29"/>
      <c r="HY479" s="29"/>
      <c r="HZ479" s="29"/>
      <c r="IA479" s="29"/>
    </row>
    <row r="480" spans="1:235" s="30" customFormat="1" hidden="1">
      <c r="A480" s="22" t="s">
        <v>1538</v>
      </c>
      <c r="B480" s="22" t="s">
        <v>1540</v>
      </c>
      <c r="C480" s="48" t="s">
        <v>619</v>
      </c>
      <c r="D480" s="17">
        <v>5250000</v>
      </c>
      <c r="E480" s="17">
        <v>3000000</v>
      </c>
      <c r="F480" s="17"/>
      <c r="G480" s="17"/>
      <c r="H480" s="17"/>
      <c r="I480" s="17"/>
      <c r="J480" s="17"/>
      <c r="HK480" s="29"/>
      <c r="HL480" s="29"/>
      <c r="HM480" s="29"/>
      <c r="HN480" s="29"/>
      <c r="HO480" s="29"/>
      <c r="HP480" s="29"/>
      <c r="HQ480" s="29"/>
      <c r="HR480" s="29"/>
      <c r="HS480" s="29"/>
      <c r="HT480" s="29"/>
      <c r="HU480" s="29"/>
      <c r="HV480" s="29"/>
      <c r="HW480" s="29"/>
      <c r="HX480" s="29"/>
      <c r="HY480" s="29"/>
      <c r="HZ480" s="29"/>
      <c r="IA480" s="29"/>
    </row>
    <row r="481" spans="1:235" s="30" customFormat="1" hidden="1">
      <c r="A481" s="22" t="s">
        <v>1541</v>
      </c>
      <c r="B481" s="22" t="s">
        <v>1542</v>
      </c>
      <c r="C481" s="48" t="s">
        <v>619</v>
      </c>
      <c r="D481" s="17">
        <v>1757315</v>
      </c>
      <c r="E481" s="17">
        <v>1737315</v>
      </c>
      <c r="F481" s="17"/>
      <c r="G481" s="17"/>
      <c r="H481" s="17"/>
      <c r="I481" s="17"/>
      <c r="J481" s="17"/>
      <c r="HK481" s="29"/>
      <c r="HL481" s="29"/>
      <c r="HM481" s="29"/>
      <c r="HN481" s="29"/>
      <c r="HO481" s="29"/>
      <c r="HP481" s="29"/>
      <c r="HQ481" s="29"/>
      <c r="HR481" s="29"/>
      <c r="HS481" s="29"/>
      <c r="HT481" s="29"/>
      <c r="HU481" s="29"/>
      <c r="HV481" s="29"/>
      <c r="HW481" s="29"/>
      <c r="HX481" s="29"/>
      <c r="HY481" s="29"/>
      <c r="HZ481" s="29"/>
      <c r="IA481" s="29"/>
    </row>
    <row r="482" spans="1:235" s="30" customFormat="1" hidden="1">
      <c r="A482" s="22" t="s">
        <v>1869</v>
      </c>
      <c r="B482" s="22" t="s">
        <v>1870</v>
      </c>
      <c r="C482" s="48" t="s">
        <v>619</v>
      </c>
      <c r="D482" s="17"/>
      <c r="E482" s="17">
        <v>606492.84</v>
      </c>
      <c r="F482" s="17"/>
      <c r="G482" s="17"/>
      <c r="H482" s="17"/>
      <c r="I482" s="17"/>
      <c r="J482" s="17"/>
      <c r="HK482" s="29"/>
      <c r="HL482" s="29"/>
      <c r="HM482" s="29"/>
      <c r="HN482" s="29"/>
      <c r="HO482" s="29"/>
      <c r="HP482" s="29"/>
      <c r="HQ482" s="29"/>
      <c r="HR482" s="29"/>
      <c r="HS482" s="29"/>
      <c r="HT482" s="29"/>
      <c r="HU482" s="29"/>
      <c r="HV482" s="29"/>
      <c r="HW482" s="29"/>
      <c r="HX482" s="29"/>
      <c r="HY482" s="29"/>
      <c r="HZ482" s="29"/>
      <c r="IA482" s="29"/>
    </row>
    <row r="483" spans="1:235" s="51" customFormat="1" ht="11.25">
      <c r="A483" s="24" t="s">
        <v>928</v>
      </c>
      <c r="B483" s="35" t="s">
        <v>929</v>
      </c>
      <c r="C483" s="23"/>
      <c r="D483" s="16">
        <f t="shared" ref="D483:J484" si="191">D484</f>
        <v>1655364.5899999999</v>
      </c>
      <c r="E483" s="16">
        <f>E484</f>
        <v>1434738.46</v>
      </c>
      <c r="F483" s="16">
        <f t="shared" si="191"/>
        <v>1589802.28</v>
      </c>
      <c r="G483" s="16">
        <f t="shared" si="191"/>
        <v>1300000</v>
      </c>
      <c r="H483" s="16">
        <f t="shared" si="191"/>
        <v>1375000</v>
      </c>
      <c r="I483" s="16">
        <f t="shared" si="191"/>
        <v>1400000</v>
      </c>
      <c r="J483" s="16">
        <f t="shared" si="191"/>
        <v>1420000</v>
      </c>
      <c r="HK483" s="31"/>
      <c r="HL483" s="31"/>
      <c r="HM483" s="31"/>
      <c r="HN483" s="31"/>
      <c r="HO483" s="31"/>
      <c r="HP483" s="31"/>
      <c r="HQ483" s="31"/>
      <c r="HR483" s="31"/>
      <c r="HS483" s="31"/>
      <c r="HT483" s="31"/>
      <c r="HU483" s="31"/>
      <c r="HV483" s="31"/>
      <c r="HW483" s="31"/>
      <c r="HX483" s="31"/>
      <c r="HY483" s="31"/>
      <c r="HZ483" s="31"/>
      <c r="IA483" s="31"/>
    </row>
    <row r="484" spans="1:235" s="51" customFormat="1" ht="22.5">
      <c r="A484" s="24" t="s">
        <v>930</v>
      </c>
      <c r="B484" s="35" t="s">
        <v>931</v>
      </c>
      <c r="C484" s="23"/>
      <c r="D484" s="16">
        <f t="shared" si="191"/>
        <v>1655364.5899999999</v>
      </c>
      <c r="E484" s="16">
        <f t="shared" si="191"/>
        <v>1434738.46</v>
      </c>
      <c r="F484" s="16">
        <f t="shared" si="191"/>
        <v>1589802.28</v>
      </c>
      <c r="G484" s="16">
        <f t="shared" si="191"/>
        <v>1300000</v>
      </c>
      <c r="H484" s="16">
        <f t="shared" si="191"/>
        <v>1375000</v>
      </c>
      <c r="I484" s="16">
        <f t="shared" si="191"/>
        <v>1400000</v>
      </c>
      <c r="J484" s="16">
        <f t="shared" si="191"/>
        <v>1420000</v>
      </c>
      <c r="HK484" s="31"/>
      <c r="HL484" s="31"/>
      <c r="HM484" s="31"/>
      <c r="HN484" s="31"/>
      <c r="HO484" s="31"/>
      <c r="HP484" s="31"/>
      <c r="HQ484" s="31"/>
      <c r="HR484" s="31"/>
      <c r="HS484" s="31"/>
      <c r="HT484" s="31"/>
      <c r="HU484" s="31"/>
      <c r="HV484" s="31"/>
      <c r="HW484" s="31"/>
      <c r="HX484" s="31"/>
      <c r="HY484" s="31"/>
      <c r="HZ484" s="31"/>
      <c r="IA484" s="31"/>
    </row>
    <row r="485" spans="1:235" s="51" customFormat="1" ht="16.5" hidden="1" customHeight="1">
      <c r="A485" s="24" t="s">
        <v>932</v>
      </c>
      <c r="B485" s="35" t="s">
        <v>933</v>
      </c>
      <c r="C485" s="23"/>
      <c r="D485" s="16">
        <f t="shared" ref="D485:I485" si="192">SUM(D486:D488)</f>
        <v>1655364.5899999999</v>
      </c>
      <c r="E485" s="16">
        <f t="shared" si="192"/>
        <v>1434738.46</v>
      </c>
      <c r="F485" s="16">
        <f t="shared" si="192"/>
        <v>1589802.28</v>
      </c>
      <c r="G485" s="16">
        <f t="shared" si="192"/>
        <v>1300000</v>
      </c>
      <c r="H485" s="16">
        <f t="shared" si="192"/>
        <v>1375000</v>
      </c>
      <c r="I485" s="16">
        <f t="shared" si="192"/>
        <v>1400000</v>
      </c>
      <c r="J485" s="16">
        <f t="shared" ref="J485" si="193">SUM(J486:J488)</f>
        <v>1420000</v>
      </c>
      <c r="HK485" s="31"/>
      <c r="HL485" s="31"/>
      <c r="HM485" s="31"/>
      <c r="HN485" s="31"/>
      <c r="HO485" s="31"/>
      <c r="HP485" s="31"/>
      <c r="HQ485" s="31"/>
      <c r="HR485" s="31"/>
      <c r="HS485" s="31"/>
      <c r="HT485" s="31"/>
      <c r="HU485" s="31"/>
      <c r="HV485" s="31"/>
      <c r="HW485" s="31"/>
      <c r="HX485" s="31"/>
      <c r="HY485" s="31"/>
      <c r="HZ485" s="31"/>
      <c r="IA485" s="31"/>
    </row>
    <row r="486" spans="1:235" s="30" customFormat="1" hidden="1">
      <c r="A486" s="22" t="s">
        <v>1543</v>
      </c>
      <c r="B486" s="22" t="s">
        <v>933</v>
      </c>
      <c r="C486" s="23" t="s">
        <v>622</v>
      </c>
      <c r="D486" s="17">
        <v>150000</v>
      </c>
      <c r="E486" s="17">
        <v>0</v>
      </c>
      <c r="F486" s="17">
        <v>1589802.28</v>
      </c>
      <c r="G486" s="17">
        <v>1300000</v>
      </c>
      <c r="H486" s="17">
        <v>1375000</v>
      </c>
      <c r="I486" s="17">
        <v>1400000</v>
      </c>
      <c r="J486" s="17">
        <v>1420000</v>
      </c>
      <c r="HK486" s="29"/>
      <c r="HL486" s="29"/>
      <c r="HM486" s="29"/>
      <c r="HN486" s="29"/>
      <c r="HO486" s="29"/>
      <c r="HP486" s="29"/>
      <c r="HQ486" s="29"/>
      <c r="HR486" s="29"/>
      <c r="HS486" s="29"/>
      <c r="HT486" s="29"/>
      <c r="HU486" s="29"/>
      <c r="HV486" s="29"/>
      <c r="HW486" s="29"/>
      <c r="HX486" s="29"/>
      <c r="HY486" s="29"/>
      <c r="HZ486" s="29"/>
      <c r="IA486" s="29"/>
    </row>
    <row r="487" spans="1:235" s="30" customFormat="1" hidden="1">
      <c r="A487" s="22"/>
      <c r="B487" s="36" t="s">
        <v>190</v>
      </c>
      <c r="C487" s="48" t="s">
        <v>622</v>
      </c>
      <c r="D487" s="17">
        <v>183333.37</v>
      </c>
      <c r="E487" s="17">
        <v>200000.04</v>
      </c>
      <c r="F487" s="17"/>
      <c r="G487" s="17"/>
      <c r="H487" s="17"/>
      <c r="I487" s="17"/>
      <c r="J487" s="17"/>
      <c r="HK487" s="29"/>
      <c r="HL487" s="29"/>
      <c r="HM487" s="29"/>
      <c r="HN487" s="29"/>
      <c r="HO487" s="29"/>
      <c r="HP487" s="29"/>
      <c r="HQ487" s="29"/>
      <c r="HR487" s="29"/>
      <c r="HS487" s="29"/>
      <c r="HT487" s="29"/>
      <c r="HU487" s="29"/>
      <c r="HV487" s="29"/>
      <c r="HW487" s="29"/>
      <c r="HX487" s="29"/>
      <c r="HY487" s="29"/>
      <c r="HZ487" s="29"/>
      <c r="IA487" s="29"/>
    </row>
    <row r="488" spans="1:235" s="30" customFormat="1" hidden="1">
      <c r="A488" s="22" t="s">
        <v>1546</v>
      </c>
      <c r="B488" s="36" t="s">
        <v>1545</v>
      </c>
      <c r="C488" s="48" t="s">
        <v>622</v>
      </c>
      <c r="D488" s="17">
        <v>1322031.22</v>
      </c>
      <c r="E488" s="17">
        <v>1234738.42</v>
      </c>
      <c r="F488" s="17"/>
      <c r="G488" s="17"/>
      <c r="H488" s="17"/>
      <c r="I488" s="17"/>
      <c r="J488" s="17"/>
      <c r="HK488" s="29"/>
      <c r="HL488" s="29"/>
      <c r="HM488" s="29"/>
      <c r="HN488" s="29"/>
      <c r="HO488" s="29"/>
      <c r="HP488" s="29"/>
      <c r="HQ488" s="29"/>
      <c r="HR488" s="29"/>
      <c r="HS488" s="29"/>
      <c r="HT488" s="29"/>
      <c r="HU488" s="29"/>
      <c r="HV488" s="29"/>
      <c r="HW488" s="29"/>
      <c r="HX488" s="29"/>
      <c r="HY488" s="29"/>
      <c r="HZ488" s="29"/>
      <c r="IA488" s="29"/>
    </row>
    <row r="489" spans="1:235" s="51" customFormat="1" ht="25.5" customHeight="1">
      <c r="A489" s="24" t="s">
        <v>934</v>
      </c>
      <c r="B489" s="35" t="s">
        <v>935</v>
      </c>
      <c r="C489" s="23"/>
      <c r="D489" s="16">
        <f t="shared" ref="D489:J490" si="194">D490</f>
        <v>1557145.96</v>
      </c>
      <c r="E489" s="16">
        <f t="shared" si="194"/>
        <v>2532577.38</v>
      </c>
      <c r="F489" s="16">
        <f t="shared" si="194"/>
        <v>1664525.76</v>
      </c>
      <c r="G489" s="16">
        <f t="shared" si="194"/>
        <v>1665000</v>
      </c>
      <c r="H489" s="16">
        <f t="shared" si="194"/>
        <v>1665000</v>
      </c>
      <c r="I489" s="16">
        <f t="shared" si="194"/>
        <v>1665000</v>
      </c>
      <c r="J489" s="16">
        <f t="shared" si="194"/>
        <v>1665000</v>
      </c>
      <c r="HK489" s="31"/>
      <c r="HL489" s="31"/>
      <c r="HM489" s="31"/>
      <c r="HN489" s="31"/>
      <c r="HO489" s="31"/>
      <c r="HP489" s="31"/>
      <c r="HQ489" s="31"/>
      <c r="HR489" s="31"/>
      <c r="HS489" s="31"/>
      <c r="HT489" s="31"/>
      <c r="HU489" s="31"/>
      <c r="HV489" s="31"/>
      <c r="HW489" s="31"/>
      <c r="HX489" s="31"/>
      <c r="HY489" s="31"/>
      <c r="HZ489" s="31"/>
      <c r="IA489" s="31"/>
    </row>
    <row r="490" spans="1:235" s="51" customFormat="1" ht="22.5" customHeight="1">
      <c r="A490" s="24" t="s">
        <v>936</v>
      </c>
      <c r="B490" s="35" t="s">
        <v>937</v>
      </c>
      <c r="C490" s="23"/>
      <c r="D490" s="16">
        <f t="shared" si="194"/>
        <v>1557145.96</v>
      </c>
      <c r="E490" s="16">
        <f t="shared" si="194"/>
        <v>2532577.38</v>
      </c>
      <c r="F490" s="16">
        <f t="shared" si="194"/>
        <v>1664525.76</v>
      </c>
      <c r="G490" s="16">
        <f t="shared" si="194"/>
        <v>1665000</v>
      </c>
      <c r="H490" s="16">
        <f t="shared" si="194"/>
        <v>1665000</v>
      </c>
      <c r="I490" s="16">
        <f t="shared" si="194"/>
        <v>1665000</v>
      </c>
      <c r="J490" s="16">
        <f t="shared" si="194"/>
        <v>1665000</v>
      </c>
      <c r="HK490" s="31"/>
      <c r="HL490" s="31"/>
      <c r="HM490" s="31"/>
      <c r="HN490" s="31"/>
      <c r="HO490" s="31"/>
      <c r="HP490" s="31"/>
      <c r="HQ490" s="31"/>
      <c r="HR490" s="31"/>
      <c r="HS490" s="31"/>
      <c r="HT490" s="31"/>
      <c r="HU490" s="31"/>
      <c r="HV490" s="31"/>
      <c r="HW490" s="31"/>
      <c r="HX490" s="31"/>
      <c r="HY490" s="31"/>
      <c r="HZ490" s="31"/>
      <c r="IA490" s="31"/>
    </row>
    <row r="491" spans="1:235" s="30" customFormat="1" hidden="1">
      <c r="A491" s="24" t="s">
        <v>938</v>
      </c>
      <c r="B491" s="35" t="s">
        <v>939</v>
      </c>
      <c r="C491" s="23" t="s">
        <v>625</v>
      </c>
      <c r="D491" s="17">
        <v>1557145.96</v>
      </c>
      <c r="E491" s="17">
        <v>2532577.38</v>
      </c>
      <c r="F491" s="17">
        <v>1664525.76</v>
      </c>
      <c r="G491" s="17">
        <v>1665000</v>
      </c>
      <c r="H491" s="17">
        <v>1665000</v>
      </c>
      <c r="I491" s="17">
        <v>1665000</v>
      </c>
      <c r="J491" s="17">
        <v>1665000</v>
      </c>
      <c r="HK491" s="29"/>
      <c r="HL491" s="29"/>
      <c r="HM491" s="29"/>
      <c r="HN491" s="29"/>
      <c r="HO491" s="29"/>
      <c r="HP491" s="29"/>
      <c r="HQ491" s="29"/>
      <c r="HR491" s="29"/>
      <c r="HS491" s="29"/>
      <c r="HT491" s="29"/>
      <c r="HU491" s="29"/>
      <c r="HV491" s="29"/>
      <c r="HW491" s="29"/>
      <c r="HX491" s="29"/>
      <c r="HY491" s="29"/>
      <c r="HZ491" s="29"/>
      <c r="IA491" s="29"/>
    </row>
    <row r="492" spans="1:235" s="30" customFormat="1" ht="22.5" hidden="1">
      <c r="A492" s="24" t="s">
        <v>2027</v>
      </c>
      <c r="B492" s="35" t="s">
        <v>2028</v>
      </c>
      <c r="C492" s="23"/>
      <c r="D492" s="17"/>
      <c r="E492" s="17">
        <f>E493</f>
        <v>2064622</v>
      </c>
      <c r="F492" s="17">
        <f t="shared" ref="F492:J493" si="195">F493</f>
        <v>0</v>
      </c>
      <c r="G492" s="17">
        <f t="shared" si="195"/>
        <v>0</v>
      </c>
      <c r="H492" s="17">
        <f t="shared" si="195"/>
        <v>0</v>
      </c>
      <c r="I492" s="17">
        <f t="shared" si="195"/>
        <v>0</v>
      </c>
      <c r="J492" s="17">
        <f t="shared" si="195"/>
        <v>0</v>
      </c>
      <c r="HK492" s="29"/>
      <c r="HL492" s="29"/>
      <c r="HM492" s="29"/>
      <c r="HN492" s="29"/>
      <c r="HO492" s="29"/>
      <c r="HP492" s="29"/>
      <c r="HQ492" s="29"/>
      <c r="HR492" s="29"/>
      <c r="HS492" s="29"/>
      <c r="HT492" s="29"/>
      <c r="HU492" s="29"/>
      <c r="HV492" s="29"/>
      <c r="HW492" s="29"/>
      <c r="HX492" s="29"/>
      <c r="HY492" s="29"/>
      <c r="HZ492" s="29"/>
      <c r="IA492" s="29"/>
    </row>
    <row r="493" spans="1:235" s="30" customFormat="1" ht="22.5" hidden="1">
      <c r="A493" s="24" t="s">
        <v>2029</v>
      </c>
      <c r="B493" s="35" t="s">
        <v>2030</v>
      </c>
      <c r="C493" s="23"/>
      <c r="D493" s="17"/>
      <c r="E493" s="17">
        <f>E494</f>
        <v>2064622</v>
      </c>
      <c r="F493" s="17">
        <f t="shared" si="195"/>
        <v>0</v>
      </c>
      <c r="G493" s="17">
        <f t="shared" si="195"/>
        <v>0</v>
      </c>
      <c r="H493" s="17">
        <f t="shared" si="195"/>
        <v>0</v>
      </c>
      <c r="I493" s="17">
        <f t="shared" si="195"/>
        <v>0</v>
      </c>
      <c r="J493" s="17">
        <f t="shared" si="195"/>
        <v>0</v>
      </c>
      <c r="HK493" s="29"/>
      <c r="HL493" s="29"/>
      <c r="HM493" s="29"/>
      <c r="HN493" s="29"/>
      <c r="HO493" s="29"/>
      <c r="HP493" s="29"/>
      <c r="HQ493" s="29"/>
      <c r="HR493" s="29"/>
      <c r="HS493" s="29"/>
      <c r="HT493" s="29"/>
      <c r="HU493" s="29"/>
      <c r="HV493" s="29"/>
      <c r="HW493" s="29"/>
      <c r="HX493" s="29"/>
      <c r="HY493" s="29"/>
      <c r="HZ493" s="29"/>
      <c r="IA493" s="29"/>
    </row>
    <row r="494" spans="1:235" s="30" customFormat="1" hidden="1">
      <c r="A494" s="24" t="s">
        <v>2031</v>
      </c>
      <c r="B494" s="35" t="s">
        <v>2032</v>
      </c>
      <c r="C494" s="23" t="s">
        <v>2033</v>
      </c>
      <c r="D494" s="17"/>
      <c r="E494" s="17">
        <v>2064622</v>
      </c>
      <c r="F494" s="17"/>
      <c r="G494" s="17"/>
      <c r="H494" s="17"/>
      <c r="I494" s="17"/>
      <c r="J494" s="17"/>
      <c r="HK494" s="29"/>
      <c r="HL494" s="29"/>
      <c r="HM494" s="29"/>
      <c r="HN494" s="29"/>
      <c r="HO494" s="29"/>
      <c r="HP494" s="29"/>
      <c r="HQ494" s="29"/>
      <c r="HR494" s="29"/>
      <c r="HS494" s="29"/>
      <c r="HT494" s="29"/>
      <c r="HU494" s="29"/>
      <c r="HV494" s="29"/>
      <c r="HW494" s="29"/>
      <c r="HX494" s="29"/>
      <c r="HY494" s="29"/>
      <c r="HZ494" s="29"/>
      <c r="IA494" s="29"/>
    </row>
    <row r="495" spans="1:235" s="30" customFormat="1" ht="21.75" customHeight="1">
      <c r="A495" s="24" t="s">
        <v>945</v>
      </c>
      <c r="B495" s="35" t="s">
        <v>946</v>
      </c>
      <c r="C495" s="48"/>
      <c r="D495" s="16">
        <f t="shared" ref="D495:H495" si="196">D496+D498+D500+D502+D504</f>
        <v>10186772.57</v>
      </c>
      <c r="E495" s="16">
        <f t="shared" si="196"/>
        <v>9993882.4299999997</v>
      </c>
      <c r="F495" s="16">
        <f t="shared" si="196"/>
        <v>11006999.149999999</v>
      </c>
      <c r="G495" s="16">
        <f>G496+G498+G500+G502+G504</f>
        <v>11717200</v>
      </c>
      <c r="H495" s="16">
        <f t="shared" si="196"/>
        <v>13051900</v>
      </c>
      <c r="I495" s="16">
        <f t="shared" ref="I495:J495" si="197">I496+I498+I500+I502+I504</f>
        <v>13464800</v>
      </c>
      <c r="J495" s="16">
        <f t="shared" si="197"/>
        <v>13863000</v>
      </c>
      <c r="HK495" s="29"/>
      <c r="HL495" s="29"/>
      <c r="HM495" s="29"/>
      <c r="HN495" s="29"/>
      <c r="HO495" s="29"/>
      <c r="HP495" s="29"/>
      <c r="HQ495" s="29"/>
      <c r="HR495" s="29"/>
      <c r="HS495" s="29"/>
      <c r="HT495" s="29"/>
      <c r="HU495" s="29"/>
      <c r="HV495" s="29"/>
      <c r="HW495" s="29"/>
      <c r="HX495" s="29"/>
      <c r="HY495" s="29"/>
      <c r="HZ495" s="29"/>
      <c r="IA495" s="29"/>
    </row>
    <row r="496" spans="1:235" s="30" customFormat="1" ht="16.5" customHeight="1">
      <c r="A496" s="24" t="s">
        <v>947</v>
      </c>
      <c r="B496" s="35" t="s">
        <v>948</v>
      </c>
      <c r="C496" s="48"/>
      <c r="D496" s="16">
        <f t="shared" ref="D496:J496" si="198">D497</f>
        <v>7827302.2999999998</v>
      </c>
      <c r="E496" s="16">
        <f t="shared" si="198"/>
        <v>7447402.2999999998</v>
      </c>
      <c r="F496" s="16">
        <f t="shared" si="198"/>
        <v>8423433.7699999996</v>
      </c>
      <c r="G496" s="16">
        <f t="shared" si="198"/>
        <v>8967000</v>
      </c>
      <c r="H496" s="16">
        <f t="shared" si="198"/>
        <v>10200000</v>
      </c>
      <c r="I496" s="16">
        <f t="shared" si="198"/>
        <v>10520000</v>
      </c>
      <c r="J496" s="16">
        <f t="shared" si="198"/>
        <v>10830000</v>
      </c>
      <c r="HK496" s="29"/>
      <c r="HL496" s="29"/>
      <c r="HM496" s="29"/>
      <c r="HN496" s="29"/>
      <c r="HO496" s="29"/>
      <c r="HP496" s="29"/>
      <c r="HQ496" s="29"/>
      <c r="HR496" s="29"/>
      <c r="HS496" s="29"/>
      <c r="HT496" s="29"/>
      <c r="HU496" s="29"/>
      <c r="HV496" s="29"/>
      <c r="HW496" s="29"/>
      <c r="HX496" s="29"/>
      <c r="HY496" s="29"/>
      <c r="HZ496" s="29"/>
      <c r="IA496" s="29"/>
    </row>
    <row r="497" spans="1:235" s="30" customFormat="1">
      <c r="A497" s="22" t="s">
        <v>949</v>
      </c>
      <c r="B497" s="36" t="s">
        <v>950</v>
      </c>
      <c r="C497" s="48" t="s">
        <v>113</v>
      </c>
      <c r="D497" s="17">
        <v>7827302.2999999998</v>
      </c>
      <c r="E497" s="17">
        <v>7447402.2999999998</v>
      </c>
      <c r="F497" s="17">
        <v>8423433.7699999996</v>
      </c>
      <c r="G497" s="17">
        <v>8967000</v>
      </c>
      <c r="H497" s="17">
        <v>10200000</v>
      </c>
      <c r="I497" s="17">
        <v>10520000</v>
      </c>
      <c r="J497" s="17">
        <v>10830000</v>
      </c>
      <c r="HK497" s="29"/>
      <c r="HL497" s="29"/>
      <c r="HM497" s="29"/>
      <c r="HN497" s="29"/>
      <c r="HO497" s="29"/>
      <c r="HP497" s="29"/>
      <c r="HQ497" s="29"/>
      <c r="HR497" s="29"/>
      <c r="HS497" s="29"/>
      <c r="HT497" s="29"/>
      <c r="HU497" s="29"/>
      <c r="HV497" s="29"/>
      <c r="HW497" s="29"/>
      <c r="HX497" s="29"/>
      <c r="HY497" s="29"/>
      <c r="HZ497" s="29"/>
      <c r="IA497" s="29"/>
    </row>
    <row r="498" spans="1:235" s="30" customFormat="1" ht="20.25" customHeight="1">
      <c r="A498" s="24" t="s">
        <v>951</v>
      </c>
      <c r="B498" s="35" t="s">
        <v>952</v>
      </c>
      <c r="C498" s="48"/>
      <c r="D498" s="16">
        <f t="shared" ref="D498:J498" si="199">D499</f>
        <v>3720</v>
      </c>
      <c r="E498" s="16">
        <f t="shared" si="199"/>
        <v>0</v>
      </c>
      <c r="F498" s="16">
        <f t="shared" si="199"/>
        <v>0</v>
      </c>
      <c r="G498" s="16">
        <f t="shared" si="199"/>
        <v>0</v>
      </c>
      <c r="H498" s="16">
        <f t="shared" si="199"/>
        <v>0</v>
      </c>
      <c r="I498" s="16">
        <f t="shared" si="199"/>
        <v>0</v>
      </c>
      <c r="J498" s="16">
        <f t="shared" si="199"/>
        <v>0</v>
      </c>
      <c r="HK498" s="29"/>
      <c r="HL498" s="29"/>
      <c r="HM498" s="29"/>
      <c r="HN498" s="29"/>
      <c r="HO498" s="29"/>
      <c r="HP498" s="29"/>
      <c r="HQ498" s="29"/>
      <c r="HR498" s="29"/>
      <c r="HS498" s="29"/>
      <c r="HT498" s="29"/>
      <c r="HU498" s="29"/>
      <c r="HV498" s="29"/>
      <c r="HW498" s="29"/>
      <c r="HX498" s="29"/>
      <c r="HY498" s="29"/>
      <c r="HZ498" s="29"/>
      <c r="IA498" s="29"/>
    </row>
    <row r="499" spans="1:235" s="30" customFormat="1" ht="20.25" customHeight="1">
      <c r="A499" s="22" t="s">
        <v>953</v>
      </c>
      <c r="B499" s="36" t="s">
        <v>954</v>
      </c>
      <c r="C499" s="48" t="s">
        <v>121</v>
      </c>
      <c r="D499" s="17">
        <v>3720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HK499" s="29"/>
      <c r="HL499" s="29"/>
      <c r="HM499" s="29"/>
      <c r="HN499" s="29"/>
      <c r="HO499" s="29"/>
      <c r="HP499" s="29"/>
      <c r="HQ499" s="29"/>
      <c r="HR499" s="29"/>
      <c r="HS499" s="29"/>
      <c r="HT499" s="29"/>
      <c r="HU499" s="29"/>
      <c r="HV499" s="29"/>
      <c r="HW499" s="29"/>
      <c r="HX499" s="29"/>
      <c r="HY499" s="29"/>
      <c r="HZ499" s="29"/>
      <c r="IA499" s="29"/>
    </row>
    <row r="500" spans="1:235" s="30" customFormat="1" ht="23.25" customHeight="1">
      <c r="A500" s="24" t="s">
        <v>955</v>
      </c>
      <c r="B500" s="35" t="s">
        <v>956</v>
      </c>
      <c r="C500" s="48"/>
      <c r="D500" s="16">
        <f t="shared" ref="D500:J500" si="200">D501</f>
        <v>2189318</v>
      </c>
      <c r="E500" s="16">
        <f t="shared" si="200"/>
        <v>2418908.7999999998</v>
      </c>
      <c r="F500" s="16">
        <f t="shared" si="200"/>
        <v>2399414.6</v>
      </c>
      <c r="G500" s="16">
        <f t="shared" si="200"/>
        <v>2554200</v>
      </c>
      <c r="H500" s="16">
        <f t="shared" si="200"/>
        <v>2648600</v>
      </c>
      <c r="I500" s="16">
        <f t="shared" si="200"/>
        <v>2734800</v>
      </c>
      <c r="J500" s="16">
        <f t="shared" si="200"/>
        <v>2816800</v>
      </c>
      <c r="HK500" s="29"/>
      <c r="HL500" s="29"/>
      <c r="HM500" s="29"/>
      <c r="HN500" s="29"/>
      <c r="HO500" s="29"/>
      <c r="HP500" s="29"/>
      <c r="HQ500" s="29"/>
      <c r="HR500" s="29"/>
      <c r="HS500" s="29"/>
      <c r="HT500" s="29"/>
      <c r="HU500" s="29"/>
      <c r="HV500" s="29"/>
      <c r="HW500" s="29"/>
      <c r="HX500" s="29"/>
      <c r="HY500" s="29"/>
      <c r="HZ500" s="29"/>
      <c r="IA500" s="29"/>
    </row>
    <row r="501" spans="1:235" s="30" customFormat="1" ht="22.5" customHeight="1">
      <c r="A501" s="22" t="s">
        <v>957</v>
      </c>
      <c r="B501" s="36" t="s">
        <v>958</v>
      </c>
      <c r="C501" s="48" t="s">
        <v>115</v>
      </c>
      <c r="D501" s="17">
        <v>2189318</v>
      </c>
      <c r="E501" s="17">
        <v>2418908.7999999998</v>
      </c>
      <c r="F501" s="17">
        <v>2399414.6</v>
      </c>
      <c r="G501" s="17">
        <v>2554200</v>
      </c>
      <c r="H501" s="17">
        <v>2648600</v>
      </c>
      <c r="I501" s="17">
        <v>2734800</v>
      </c>
      <c r="J501" s="17">
        <v>2816800</v>
      </c>
      <c r="HK501" s="29"/>
      <c r="HL501" s="29"/>
      <c r="HM501" s="29"/>
      <c r="HN501" s="29"/>
      <c r="HO501" s="29"/>
      <c r="HP501" s="29"/>
      <c r="HQ501" s="29"/>
      <c r="HR501" s="29"/>
      <c r="HS501" s="29"/>
      <c r="HT501" s="29"/>
      <c r="HU501" s="29"/>
      <c r="HV501" s="29"/>
      <c r="HW501" s="29"/>
      <c r="HX501" s="29"/>
      <c r="HY501" s="29"/>
      <c r="HZ501" s="29"/>
      <c r="IA501" s="29"/>
    </row>
    <row r="502" spans="1:235" s="30" customFormat="1" ht="23.25" customHeight="1">
      <c r="A502" s="24" t="s">
        <v>959</v>
      </c>
      <c r="B502" s="35" t="s">
        <v>960</v>
      </c>
      <c r="C502" s="48"/>
      <c r="D502" s="16">
        <f t="shared" ref="D502:J502" si="201">D503</f>
        <v>100931.62</v>
      </c>
      <c r="E502" s="16">
        <f t="shared" si="201"/>
        <v>127571.33</v>
      </c>
      <c r="F502" s="16">
        <f t="shared" si="201"/>
        <v>184150.78</v>
      </c>
      <c r="G502" s="16">
        <f t="shared" si="201"/>
        <v>196000</v>
      </c>
      <c r="H502" s="16">
        <f t="shared" si="201"/>
        <v>203300</v>
      </c>
      <c r="I502" s="16">
        <f t="shared" si="201"/>
        <v>210000</v>
      </c>
      <c r="J502" s="16">
        <f t="shared" si="201"/>
        <v>216200</v>
      </c>
      <c r="HK502" s="29"/>
      <c r="HL502" s="29"/>
      <c r="HM502" s="29"/>
      <c r="HN502" s="29"/>
      <c r="HO502" s="29"/>
      <c r="HP502" s="29"/>
      <c r="HQ502" s="29"/>
      <c r="HR502" s="29"/>
      <c r="HS502" s="29"/>
      <c r="HT502" s="29"/>
      <c r="HU502" s="29"/>
      <c r="HV502" s="29"/>
      <c r="HW502" s="29"/>
      <c r="HX502" s="29"/>
      <c r="HY502" s="29"/>
      <c r="HZ502" s="29"/>
      <c r="IA502" s="29"/>
    </row>
    <row r="503" spans="1:235" s="30" customFormat="1" ht="22.5" customHeight="1">
      <c r="A503" s="22" t="s">
        <v>961</v>
      </c>
      <c r="B503" s="36" t="s">
        <v>962</v>
      </c>
      <c r="C503" s="48" t="s">
        <v>117</v>
      </c>
      <c r="D503" s="17">
        <v>100931.62</v>
      </c>
      <c r="E503" s="17">
        <v>127571.33</v>
      </c>
      <c r="F503" s="17">
        <v>184150.78</v>
      </c>
      <c r="G503" s="17">
        <v>196000</v>
      </c>
      <c r="H503" s="17">
        <v>203300</v>
      </c>
      <c r="I503" s="17">
        <v>210000</v>
      </c>
      <c r="J503" s="17">
        <v>216200</v>
      </c>
      <c r="HK503" s="29"/>
      <c r="HL503" s="29"/>
      <c r="HM503" s="29"/>
      <c r="HN503" s="29"/>
      <c r="HO503" s="29"/>
      <c r="HP503" s="29"/>
      <c r="HQ503" s="29"/>
      <c r="HR503" s="29"/>
      <c r="HS503" s="29"/>
      <c r="HT503" s="29"/>
      <c r="HU503" s="29"/>
      <c r="HV503" s="29"/>
      <c r="HW503" s="29"/>
      <c r="HX503" s="29"/>
      <c r="HY503" s="29"/>
      <c r="HZ503" s="29"/>
      <c r="IA503" s="29"/>
    </row>
    <row r="504" spans="1:235" s="30" customFormat="1" ht="23.25" hidden="1" customHeight="1">
      <c r="A504" s="24" t="s">
        <v>963</v>
      </c>
      <c r="B504" s="35" t="s">
        <v>964</v>
      </c>
      <c r="C504" s="48"/>
      <c r="D504" s="16">
        <f t="shared" ref="D504:J504" si="202">D505</f>
        <v>65500.65</v>
      </c>
      <c r="E504" s="16">
        <f t="shared" si="202"/>
        <v>0</v>
      </c>
      <c r="F504" s="16">
        <f t="shared" si="202"/>
        <v>0</v>
      </c>
      <c r="G504" s="16">
        <f t="shared" si="202"/>
        <v>0</v>
      </c>
      <c r="H504" s="16">
        <f t="shared" si="202"/>
        <v>0</v>
      </c>
      <c r="I504" s="16">
        <f t="shared" si="202"/>
        <v>0</v>
      </c>
      <c r="J504" s="16">
        <f t="shared" si="202"/>
        <v>0</v>
      </c>
      <c r="HK504" s="29"/>
      <c r="HL504" s="29"/>
      <c r="HM504" s="29"/>
      <c r="HN504" s="29"/>
      <c r="HO504" s="29"/>
      <c r="HP504" s="29"/>
      <c r="HQ504" s="29"/>
      <c r="HR504" s="29"/>
      <c r="HS504" s="29"/>
      <c r="HT504" s="29"/>
      <c r="HU504" s="29"/>
      <c r="HV504" s="29"/>
      <c r="HW504" s="29"/>
      <c r="HX504" s="29"/>
      <c r="HY504" s="29"/>
      <c r="HZ504" s="29"/>
      <c r="IA504" s="29"/>
    </row>
    <row r="505" spans="1:235" s="30" customFormat="1" ht="23.25" hidden="1" customHeight="1">
      <c r="A505" s="24" t="s">
        <v>965</v>
      </c>
      <c r="B505" s="35" t="s">
        <v>966</v>
      </c>
      <c r="C505" s="48"/>
      <c r="D505" s="16">
        <f t="shared" ref="D505:I505" si="203">SUM(D506:D511)</f>
        <v>65500.65</v>
      </c>
      <c r="E505" s="16">
        <f t="shared" si="203"/>
        <v>0</v>
      </c>
      <c r="F505" s="16">
        <f t="shared" si="203"/>
        <v>0</v>
      </c>
      <c r="G505" s="16">
        <f t="shared" si="203"/>
        <v>0</v>
      </c>
      <c r="H505" s="16">
        <f t="shared" si="203"/>
        <v>0</v>
      </c>
      <c r="I505" s="16">
        <f t="shared" si="203"/>
        <v>0</v>
      </c>
      <c r="J505" s="16">
        <f t="shared" ref="J505" si="204">SUM(J506:J511)</f>
        <v>0</v>
      </c>
      <c r="HK505" s="29"/>
      <c r="HL505" s="29"/>
      <c r="HM505" s="29"/>
      <c r="HN505" s="29"/>
      <c r="HO505" s="29"/>
      <c r="HP505" s="29"/>
      <c r="HQ505" s="29"/>
      <c r="HR505" s="29"/>
      <c r="HS505" s="29"/>
      <c r="HT505" s="29"/>
      <c r="HU505" s="29"/>
      <c r="HV505" s="29"/>
      <c r="HW505" s="29"/>
      <c r="HX505" s="29"/>
      <c r="HY505" s="29"/>
      <c r="HZ505" s="29"/>
      <c r="IA505" s="29"/>
    </row>
    <row r="506" spans="1:235" ht="12.75" hidden="1" customHeight="1">
      <c r="A506" s="22" t="s">
        <v>967</v>
      </c>
      <c r="B506" s="36" t="s">
        <v>269</v>
      </c>
      <c r="C506" s="48" t="s">
        <v>111</v>
      </c>
      <c r="D506" s="17"/>
      <c r="E506" s="17"/>
      <c r="F506" s="17"/>
      <c r="G506" s="17"/>
      <c r="H506" s="17"/>
      <c r="I506" s="17"/>
      <c r="J506" s="17"/>
    </row>
    <row r="507" spans="1:235" hidden="1">
      <c r="A507" s="22" t="s">
        <v>968</v>
      </c>
      <c r="B507" s="36" t="s">
        <v>174</v>
      </c>
      <c r="C507" s="48" t="s">
        <v>123</v>
      </c>
      <c r="D507" s="17"/>
      <c r="E507" s="17"/>
      <c r="F507" s="17"/>
      <c r="G507" s="17"/>
      <c r="H507" s="17"/>
      <c r="I507" s="17"/>
      <c r="J507" s="17"/>
    </row>
    <row r="508" spans="1:235" ht="13.5" hidden="1" customHeight="1">
      <c r="A508" s="22" t="s">
        <v>969</v>
      </c>
      <c r="B508" s="36" t="s">
        <v>270</v>
      </c>
      <c r="C508" s="23" t="s">
        <v>119</v>
      </c>
      <c r="D508" s="17"/>
      <c r="E508" s="17"/>
      <c r="F508" s="17"/>
      <c r="G508" s="17"/>
      <c r="H508" s="17"/>
      <c r="I508" s="17"/>
      <c r="J508" s="17"/>
    </row>
    <row r="509" spans="1:235" ht="13.5" hidden="1" customHeight="1">
      <c r="A509" s="22" t="s">
        <v>970</v>
      </c>
      <c r="B509" s="36" t="s">
        <v>971</v>
      </c>
      <c r="C509" s="23" t="s">
        <v>708</v>
      </c>
      <c r="D509" s="17"/>
      <c r="E509" s="17"/>
      <c r="F509" s="17"/>
      <c r="G509" s="17"/>
      <c r="H509" s="17"/>
      <c r="I509" s="17"/>
      <c r="J509" s="17"/>
    </row>
    <row r="510" spans="1:235" ht="13.5" hidden="1" customHeight="1">
      <c r="A510" s="22" t="s">
        <v>972</v>
      </c>
      <c r="B510" s="36" t="s">
        <v>973</v>
      </c>
      <c r="C510" s="23" t="s">
        <v>711</v>
      </c>
      <c r="D510" s="17"/>
      <c r="E510" s="17"/>
      <c r="F510" s="17"/>
      <c r="G510" s="17"/>
      <c r="H510" s="17"/>
      <c r="I510" s="17"/>
      <c r="J510" s="17"/>
    </row>
    <row r="511" spans="1:235" ht="13.5" hidden="1" customHeight="1">
      <c r="A511" s="22" t="s">
        <v>1629</v>
      </c>
      <c r="B511" s="36" t="s">
        <v>1630</v>
      </c>
      <c r="C511" s="23" t="s">
        <v>1623</v>
      </c>
      <c r="D511" s="17">
        <v>65500.65</v>
      </c>
      <c r="E511" s="17"/>
      <c r="F511" s="17"/>
      <c r="G511" s="17"/>
      <c r="H511" s="17"/>
      <c r="I511" s="17"/>
      <c r="J511" s="17"/>
    </row>
    <row r="512" spans="1:235" s="30" customFormat="1" ht="25.5" hidden="1" customHeight="1">
      <c r="A512" s="24" t="s">
        <v>974</v>
      </c>
      <c r="B512" s="35" t="s">
        <v>975</v>
      </c>
      <c r="C512" s="48"/>
      <c r="D512" s="16">
        <f t="shared" ref="D512:J513" si="205">D513</f>
        <v>0</v>
      </c>
      <c r="E512" s="16">
        <f t="shared" si="205"/>
        <v>0</v>
      </c>
      <c r="F512" s="16">
        <f t="shared" si="205"/>
        <v>0</v>
      </c>
      <c r="G512" s="16">
        <f t="shared" si="205"/>
        <v>0</v>
      </c>
      <c r="H512" s="16">
        <f t="shared" si="205"/>
        <v>0</v>
      </c>
      <c r="I512" s="16">
        <f t="shared" si="205"/>
        <v>0</v>
      </c>
      <c r="J512" s="16">
        <f t="shared" si="205"/>
        <v>0</v>
      </c>
      <c r="HK512" s="29"/>
      <c r="HL512" s="29"/>
      <c r="HM512" s="29"/>
      <c r="HN512" s="29"/>
      <c r="HO512" s="29"/>
      <c r="HP512" s="29"/>
      <c r="HQ512" s="29"/>
      <c r="HR512" s="29"/>
      <c r="HS512" s="29"/>
      <c r="HT512" s="29"/>
      <c r="HU512" s="29"/>
      <c r="HV512" s="29"/>
      <c r="HW512" s="29"/>
      <c r="HX512" s="29"/>
      <c r="HY512" s="29"/>
      <c r="HZ512" s="29"/>
      <c r="IA512" s="29"/>
    </row>
    <row r="513" spans="1:235" s="30" customFormat="1" ht="23.25" hidden="1" customHeight="1">
      <c r="A513" s="24" t="s">
        <v>976</v>
      </c>
      <c r="B513" s="35" t="s">
        <v>975</v>
      </c>
      <c r="C513" s="48"/>
      <c r="D513" s="16">
        <f t="shared" si="205"/>
        <v>0</v>
      </c>
      <c r="E513" s="16">
        <f t="shared" si="205"/>
        <v>0</v>
      </c>
      <c r="F513" s="16">
        <f t="shared" si="205"/>
        <v>0</v>
      </c>
      <c r="G513" s="16">
        <f t="shared" si="205"/>
        <v>0</v>
      </c>
      <c r="H513" s="16">
        <f t="shared" si="205"/>
        <v>0</v>
      </c>
      <c r="I513" s="16">
        <f t="shared" si="205"/>
        <v>0</v>
      </c>
      <c r="J513" s="16">
        <f t="shared" si="205"/>
        <v>0</v>
      </c>
      <c r="HK513" s="29"/>
      <c r="HL513" s="29"/>
      <c r="HM513" s="29"/>
      <c r="HN513" s="29"/>
      <c r="HO513" s="29"/>
      <c r="HP513" s="29"/>
      <c r="HQ513" s="29"/>
      <c r="HR513" s="29"/>
      <c r="HS513" s="29"/>
      <c r="HT513" s="29"/>
      <c r="HU513" s="29"/>
      <c r="HV513" s="29"/>
      <c r="HW513" s="29"/>
      <c r="HX513" s="29"/>
      <c r="HY513" s="29"/>
      <c r="HZ513" s="29"/>
      <c r="IA513" s="29"/>
    </row>
    <row r="514" spans="1:235" s="49" customFormat="1" ht="24" hidden="1" customHeight="1">
      <c r="A514" s="24" t="s">
        <v>977</v>
      </c>
      <c r="B514" s="35" t="s">
        <v>978</v>
      </c>
      <c r="C514" s="48"/>
      <c r="D514" s="16">
        <f t="shared" ref="D514:H514" si="206">SUM(D515:D518)</f>
        <v>0</v>
      </c>
      <c r="E514" s="16">
        <f t="shared" si="206"/>
        <v>0</v>
      </c>
      <c r="F514" s="16">
        <f t="shared" si="206"/>
        <v>0</v>
      </c>
      <c r="G514" s="16">
        <f t="shared" si="206"/>
        <v>0</v>
      </c>
      <c r="H514" s="16">
        <f t="shared" si="206"/>
        <v>0</v>
      </c>
      <c r="I514" s="16">
        <f t="shared" ref="I514:J514" si="207">SUM(I515:I518)</f>
        <v>0</v>
      </c>
      <c r="J514" s="16">
        <f t="shared" si="207"/>
        <v>0</v>
      </c>
      <c r="HK514" s="47"/>
      <c r="HL514" s="47"/>
      <c r="HM514" s="47"/>
      <c r="HN514" s="47"/>
      <c r="HO514" s="47"/>
      <c r="HP514" s="47"/>
      <c r="HQ514" s="47"/>
      <c r="HR514" s="47"/>
      <c r="HS514" s="47"/>
      <c r="HT514" s="47"/>
      <c r="HU514" s="47"/>
      <c r="HV514" s="47"/>
      <c r="HW514" s="47"/>
      <c r="HX514" s="47"/>
      <c r="HY514" s="47"/>
      <c r="HZ514" s="47"/>
      <c r="IA514" s="47"/>
    </row>
    <row r="515" spans="1:235" s="47" customFormat="1" ht="17.25" hidden="1" customHeight="1">
      <c r="A515" s="22" t="s">
        <v>979</v>
      </c>
      <c r="B515" s="36" t="s">
        <v>980</v>
      </c>
      <c r="C515" s="48" t="s">
        <v>14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49"/>
      <c r="AS515" s="49"/>
      <c r="AT515" s="49"/>
      <c r="AU515" s="49"/>
      <c r="AV515" s="49"/>
      <c r="AW515" s="49"/>
      <c r="AX515" s="49"/>
      <c r="AY515" s="49"/>
      <c r="AZ515" s="49"/>
      <c r="BA515" s="49"/>
      <c r="BB515" s="49"/>
      <c r="BC515" s="49"/>
      <c r="BD515" s="49"/>
      <c r="BE515" s="49"/>
      <c r="BF515" s="49"/>
      <c r="BG515" s="49"/>
      <c r="BH515" s="49"/>
      <c r="BI515" s="49"/>
      <c r="BJ515" s="49"/>
      <c r="BK515" s="49"/>
      <c r="BL515" s="49"/>
      <c r="BM515" s="49"/>
      <c r="BN515" s="49"/>
      <c r="BO515" s="49"/>
      <c r="BP515" s="49"/>
      <c r="BQ515" s="49"/>
      <c r="BR515" s="49"/>
      <c r="BS515" s="49"/>
      <c r="BT515" s="49"/>
      <c r="BU515" s="49"/>
      <c r="BV515" s="49"/>
      <c r="BW515" s="49"/>
      <c r="BX515" s="49"/>
      <c r="BY515" s="49"/>
      <c r="BZ515" s="49"/>
      <c r="CA515" s="49"/>
      <c r="CB515" s="49"/>
      <c r="CC515" s="49"/>
      <c r="CD515" s="49"/>
      <c r="CE515" s="49"/>
      <c r="CF515" s="49"/>
      <c r="CG515" s="49"/>
      <c r="CH515" s="49"/>
      <c r="CI515" s="49"/>
      <c r="CJ515" s="49"/>
      <c r="CK515" s="49"/>
      <c r="CL515" s="49"/>
      <c r="CM515" s="49"/>
      <c r="CN515" s="49"/>
      <c r="CO515" s="49"/>
      <c r="CP515" s="49"/>
      <c r="CQ515" s="49"/>
      <c r="CR515" s="49"/>
      <c r="CS515" s="49"/>
      <c r="CT515" s="49"/>
      <c r="CU515" s="49"/>
      <c r="CV515" s="49"/>
      <c r="CW515" s="49"/>
      <c r="CX515" s="49"/>
      <c r="CY515" s="49"/>
      <c r="CZ515" s="49"/>
      <c r="DA515" s="49"/>
      <c r="DB515" s="49"/>
      <c r="DC515" s="49"/>
      <c r="DD515" s="49"/>
      <c r="DE515" s="49"/>
      <c r="DF515" s="49"/>
      <c r="DG515" s="49"/>
      <c r="DH515" s="49"/>
      <c r="DI515" s="49"/>
      <c r="DJ515" s="49"/>
      <c r="DK515" s="49"/>
      <c r="DL515" s="49"/>
      <c r="DM515" s="49"/>
      <c r="DN515" s="49"/>
      <c r="DO515" s="49"/>
      <c r="DP515" s="49"/>
      <c r="DQ515" s="49"/>
      <c r="DR515" s="49"/>
      <c r="DS515" s="49"/>
      <c r="DT515" s="49"/>
      <c r="DU515" s="49"/>
      <c r="DV515" s="49"/>
      <c r="DW515" s="49"/>
      <c r="DX515" s="49"/>
      <c r="DY515" s="49"/>
      <c r="DZ515" s="49"/>
      <c r="EA515" s="49"/>
      <c r="EB515" s="49"/>
      <c r="EC515" s="49"/>
      <c r="ED515" s="49"/>
      <c r="EE515" s="49"/>
      <c r="EF515" s="49"/>
      <c r="EG515" s="49"/>
      <c r="EH515" s="49"/>
      <c r="EI515" s="49"/>
      <c r="EJ515" s="49"/>
      <c r="EK515" s="49"/>
      <c r="EL515" s="49"/>
      <c r="EM515" s="49"/>
      <c r="EN515" s="49"/>
      <c r="EO515" s="49"/>
      <c r="EP515" s="49"/>
      <c r="EQ515" s="49"/>
      <c r="ER515" s="49"/>
      <c r="ES515" s="49"/>
      <c r="ET515" s="49"/>
      <c r="EU515" s="49"/>
      <c r="EV515" s="49"/>
      <c r="EW515" s="49"/>
      <c r="EX515" s="49"/>
      <c r="EY515" s="49"/>
      <c r="EZ515" s="49"/>
      <c r="FA515" s="49"/>
      <c r="FB515" s="49"/>
      <c r="FC515" s="49"/>
      <c r="FD515" s="49"/>
      <c r="FE515" s="49"/>
      <c r="FF515" s="49"/>
      <c r="FG515" s="49"/>
      <c r="FH515" s="49"/>
      <c r="FI515" s="49"/>
      <c r="FJ515" s="49"/>
      <c r="FK515" s="49"/>
      <c r="FL515" s="49"/>
      <c r="FM515" s="49"/>
      <c r="FN515" s="49"/>
      <c r="FO515" s="49"/>
      <c r="FP515" s="49"/>
      <c r="FQ515" s="49"/>
      <c r="FR515" s="49"/>
      <c r="FS515" s="49"/>
      <c r="FT515" s="49"/>
      <c r="FU515" s="49"/>
      <c r="FV515" s="49"/>
      <c r="FW515" s="49"/>
      <c r="FX515" s="49"/>
      <c r="FY515" s="49"/>
      <c r="FZ515" s="49"/>
      <c r="GA515" s="49"/>
      <c r="GB515" s="49"/>
      <c r="GC515" s="49"/>
      <c r="GD515" s="49"/>
      <c r="GE515" s="49"/>
      <c r="GF515" s="49"/>
      <c r="GG515" s="49"/>
      <c r="GH515" s="49"/>
      <c r="GI515" s="49"/>
      <c r="GJ515" s="49"/>
      <c r="GK515" s="49"/>
      <c r="GL515" s="49"/>
      <c r="GM515" s="49"/>
      <c r="GN515" s="49"/>
      <c r="GO515" s="49"/>
      <c r="GP515" s="49"/>
      <c r="GQ515" s="49"/>
      <c r="GR515" s="49"/>
      <c r="GS515" s="49"/>
      <c r="GT515" s="49"/>
      <c r="GU515" s="49"/>
      <c r="GV515" s="49"/>
      <c r="GW515" s="49"/>
      <c r="GX515" s="49"/>
      <c r="GY515" s="49"/>
      <c r="GZ515" s="49"/>
      <c r="HA515" s="49"/>
      <c r="HB515" s="49"/>
      <c r="HC515" s="49"/>
      <c r="HD515" s="49"/>
      <c r="HE515" s="49"/>
      <c r="HF515" s="49"/>
      <c r="HG515" s="49"/>
      <c r="HH515" s="49"/>
      <c r="HI515" s="49"/>
      <c r="HJ515" s="49"/>
    </row>
    <row r="516" spans="1:235" s="47" customFormat="1" ht="18" hidden="1" customHeight="1">
      <c r="A516" s="22" t="s">
        <v>981</v>
      </c>
      <c r="B516" s="36" t="s">
        <v>982</v>
      </c>
      <c r="C516" s="48" t="s">
        <v>15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  <c r="AR516" s="49"/>
      <c r="AS516" s="49"/>
      <c r="AT516" s="49"/>
      <c r="AU516" s="49"/>
      <c r="AV516" s="49"/>
      <c r="AW516" s="49"/>
      <c r="AX516" s="49"/>
      <c r="AY516" s="49"/>
      <c r="AZ516" s="49"/>
      <c r="BA516" s="49"/>
      <c r="BB516" s="49"/>
      <c r="BC516" s="49"/>
      <c r="BD516" s="49"/>
      <c r="BE516" s="49"/>
      <c r="BF516" s="49"/>
      <c r="BG516" s="49"/>
      <c r="BH516" s="49"/>
      <c r="BI516" s="49"/>
      <c r="BJ516" s="49"/>
      <c r="BK516" s="49"/>
      <c r="BL516" s="49"/>
      <c r="BM516" s="49"/>
      <c r="BN516" s="49"/>
      <c r="BO516" s="49"/>
      <c r="BP516" s="49"/>
      <c r="BQ516" s="49"/>
      <c r="BR516" s="49"/>
      <c r="BS516" s="49"/>
      <c r="BT516" s="49"/>
      <c r="BU516" s="49"/>
      <c r="BV516" s="49"/>
      <c r="BW516" s="49"/>
      <c r="BX516" s="49"/>
      <c r="BY516" s="49"/>
      <c r="BZ516" s="49"/>
      <c r="CA516" s="49"/>
      <c r="CB516" s="49"/>
      <c r="CC516" s="49"/>
      <c r="CD516" s="49"/>
      <c r="CE516" s="49"/>
      <c r="CF516" s="49"/>
      <c r="CG516" s="49"/>
      <c r="CH516" s="49"/>
      <c r="CI516" s="49"/>
      <c r="CJ516" s="49"/>
      <c r="CK516" s="49"/>
      <c r="CL516" s="49"/>
      <c r="CM516" s="49"/>
      <c r="CN516" s="49"/>
      <c r="CO516" s="49"/>
      <c r="CP516" s="49"/>
      <c r="CQ516" s="49"/>
      <c r="CR516" s="49"/>
      <c r="CS516" s="49"/>
      <c r="CT516" s="49"/>
      <c r="CU516" s="49"/>
      <c r="CV516" s="49"/>
      <c r="CW516" s="49"/>
      <c r="CX516" s="49"/>
      <c r="CY516" s="49"/>
      <c r="CZ516" s="49"/>
      <c r="DA516" s="49"/>
      <c r="DB516" s="49"/>
      <c r="DC516" s="49"/>
      <c r="DD516" s="49"/>
      <c r="DE516" s="49"/>
      <c r="DF516" s="49"/>
      <c r="DG516" s="49"/>
      <c r="DH516" s="49"/>
      <c r="DI516" s="49"/>
      <c r="DJ516" s="49"/>
      <c r="DK516" s="49"/>
      <c r="DL516" s="49"/>
      <c r="DM516" s="49"/>
      <c r="DN516" s="49"/>
      <c r="DO516" s="49"/>
      <c r="DP516" s="49"/>
      <c r="DQ516" s="49"/>
      <c r="DR516" s="49"/>
      <c r="DS516" s="49"/>
      <c r="DT516" s="49"/>
      <c r="DU516" s="49"/>
      <c r="DV516" s="49"/>
      <c r="DW516" s="49"/>
      <c r="DX516" s="49"/>
      <c r="DY516" s="49"/>
      <c r="DZ516" s="49"/>
      <c r="EA516" s="49"/>
      <c r="EB516" s="49"/>
      <c r="EC516" s="49"/>
      <c r="ED516" s="49"/>
      <c r="EE516" s="49"/>
      <c r="EF516" s="49"/>
      <c r="EG516" s="49"/>
      <c r="EH516" s="49"/>
      <c r="EI516" s="49"/>
      <c r="EJ516" s="49"/>
      <c r="EK516" s="49"/>
      <c r="EL516" s="49"/>
      <c r="EM516" s="49"/>
      <c r="EN516" s="49"/>
      <c r="EO516" s="49"/>
      <c r="EP516" s="49"/>
      <c r="EQ516" s="49"/>
      <c r="ER516" s="49"/>
      <c r="ES516" s="49"/>
      <c r="ET516" s="49"/>
      <c r="EU516" s="49"/>
      <c r="EV516" s="49"/>
      <c r="EW516" s="49"/>
      <c r="EX516" s="49"/>
      <c r="EY516" s="49"/>
      <c r="EZ516" s="49"/>
      <c r="FA516" s="49"/>
      <c r="FB516" s="49"/>
      <c r="FC516" s="49"/>
      <c r="FD516" s="49"/>
      <c r="FE516" s="49"/>
      <c r="FF516" s="49"/>
      <c r="FG516" s="49"/>
      <c r="FH516" s="49"/>
      <c r="FI516" s="49"/>
      <c r="FJ516" s="49"/>
      <c r="FK516" s="49"/>
      <c r="FL516" s="49"/>
      <c r="FM516" s="49"/>
      <c r="FN516" s="49"/>
      <c r="FO516" s="49"/>
      <c r="FP516" s="49"/>
      <c r="FQ516" s="49"/>
      <c r="FR516" s="49"/>
      <c r="FS516" s="49"/>
      <c r="FT516" s="49"/>
      <c r="FU516" s="49"/>
      <c r="FV516" s="49"/>
      <c r="FW516" s="49"/>
      <c r="FX516" s="49"/>
      <c r="FY516" s="49"/>
      <c r="FZ516" s="49"/>
      <c r="GA516" s="49"/>
      <c r="GB516" s="49"/>
      <c r="GC516" s="49"/>
      <c r="GD516" s="49"/>
      <c r="GE516" s="49"/>
      <c r="GF516" s="49"/>
      <c r="GG516" s="49"/>
      <c r="GH516" s="49"/>
      <c r="GI516" s="49"/>
      <c r="GJ516" s="49"/>
      <c r="GK516" s="49"/>
      <c r="GL516" s="49"/>
      <c r="GM516" s="49"/>
      <c r="GN516" s="49"/>
      <c r="GO516" s="49"/>
      <c r="GP516" s="49"/>
      <c r="GQ516" s="49"/>
      <c r="GR516" s="49"/>
      <c r="GS516" s="49"/>
      <c r="GT516" s="49"/>
      <c r="GU516" s="49"/>
      <c r="GV516" s="49"/>
      <c r="GW516" s="49"/>
      <c r="GX516" s="49"/>
      <c r="GY516" s="49"/>
      <c r="GZ516" s="49"/>
      <c r="HA516" s="49"/>
      <c r="HB516" s="49"/>
      <c r="HC516" s="49"/>
      <c r="HD516" s="49"/>
      <c r="HE516" s="49"/>
      <c r="HF516" s="49"/>
      <c r="HG516" s="49"/>
      <c r="HH516" s="49"/>
      <c r="HI516" s="49"/>
      <c r="HJ516" s="49"/>
    </row>
    <row r="517" spans="1:235" s="47" customFormat="1" ht="18" hidden="1">
      <c r="A517" s="22" t="s">
        <v>983</v>
      </c>
      <c r="B517" s="36" t="s">
        <v>984</v>
      </c>
      <c r="C517" s="23" t="s">
        <v>16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  <c r="I517" s="17">
        <v>0</v>
      </c>
      <c r="J517" s="17">
        <v>0</v>
      </c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49"/>
      <c r="AS517" s="49"/>
      <c r="AT517" s="49"/>
      <c r="AU517" s="49"/>
      <c r="AV517" s="49"/>
      <c r="AW517" s="49"/>
      <c r="AX517" s="49"/>
      <c r="AY517" s="49"/>
      <c r="AZ517" s="49"/>
      <c r="BA517" s="49"/>
      <c r="BB517" s="49"/>
      <c r="BC517" s="49"/>
      <c r="BD517" s="49"/>
      <c r="BE517" s="49"/>
      <c r="BF517" s="49"/>
      <c r="BG517" s="49"/>
      <c r="BH517" s="49"/>
      <c r="BI517" s="49"/>
      <c r="BJ517" s="49"/>
      <c r="BK517" s="49"/>
      <c r="BL517" s="49"/>
      <c r="BM517" s="49"/>
      <c r="BN517" s="49"/>
      <c r="BO517" s="49"/>
      <c r="BP517" s="49"/>
      <c r="BQ517" s="49"/>
      <c r="BR517" s="49"/>
      <c r="BS517" s="49"/>
      <c r="BT517" s="49"/>
      <c r="BU517" s="49"/>
      <c r="BV517" s="49"/>
      <c r="BW517" s="49"/>
      <c r="BX517" s="49"/>
      <c r="BY517" s="49"/>
      <c r="BZ517" s="49"/>
      <c r="CA517" s="49"/>
      <c r="CB517" s="49"/>
      <c r="CC517" s="49"/>
      <c r="CD517" s="49"/>
      <c r="CE517" s="49"/>
      <c r="CF517" s="49"/>
      <c r="CG517" s="49"/>
      <c r="CH517" s="49"/>
      <c r="CI517" s="49"/>
      <c r="CJ517" s="49"/>
      <c r="CK517" s="49"/>
      <c r="CL517" s="49"/>
      <c r="CM517" s="49"/>
      <c r="CN517" s="49"/>
      <c r="CO517" s="49"/>
      <c r="CP517" s="49"/>
      <c r="CQ517" s="49"/>
      <c r="CR517" s="49"/>
      <c r="CS517" s="49"/>
      <c r="CT517" s="49"/>
      <c r="CU517" s="49"/>
      <c r="CV517" s="49"/>
      <c r="CW517" s="49"/>
      <c r="CX517" s="49"/>
      <c r="CY517" s="49"/>
      <c r="CZ517" s="49"/>
      <c r="DA517" s="49"/>
      <c r="DB517" s="49"/>
      <c r="DC517" s="49"/>
      <c r="DD517" s="49"/>
      <c r="DE517" s="49"/>
      <c r="DF517" s="49"/>
      <c r="DG517" s="49"/>
      <c r="DH517" s="49"/>
      <c r="DI517" s="49"/>
      <c r="DJ517" s="49"/>
      <c r="DK517" s="49"/>
      <c r="DL517" s="49"/>
      <c r="DM517" s="49"/>
      <c r="DN517" s="49"/>
      <c r="DO517" s="49"/>
      <c r="DP517" s="49"/>
      <c r="DQ517" s="49"/>
      <c r="DR517" s="49"/>
      <c r="DS517" s="49"/>
      <c r="DT517" s="49"/>
      <c r="DU517" s="49"/>
      <c r="DV517" s="49"/>
      <c r="DW517" s="49"/>
      <c r="DX517" s="49"/>
      <c r="DY517" s="49"/>
      <c r="DZ517" s="49"/>
      <c r="EA517" s="49"/>
      <c r="EB517" s="49"/>
      <c r="EC517" s="49"/>
      <c r="ED517" s="49"/>
      <c r="EE517" s="49"/>
      <c r="EF517" s="49"/>
      <c r="EG517" s="49"/>
      <c r="EH517" s="49"/>
      <c r="EI517" s="49"/>
      <c r="EJ517" s="49"/>
      <c r="EK517" s="49"/>
      <c r="EL517" s="49"/>
      <c r="EM517" s="49"/>
      <c r="EN517" s="49"/>
      <c r="EO517" s="49"/>
      <c r="EP517" s="49"/>
      <c r="EQ517" s="49"/>
      <c r="ER517" s="49"/>
      <c r="ES517" s="49"/>
      <c r="ET517" s="49"/>
      <c r="EU517" s="49"/>
      <c r="EV517" s="49"/>
      <c r="EW517" s="49"/>
      <c r="EX517" s="49"/>
      <c r="EY517" s="49"/>
      <c r="EZ517" s="49"/>
      <c r="FA517" s="49"/>
      <c r="FB517" s="49"/>
      <c r="FC517" s="49"/>
      <c r="FD517" s="49"/>
      <c r="FE517" s="49"/>
      <c r="FF517" s="49"/>
      <c r="FG517" s="49"/>
      <c r="FH517" s="49"/>
      <c r="FI517" s="49"/>
      <c r="FJ517" s="49"/>
      <c r="FK517" s="49"/>
      <c r="FL517" s="49"/>
      <c r="FM517" s="49"/>
      <c r="FN517" s="49"/>
      <c r="FO517" s="49"/>
      <c r="FP517" s="49"/>
      <c r="FQ517" s="49"/>
      <c r="FR517" s="49"/>
      <c r="FS517" s="49"/>
      <c r="FT517" s="49"/>
      <c r="FU517" s="49"/>
      <c r="FV517" s="49"/>
      <c r="FW517" s="49"/>
      <c r="FX517" s="49"/>
      <c r="FY517" s="49"/>
      <c r="FZ517" s="49"/>
      <c r="GA517" s="49"/>
      <c r="GB517" s="49"/>
      <c r="GC517" s="49"/>
      <c r="GD517" s="49"/>
      <c r="GE517" s="49"/>
      <c r="GF517" s="49"/>
      <c r="GG517" s="49"/>
      <c r="GH517" s="49"/>
      <c r="GI517" s="49"/>
      <c r="GJ517" s="49"/>
      <c r="GK517" s="49"/>
      <c r="GL517" s="49"/>
      <c r="GM517" s="49"/>
      <c r="GN517" s="49"/>
      <c r="GO517" s="49"/>
      <c r="GP517" s="49"/>
      <c r="GQ517" s="49"/>
      <c r="GR517" s="49"/>
      <c r="GS517" s="49"/>
      <c r="GT517" s="49"/>
      <c r="GU517" s="49"/>
      <c r="GV517" s="49"/>
      <c r="GW517" s="49"/>
      <c r="GX517" s="49"/>
      <c r="GY517" s="49"/>
      <c r="GZ517" s="49"/>
      <c r="HA517" s="49"/>
      <c r="HB517" s="49"/>
      <c r="HC517" s="49"/>
      <c r="HD517" s="49"/>
      <c r="HE517" s="49"/>
      <c r="HF517" s="49"/>
      <c r="HG517" s="49"/>
      <c r="HH517" s="49"/>
      <c r="HI517" s="49"/>
      <c r="HJ517" s="49"/>
    </row>
    <row r="518" spans="1:235" s="47" customFormat="1" ht="18" hidden="1">
      <c r="A518" s="22" t="s">
        <v>985</v>
      </c>
      <c r="B518" s="36" t="s">
        <v>986</v>
      </c>
      <c r="C518" s="23" t="s">
        <v>62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49"/>
      <c r="AS518" s="49"/>
      <c r="AT518" s="49"/>
      <c r="AU518" s="49"/>
      <c r="AV518" s="49"/>
      <c r="AW518" s="49"/>
      <c r="AX518" s="49"/>
      <c r="AY518" s="49"/>
      <c r="AZ518" s="49"/>
      <c r="BA518" s="49"/>
      <c r="BB518" s="49"/>
      <c r="BC518" s="49"/>
      <c r="BD518" s="49"/>
      <c r="BE518" s="49"/>
      <c r="BF518" s="49"/>
      <c r="BG518" s="49"/>
      <c r="BH518" s="49"/>
      <c r="BI518" s="49"/>
      <c r="BJ518" s="49"/>
      <c r="BK518" s="49"/>
      <c r="BL518" s="49"/>
      <c r="BM518" s="49"/>
      <c r="BN518" s="49"/>
      <c r="BO518" s="49"/>
      <c r="BP518" s="49"/>
      <c r="BQ518" s="49"/>
      <c r="BR518" s="49"/>
      <c r="BS518" s="49"/>
      <c r="BT518" s="49"/>
      <c r="BU518" s="49"/>
      <c r="BV518" s="49"/>
      <c r="BW518" s="49"/>
      <c r="BX518" s="49"/>
      <c r="BY518" s="49"/>
      <c r="BZ518" s="49"/>
      <c r="CA518" s="49"/>
      <c r="CB518" s="49"/>
      <c r="CC518" s="49"/>
      <c r="CD518" s="49"/>
      <c r="CE518" s="49"/>
      <c r="CF518" s="49"/>
      <c r="CG518" s="49"/>
      <c r="CH518" s="49"/>
      <c r="CI518" s="49"/>
      <c r="CJ518" s="49"/>
      <c r="CK518" s="49"/>
      <c r="CL518" s="49"/>
      <c r="CM518" s="49"/>
      <c r="CN518" s="49"/>
      <c r="CO518" s="49"/>
      <c r="CP518" s="49"/>
      <c r="CQ518" s="49"/>
      <c r="CR518" s="49"/>
      <c r="CS518" s="49"/>
      <c r="CT518" s="49"/>
      <c r="CU518" s="49"/>
      <c r="CV518" s="49"/>
      <c r="CW518" s="49"/>
      <c r="CX518" s="49"/>
      <c r="CY518" s="49"/>
      <c r="CZ518" s="49"/>
      <c r="DA518" s="49"/>
      <c r="DB518" s="49"/>
      <c r="DC518" s="49"/>
      <c r="DD518" s="49"/>
      <c r="DE518" s="49"/>
      <c r="DF518" s="49"/>
      <c r="DG518" s="49"/>
      <c r="DH518" s="49"/>
      <c r="DI518" s="49"/>
      <c r="DJ518" s="49"/>
      <c r="DK518" s="49"/>
      <c r="DL518" s="49"/>
      <c r="DM518" s="49"/>
      <c r="DN518" s="49"/>
      <c r="DO518" s="49"/>
      <c r="DP518" s="49"/>
      <c r="DQ518" s="49"/>
      <c r="DR518" s="49"/>
      <c r="DS518" s="49"/>
      <c r="DT518" s="49"/>
      <c r="DU518" s="49"/>
      <c r="DV518" s="49"/>
      <c r="DW518" s="49"/>
      <c r="DX518" s="49"/>
      <c r="DY518" s="49"/>
      <c r="DZ518" s="49"/>
      <c r="EA518" s="49"/>
      <c r="EB518" s="49"/>
      <c r="EC518" s="49"/>
      <c r="ED518" s="49"/>
      <c r="EE518" s="49"/>
      <c r="EF518" s="49"/>
      <c r="EG518" s="49"/>
      <c r="EH518" s="49"/>
      <c r="EI518" s="49"/>
      <c r="EJ518" s="49"/>
      <c r="EK518" s="49"/>
      <c r="EL518" s="49"/>
      <c r="EM518" s="49"/>
      <c r="EN518" s="49"/>
      <c r="EO518" s="49"/>
      <c r="EP518" s="49"/>
      <c r="EQ518" s="49"/>
      <c r="ER518" s="49"/>
      <c r="ES518" s="49"/>
      <c r="ET518" s="49"/>
      <c r="EU518" s="49"/>
      <c r="EV518" s="49"/>
      <c r="EW518" s="49"/>
      <c r="EX518" s="49"/>
      <c r="EY518" s="49"/>
      <c r="EZ518" s="49"/>
      <c r="FA518" s="49"/>
      <c r="FB518" s="49"/>
      <c r="FC518" s="49"/>
      <c r="FD518" s="49"/>
      <c r="FE518" s="49"/>
      <c r="FF518" s="49"/>
      <c r="FG518" s="49"/>
      <c r="FH518" s="49"/>
      <c r="FI518" s="49"/>
      <c r="FJ518" s="49"/>
      <c r="FK518" s="49"/>
      <c r="FL518" s="49"/>
      <c r="FM518" s="49"/>
      <c r="FN518" s="49"/>
      <c r="FO518" s="49"/>
      <c r="FP518" s="49"/>
      <c r="FQ518" s="49"/>
      <c r="FR518" s="49"/>
      <c r="FS518" s="49"/>
      <c r="FT518" s="49"/>
      <c r="FU518" s="49"/>
      <c r="FV518" s="49"/>
      <c r="FW518" s="49"/>
      <c r="FX518" s="49"/>
      <c r="FY518" s="49"/>
      <c r="FZ518" s="49"/>
      <c r="GA518" s="49"/>
      <c r="GB518" s="49"/>
      <c r="GC518" s="49"/>
      <c r="GD518" s="49"/>
      <c r="GE518" s="49"/>
      <c r="GF518" s="49"/>
      <c r="GG518" s="49"/>
      <c r="GH518" s="49"/>
      <c r="GI518" s="49"/>
      <c r="GJ518" s="49"/>
      <c r="GK518" s="49"/>
      <c r="GL518" s="49"/>
      <c r="GM518" s="49"/>
      <c r="GN518" s="49"/>
      <c r="GO518" s="49"/>
      <c r="GP518" s="49"/>
      <c r="GQ518" s="49"/>
      <c r="GR518" s="49"/>
      <c r="GS518" s="49"/>
      <c r="GT518" s="49"/>
      <c r="GU518" s="49"/>
      <c r="GV518" s="49"/>
      <c r="GW518" s="49"/>
      <c r="GX518" s="49"/>
      <c r="GY518" s="49"/>
      <c r="GZ518" s="49"/>
      <c r="HA518" s="49"/>
      <c r="HB518" s="49"/>
      <c r="HC518" s="49"/>
      <c r="HD518" s="49"/>
      <c r="HE518" s="49"/>
      <c r="HF518" s="49"/>
      <c r="HG518" s="49"/>
      <c r="HH518" s="49"/>
      <c r="HI518" s="49"/>
      <c r="HJ518" s="49"/>
    </row>
    <row r="519" spans="1:235" s="30" customFormat="1" ht="25.5" customHeight="1">
      <c r="A519" s="24" t="s">
        <v>987</v>
      </c>
      <c r="B519" s="35" t="s">
        <v>940</v>
      </c>
      <c r="C519" s="48"/>
      <c r="D519" s="16">
        <f t="shared" ref="D519:J520" si="208">D520</f>
        <v>2647083.54</v>
      </c>
      <c r="E519" s="16">
        <f t="shared" si="208"/>
        <v>4244004.92</v>
      </c>
      <c r="F519" s="16">
        <f t="shared" si="208"/>
        <v>1499509.3900000001</v>
      </c>
      <c r="G519" s="16">
        <f t="shared" si="208"/>
        <v>1202257.5363449999</v>
      </c>
      <c r="H519" s="16">
        <f t="shared" si="208"/>
        <v>1302730.0651897648</v>
      </c>
      <c r="I519" s="16">
        <f t="shared" si="208"/>
        <v>1303056.2923084323</v>
      </c>
      <c r="J519" s="16">
        <f t="shared" si="208"/>
        <v>1342392.9810776853</v>
      </c>
      <c r="HK519" s="29"/>
      <c r="HL519" s="29"/>
      <c r="HM519" s="29"/>
      <c r="HN519" s="29"/>
      <c r="HO519" s="29"/>
      <c r="HP519" s="29"/>
      <c r="HQ519" s="29"/>
      <c r="HR519" s="29"/>
      <c r="HS519" s="29"/>
      <c r="HT519" s="29"/>
      <c r="HU519" s="29"/>
      <c r="HV519" s="29"/>
      <c r="HW519" s="29"/>
      <c r="HX519" s="29"/>
      <c r="HY519" s="29"/>
      <c r="HZ519" s="29"/>
      <c r="IA519" s="29"/>
    </row>
    <row r="520" spans="1:235" s="30" customFormat="1" ht="22.5">
      <c r="A520" s="24" t="s">
        <v>988</v>
      </c>
      <c r="B520" s="35" t="s">
        <v>940</v>
      </c>
      <c r="C520" s="48"/>
      <c r="D520" s="16">
        <f t="shared" si="208"/>
        <v>2647083.54</v>
      </c>
      <c r="E520" s="16">
        <f t="shared" si="208"/>
        <v>4244004.92</v>
      </c>
      <c r="F520" s="16">
        <f t="shared" si="208"/>
        <v>1499509.3900000001</v>
      </c>
      <c r="G520" s="16">
        <f t="shared" si="208"/>
        <v>1202257.5363449999</v>
      </c>
      <c r="H520" s="16">
        <f t="shared" si="208"/>
        <v>1302730.0651897648</v>
      </c>
      <c r="I520" s="16">
        <f t="shared" si="208"/>
        <v>1303056.2923084323</v>
      </c>
      <c r="J520" s="16">
        <f t="shared" si="208"/>
        <v>1342392.9810776853</v>
      </c>
      <c r="HK520" s="29"/>
      <c r="HL520" s="29"/>
      <c r="HM520" s="29"/>
      <c r="HN520" s="29"/>
      <c r="HO520" s="29"/>
      <c r="HP520" s="29"/>
      <c r="HQ520" s="29"/>
      <c r="HR520" s="29"/>
      <c r="HS520" s="29"/>
      <c r="HT520" s="29"/>
      <c r="HU520" s="29"/>
      <c r="HV520" s="29"/>
      <c r="HW520" s="29"/>
      <c r="HX520" s="29"/>
      <c r="HY520" s="29"/>
      <c r="HZ520" s="29"/>
      <c r="IA520" s="29"/>
    </row>
    <row r="521" spans="1:235" s="49" customFormat="1" ht="22.5">
      <c r="A521" s="24" t="s">
        <v>989</v>
      </c>
      <c r="B521" s="35" t="s">
        <v>941</v>
      </c>
      <c r="C521" s="48"/>
      <c r="D521" s="16">
        <f t="shared" ref="D521:H521" si="209">SUM(D522:D529)</f>
        <v>2647083.54</v>
      </c>
      <c r="E521" s="16">
        <f>SUM(E522:E532)</f>
        <v>4244004.92</v>
      </c>
      <c r="F521" s="16">
        <f>SUM(F522:F533)</f>
        <v>1499509.3900000001</v>
      </c>
      <c r="G521" s="16">
        <f>SUM(G522:G529)</f>
        <v>1202257.5363449999</v>
      </c>
      <c r="H521" s="16">
        <f t="shared" si="209"/>
        <v>1302730.0651897648</v>
      </c>
      <c r="I521" s="16">
        <f t="shared" ref="I521:J521" si="210">SUM(I522:I529)</f>
        <v>1303056.2923084323</v>
      </c>
      <c r="J521" s="16">
        <f t="shared" si="210"/>
        <v>1342392.9810776853</v>
      </c>
      <c r="HK521" s="47"/>
      <c r="HL521" s="47"/>
      <c r="HM521" s="47"/>
      <c r="HN521" s="47"/>
      <c r="HO521" s="47"/>
      <c r="HP521" s="47"/>
      <c r="HQ521" s="47"/>
      <c r="HR521" s="47"/>
      <c r="HS521" s="47"/>
      <c r="HT521" s="47"/>
      <c r="HU521" s="47"/>
      <c r="HV521" s="47"/>
      <c r="HW521" s="47"/>
      <c r="HX521" s="47"/>
      <c r="HY521" s="47"/>
      <c r="HZ521" s="47"/>
      <c r="IA521" s="47"/>
    </row>
    <row r="522" spans="1:235" s="49" customFormat="1" hidden="1">
      <c r="A522" s="22" t="s">
        <v>942</v>
      </c>
      <c r="B522" s="36" t="s">
        <v>168</v>
      </c>
      <c r="C522" s="48" t="s">
        <v>96</v>
      </c>
      <c r="D522" s="17"/>
      <c r="E522" s="17"/>
      <c r="F522" s="17"/>
      <c r="G522" s="17"/>
      <c r="H522" s="17"/>
      <c r="I522" s="17"/>
      <c r="J522" s="17"/>
      <c r="HK522" s="47"/>
      <c r="HL522" s="47"/>
      <c r="HM522" s="47"/>
      <c r="HN522" s="47"/>
      <c r="HO522" s="47"/>
      <c r="HP522" s="47"/>
      <c r="HQ522" s="47"/>
      <c r="HR522" s="47"/>
      <c r="HS522" s="47"/>
      <c r="HT522" s="47"/>
      <c r="HU522" s="47"/>
      <c r="HV522" s="47"/>
      <c r="HW522" s="47"/>
      <c r="HX522" s="47"/>
      <c r="HY522" s="47"/>
      <c r="HZ522" s="47"/>
      <c r="IA522" s="47"/>
    </row>
    <row r="523" spans="1:235" s="30" customFormat="1" hidden="1">
      <c r="A523" s="22" t="s">
        <v>990</v>
      </c>
      <c r="B523" s="36" t="s">
        <v>169</v>
      </c>
      <c r="C523" s="48" t="s">
        <v>94</v>
      </c>
      <c r="D523" s="17">
        <v>960549.27</v>
      </c>
      <c r="E523" s="17">
        <v>958041.75</v>
      </c>
      <c r="F523" s="17">
        <v>316082.59999999998</v>
      </c>
      <c r="G523" s="17">
        <v>336500</v>
      </c>
      <c r="H523" s="17">
        <v>365000</v>
      </c>
      <c r="I523" s="17">
        <v>376500</v>
      </c>
      <c r="J523" s="17">
        <v>387800</v>
      </c>
      <c r="HK523" s="29"/>
      <c r="HL523" s="29"/>
      <c r="HM523" s="29"/>
      <c r="HN523" s="29"/>
      <c r="HO523" s="29"/>
      <c r="HP523" s="29"/>
      <c r="HQ523" s="29"/>
      <c r="HR523" s="29"/>
      <c r="HS523" s="29"/>
      <c r="HT523" s="29"/>
      <c r="HU523" s="29"/>
      <c r="HV523" s="29"/>
      <c r="HW523" s="29"/>
      <c r="HX523" s="29"/>
      <c r="HY523" s="29"/>
      <c r="HZ523" s="29"/>
      <c r="IA523" s="29"/>
    </row>
    <row r="524" spans="1:235" s="30" customFormat="1" hidden="1">
      <c r="A524" s="22" t="s">
        <v>943</v>
      </c>
      <c r="B524" s="36" t="s">
        <v>170</v>
      </c>
      <c r="C524" s="48" t="s">
        <v>98</v>
      </c>
      <c r="D524" s="17"/>
      <c r="E524" s="17"/>
      <c r="F524" s="17"/>
      <c r="G524" s="17"/>
      <c r="H524" s="17"/>
      <c r="I524" s="17"/>
      <c r="J524" s="17"/>
      <c r="HK524" s="29"/>
      <c r="HL524" s="29"/>
      <c r="HM524" s="29"/>
      <c r="HN524" s="29"/>
      <c r="HO524" s="29"/>
      <c r="HP524" s="29"/>
      <c r="HQ524" s="29"/>
      <c r="HR524" s="29"/>
      <c r="HS524" s="29"/>
      <c r="HT524" s="29"/>
      <c r="HU524" s="29"/>
      <c r="HV524" s="29"/>
      <c r="HW524" s="29"/>
      <c r="HX524" s="29"/>
      <c r="HY524" s="29"/>
      <c r="HZ524" s="29"/>
      <c r="IA524" s="29"/>
    </row>
    <row r="525" spans="1:235" s="30" customFormat="1" hidden="1">
      <c r="A525" s="22" t="s">
        <v>991</v>
      </c>
      <c r="B525" s="36" t="s">
        <v>171</v>
      </c>
      <c r="C525" s="48" t="s">
        <v>102</v>
      </c>
      <c r="D525" s="17">
        <v>345591.16</v>
      </c>
      <c r="E525" s="17">
        <v>366782.38</v>
      </c>
      <c r="F525" s="17">
        <v>344224.18</v>
      </c>
      <c r="G525" s="17">
        <v>366500</v>
      </c>
      <c r="H525" s="17">
        <v>380000</v>
      </c>
      <c r="I525" s="17">
        <v>392000</v>
      </c>
      <c r="J525" s="17">
        <v>404000</v>
      </c>
      <c r="HK525" s="29"/>
      <c r="HL525" s="29"/>
      <c r="HM525" s="29"/>
      <c r="HN525" s="29"/>
      <c r="HO525" s="29"/>
      <c r="HP525" s="29"/>
      <c r="HQ525" s="29"/>
      <c r="HR525" s="29"/>
      <c r="HS525" s="29"/>
      <c r="HT525" s="29"/>
      <c r="HU525" s="29"/>
      <c r="HV525" s="29"/>
      <c r="HW525" s="29"/>
      <c r="HX525" s="29"/>
      <c r="HY525" s="29"/>
      <c r="HZ525" s="29"/>
      <c r="IA525" s="29"/>
    </row>
    <row r="526" spans="1:235" s="30" customFormat="1" hidden="1">
      <c r="A526" s="22" t="s">
        <v>992</v>
      </c>
      <c r="B526" s="36" t="s">
        <v>172</v>
      </c>
      <c r="C526" s="48" t="s">
        <v>103</v>
      </c>
      <c r="D526" s="17">
        <v>33414.57</v>
      </c>
      <c r="E526" s="17">
        <v>0</v>
      </c>
      <c r="F526" s="17">
        <v>20196</v>
      </c>
      <c r="G526" s="17"/>
      <c r="H526" s="17">
        <v>40000</v>
      </c>
      <c r="I526" s="17"/>
      <c r="J526" s="17"/>
      <c r="HK526" s="29"/>
      <c r="HL526" s="29"/>
      <c r="HM526" s="29"/>
      <c r="HN526" s="29"/>
      <c r="HO526" s="29"/>
      <c r="HP526" s="29"/>
      <c r="HQ526" s="29"/>
      <c r="HR526" s="29"/>
      <c r="HS526" s="29"/>
      <c r="HT526" s="29"/>
      <c r="HU526" s="29"/>
      <c r="HV526" s="29"/>
      <c r="HW526" s="29"/>
      <c r="HX526" s="29"/>
      <c r="HY526" s="29"/>
      <c r="HZ526" s="29"/>
      <c r="IA526" s="29"/>
    </row>
    <row r="527" spans="1:235" s="30" customFormat="1" hidden="1">
      <c r="A527" s="22" t="s">
        <v>993</v>
      </c>
      <c r="B527" s="22" t="s">
        <v>173</v>
      </c>
      <c r="C527" s="23" t="s">
        <v>109</v>
      </c>
      <c r="D527" s="17">
        <v>0</v>
      </c>
      <c r="E527" s="17">
        <v>0</v>
      </c>
      <c r="F527" s="17"/>
      <c r="G527" s="17"/>
      <c r="H527" s="17"/>
      <c r="I527" s="17"/>
      <c r="J527" s="17"/>
      <c r="HK527" s="29"/>
      <c r="HL527" s="29"/>
      <c r="HM527" s="29"/>
      <c r="HN527" s="29"/>
      <c r="HO527" s="29"/>
      <c r="HP527" s="29"/>
      <c r="HQ527" s="29"/>
      <c r="HR527" s="29"/>
      <c r="HS527" s="29"/>
      <c r="HT527" s="29"/>
      <c r="HU527" s="29"/>
      <c r="HV527" s="29"/>
      <c r="HW527" s="29"/>
      <c r="HX527" s="29"/>
      <c r="HY527" s="29"/>
      <c r="HZ527" s="29"/>
      <c r="IA527" s="29"/>
    </row>
    <row r="528" spans="1:235" hidden="1">
      <c r="A528" s="22" t="s">
        <v>994</v>
      </c>
      <c r="B528" s="36" t="s">
        <v>268</v>
      </c>
      <c r="C528" s="48" t="s">
        <v>100</v>
      </c>
      <c r="D528" s="17">
        <v>0</v>
      </c>
      <c r="E528" s="17">
        <v>0</v>
      </c>
      <c r="F528" s="17"/>
      <c r="G528" s="17"/>
      <c r="H528" s="17"/>
      <c r="I528" s="17"/>
      <c r="J528" s="17"/>
    </row>
    <row r="529" spans="1:218" hidden="1">
      <c r="A529" s="22" t="s">
        <v>995</v>
      </c>
      <c r="B529" s="36" t="s">
        <v>944</v>
      </c>
      <c r="C529" s="48" t="s">
        <v>675</v>
      </c>
      <c r="D529" s="17">
        <v>1307528.54</v>
      </c>
      <c r="E529" s="17">
        <v>1331625.79</v>
      </c>
      <c r="F529" s="17">
        <v>469006.61</v>
      </c>
      <c r="G529" s="17">
        <f t="shared" ref="G529" si="211">F529*1.0645</f>
        <v>499257.53634499997</v>
      </c>
      <c r="H529" s="17">
        <f t="shared" ref="H529" si="212">G529*1.037</f>
        <v>517730.06518976495</v>
      </c>
      <c r="I529" s="17">
        <f t="shared" ref="I529" si="213">H529*1.0325</f>
        <v>534556.29230843228</v>
      </c>
      <c r="J529" s="17">
        <f t="shared" ref="J529" si="214">I529*1.03</f>
        <v>550592.98107768525</v>
      </c>
    </row>
    <row r="530" spans="1:218" hidden="1">
      <c r="A530" s="22" t="s">
        <v>1928</v>
      </c>
      <c r="B530" s="36" t="s">
        <v>1931</v>
      </c>
      <c r="C530" s="48" t="s">
        <v>1925</v>
      </c>
      <c r="D530" s="17"/>
      <c r="E530" s="17">
        <v>11025</v>
      </c>
      <c r="F530" s="17"/>
      <c r="G530" s="17"/>
      <c r="H530" s="17"/>
      <c r="I530" s="17"/>
      <c r="J530" s="17"/>
    </row>
    <row r="531" spans="1:218" hidden="1">
      <c r="A531" s="22" t="s">
        <v>1929</v>
      </c>
      <c r="B531" s="36" t="s">
        <v>1932</v>
      </c>
      <c r="C531" s="48" t="s">
        <v>1926</v>
      </c>
      <c r="D531" s="17"/>
      <c r="E531" s="17">
        <v>232530</v>
      </c>
      <c r="F531" s="17"/>
      <c r="G531" s="17"/>
      <c r="H531" s="17"/>
      <c r="I531" s="17"/>
      <c r="J531" s="17"/>
    </row>
    <row r="532" spans="1:218" hidden="1">
      <c r="A532" s="22" t="s">
        <v>1930</v>
      </c>
      <c r="B532" s="36" t="s">
        <v>1933</v>
      </c>
      <c r="C532" s="48" t="s">
        <v>1927</v>
      </c>
      <c r="D532" s="17"/>
      <c r="E532" s="17">
        <v>1344000</v>
      </c>
      <c r="F532" s="17"/>
      <c r="G532" s="17"/>
      <c r="H532" s="17"/>
      <c r="I532" s="17"/>
      <c r="J532" s="17"/>
    </row>
    <row r="533" spans="1:218" s="47" customFormat="1" hidden="1">
      <c r="A533" s="22" t="s">
        <v>2086</v>
      </c>
      <c r="B533" s="36" t="s">
        <v>1823</v>
      </c>
      <c r="C533" s="48" t="s">
        <v>675</v>
      </c>
      <c r="D533" s="17"/>
      <c r="E533" s="17"/>
      <c r="F533" s="17">
        <v>350000</v>
      </c>
      <c r="G533" s="17"/>
      <c r="H533" s="17"/>
      <c r="I533" s="17"/>
      <c r="J533" s="17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49"/>
      <c r="AS533" s="49"/>
      <c r="AT533" s="49"/>
      <c r="AU533" s="49"/>
      <c r="AV533" s="49"/>
      <c r="AW533" s="49"/>
      <c r="AX533" s="49"/>
      <c r="AY533" s="49"/>
      <c r="AZ533" s="49"/>
      <c r="BA533" s="49"/>
      <c r="BB533" s="49"/>
      <c r="BC533" s="49"/>
      <c r="BD533" s="49"/>
      <c r="BE533" s="49"/>
      <c r="BF533" s="49"/>
      <c r="BG533" s="49"/>
      <c r="BH533" s="49"/>
      <c r="BI533" s="49"/>
      <c r="BJ533" s="49"/>
      <c r="BK533" s="49"/>
      <c r="BL533" s="49"/>
      <c r="BM533" s="49"/>
      <c r="BN533" s="49"/>
      <c r="BO533" s="49"/>
      <c r="BP533" s="49"/>
      <c r="BQ533" s="49"/>
      <c r="BR533" s="49"/>
      <c r="BS533" s="49"/>
      <c r="BT533" s="49"/>
      <c r="BU533" s="49"/>
      <c r="BV533" s="49"/>
      <c r="BW533" s="49"/>
      <c r="BX533" s="49"/>
      <c r="BY533" s="49"/>
      <c r="BZ533" s="49"/>
      <c r="CA533" s="49"/>
      <c r="CB533" s="49"/>
      <c r="CC533" s="49"/>
      <c r="CD533" s="49"/>
      <c r="CE533" s="49"/>
      <c r="CF533" s="49"/>
      <c r="CG533" s="49"/>
      <c r="CH533" s="49"/>
      <c r="CI533" s="49"/>
      <c r="CJ533" s="49"/>
      <c r="CK533" s="49"/>
      <c r="CL533" s="49"/>
      <c r="CM533" s="49"/>
      <c r="CN533" s="49"/>
      <c r="CO533" s="49"/>
      <c r="CP533" s="49"/>
      <c r="CQ533" s="49"/>
      <c r="CR533" s="49"/>
      <c r="CS533" s="49"/>
      <c r="CT533" s="49"/>
      <c r="CU533" s="49"/>
      <c r="CV533" s="49"/>
      <c r="CW533" s="49"/>
      <c r="CX533" s="49"/>
      <c r="CY533" s="49"/>
      <c r="CZ533" s="49"/>
      <c r="DA533" s="49"/>
      <c r="DB533" s="49"/>
      <c r="DC533" s="49"/>
      <c r="DD533" s="49"/>
      <c r="DE533" s="49"/>
      <c r="DF533" s="49"/>
      <c r="DG533" s="49"/>
      <c r="DH533" s="49"/>
      <c r="DI533" s="49"/>
      <c r="DJ533" s="49"/>
      <c r="DK533" s="49"/>
      <c r="DL533" s="49"/>
      <c r="DM533" s="49"/>
      <c r="DN533" s="49"/>
      <c r="DO533" s="49"/>
      <c r="DP533" s="49"/>
      <c r="DQ533" s="49"/>
      <c r="DR533" s="49"/>
      <c r="DS533" s="49"/>
      <c r="DT533" s="49"/>
      <c r="DU533" s="49"/>
      <c r="DV533" s="49"/>
      <c r="DW533" s="49"/>
      <c r="DX533" s="49"/>
      <c r="DY533" s="49"/>
      <c r="DZ533" s="49"/>
      <c r="EA533" s="49"/>
      <c r="EB533" s="49"/>
      <c r="EC533" s="49"/>
      <c r="ED533" s="49"/>
      <c r="EE533" s="49"/>
      <c r="EF533" s="49"/>
      <c r="EG533" s="49"/>
      <c r="EH533" s="49"/>
      <c r="EI533" s="49"/>
      <c r="EJ533" s="49"/>
      <c r="EK533" s="49"/>
      <c r="EL533" s="49"/>
      <c r="EM533" s="49"/>
      <c r="EN533" s="49"/>
      <c r="EO533" s="49"/>
      <c r="EP533" s="49"/>
      <c r="EQ533" s="49"/>
      <c r="ER533" s="49"/>
      <c r="ES533" s="49"/>
      <c r="ET533" s="49"/>
      <c r="EU533" s="49"/>
      <c r="EV533" s="49"/>
      <c r="EW533" s="49"/>
      <c r="EX533" s="49"/>
      <c r="EY533" s="49"/>
      <c r="EZ533" s="49"/>
      <c r="FA533" s="49"/>
      <c r="FB533" s="49"/>
      <c r="FC533" s="49"/>
      <c r="FD533" s="49"/>
      <c r="FE533" s="49"/>
      <c r="FF533" s="49"/>
      <c r="FG533" s="49"/>
      <c r="FH533" s="49"/>
      <c r="FI533" s="49"/>
      <c r="FJ533" s="49"/>
      <c r="FK533" s="49"/>
      <c r="FL533" s="49"/>
      <c r="FM533" s="49"/>
      <c r="FN533" s="49"/>
      <c r="FO533" s="49"/>
      <c r="FP533" s="49"/>
      <c r="FQ533" s="49"/>
      <c r="FR533" s="49"/>
      <c r="FS533" s="49"/>
      <c r="FT533" s="49"/>
      <c r="FU533" s="49"/>
      <c r="FV533" s="49"/>
      <c r="FW533" s="49"/>
      <c r="FX533" s="49"/>
      <c r="FY533" s="49"/>
      <c r="FZ533" s="49"/>
      <c r="GA533" s="49"/>
      <c r="GB533" s="49"/>
      <c r="GC533" s="49"/>
      <c r="GD533" s="49"/>
      <c r="GE533" s="49"/>
      <c r="GF533" s="49"/>
      <c r="GG533" s="49"/>
      <c r="GH533" s="49"/>
      <c r="GI533" s="49"/>
      <c r="GJ533" s="49"/>
      <c r="GK533" s="49"/>
      <c r="GL533" s="49"/>
      <c r="GM533" s="49"/>
      <c r="GN533" s="49"/>
      <c r="GO533" s="49"/>
      <c r="GP533" s="49"/>
      <c r="GQ533" s="49"/>
      <c r="GR533" s="49"/>
      <c r="GS533" s="49"/>
      <c r="GT533" s="49"/>
      <c r="GU533" s="49"/>
      <c r="GV533" s="49"/>
      <c r="GW533" s="49"/>
      <c r="GX533" s="49"/>
      <c r="GY533" s="49"/>
      <c r="GZ533" s="49"/>
      <c r="HA533" s="49"/>
      <c r="HB533" s="49"/>
      <c r="HC533" s="49"/>
      <c r="HD533" s="49"/>
      <c r="HE533" s="49"/>
      <c r="HF533" s="49"/>
      <c r="HG533" s="49"/>
      <c r="HH533" s="49"/>
      <c r="HI533" s="49"/>
      <c r="HJ533" s="49"/>
    </row>
    <row r="534" spans="1:218">
      <c r="A534" s="24" t="s">
        <v>996</v>
      </c>
      <c r="B534" s="35" t="s">
        <v>997</v>
      </c>
      <c r="C534" s="48"/>
      <c r="D534" s="16">
        <f t="shared" ref="D534:J535" si="215">D535</f>
        <v>3766587.5399999996</v>
      </c>
      <c r="E534" s="16">
        <f t="shared" si="215"/>
        <v>44100476.399999999</v>
      </c>
      <c r="F534" s="16">
        <f t="shared" si="215"/>
        <v>2463586.9699999997</v>
      </c>
      <c r="G534" s="16">
        <f t="shared" si="215"/>
        <v>2463000</v>
      </c>
      <c r="H534" s="16">
        <f t="shared" si="215"/>
        <v>2554000</v>
      </c>
      <c r="I534" s="16">
        <f t="shared" si="215"/>
        <v>2637000</v>
      </c>
      <c r="J534" s="16">
        <f t="shared" si="215"/>
        <v>2716000</v>
      </c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  <c r="CV534" s="29"/>
      <c r="CW534" s="29"/>
      <c r="CX534" s="29"/>
      <c r="CY534" s="29"/>
      <c r="CZ534" s="29"/>
      <c r="DA534" s="29"/>
      <c r="DB534" s="29"/>
      <c r="DC534" s="29"/>
      <c r="DD534" s="29"/>
      <c r="DE534" s="29"/>
      <c r="DF534" s="29"/>
      <c r="DG534" s="29"/>
      <c r="DH534" s="29"/>
      <c r="DI534" s="29"/>
      <c r="DJ534" s="29"/>
      <c r="DK534" s="29"/>
      <c r="DL534" s="29"/>
      <c r="DM534" s="29"/>
      <c r="DN534" s="29"/>
      <c r="DO534" s="29"/>
      <c r="DP534" s="29"/>
      <c r="DQ534" s="29"/>
      <c r="DR534" s="29"/>
      <c r="DS534" s="29"/>
      <c r="DT534" s="29"/>
      <c r="DU534" s="29"/>
      <c r="DV534" s="29"/>
      <c r="DW534" s="29"/>
      <c r="DX534" s="29"/>
      <c r="DY534" s="29"/>
      <c r="DZ534" s="29"/>
      <c r="EA534" s="29"/>
      <c r="EB534" s="29"/>
      <c r="EC534" s="29"/>
      <c r="ED534" s="29"/>
      <c r="EE534" s="29"/>
      <c r="EF534" s="29"/>
      <c r="EG534" s="29"/>
      <c r="EH534" s="29"/>
      <c r="EI534" s="29"/>
      <c r="EJ534" s="29"/>
      <c r="EK534" s="29"/>
      <c r="EL534" s="29"/>
      <c r="EM534" s="29"/>
      <c r="EN534" s="29"/>
      <c r="EO534" s="29"/>
      <c r="EP534" s="29"/>
      <c r="EQ534" s="29"/>
      <c r="ER534" s="29"/>
      <c r="ES534" s="29"/>
      <c r="ET534" s="29"/>
      <c r="EU534" s="29"/>
      <c r="EV534" s="29"/>
      <c r="EW534" s="29"/>
      <c r="EX534" s="29"/>
      <c r="EY534" s="29"/>
      <c r="EZ534" s="29"/>
      <c r="FA534" s="29"/>
      <c r="FB534" s="29"/>
      <c r="FC534" s="29"/>
      <c r="FD534" s="29"/>
      <c r="FE534" s="29"/>
      <c r="FF534" s="29"/>
      <c r="FG534" s="29"/>
      <c r="FH534" s="29"/>
      <c r="FI534" s="29"/>
      <c r="FJ534" s="29"/>
      <c r="FK534" s="29"/>
      <c r="FL534" s="29"/>
      <c r="FM534" s="29"/>
      <c r="FN534" s="29"/>
      <c r="FO534" s="29"/>
      <c r="FP534" s="29"/>
      <c r="FQ534" s="29"/>
      <c r="FR534" s="29"/>
      <c r="FS534" s="29"/>
      <c r="FT534" s="29"/>
      <c r="FU534" s="29"/>
      <c r="FV534" s="29"/>
      <c r="FW534" s="29"/>
      <c r="FX534" s="29"/>
      <c r="FY534" s="29"/>
      <c r="FZ534" s="29"/>
      <c r="GA534" s="29"/>
      <c r="GB534" s="29"/>
      <c r="GC534" s="29"/>
      <c r="GD534" s="29"/>
      <c r="GE534" s="29"/>
      <c r="GF534" s="29"/>
      <c r="GG534" s="29"/>
      <c r="GH534" s="29"/>
      <c r="GI534" s="29"/>
      <c r="GJ534" s="29"/>
      <c r="GK534" s="29"/>
      <c r="GL534" s="29"/>
      <c r="GM534" s="29"/>
      <c r="GN534" s="29"/>
      <c r="GO534" s="29"/>
      <c r="GP534" s="29"/>
      <c r="GQ534" s="29"/>
      <c r="GR534" s="29"/>
      <c r="GS534" s="29"/>
      <c r="GT534" s="29"/>
      <c r="GU534" s="29"/>
      <c r="GV534" s="29"/>
      <c r="GW534" s="29"/>
      <c r="GX534" s="29"/>
      <c r="GY534" s="29"/>
      <c r="GZ534" s="29"/>
      <c r="HA534" s="29"/>
      <c r="HB534" s="29"/>
      <c r="HC534" s="29"/>
      <c r="HD534" s="29"/>
      <c r="HE534" s="29"/>
      <c r="HF534" s="29"/>
      <c r="HG534" s="29"/>
      <c r="HH534" s="29"/>
      <c r="HI534" s="29"/>
      <c r="HJ534" s="29"/>
    </row>
    <row r="535" spans="1:218">
      <c r="A535" s="24" t="s">
        <v>998</v>
      </c>
      <c r="B535" s="35" t="s">
        <v>997</v>
      </c>
      <c r="C535" s="48"/>
      <c r="D535" s="16">
        <f t="shared" si="215"/>
        <v>3766587.5399999996</v>
      </c>
      <c r="E535" s="16">
        <f t="shared" si="215"/>
        <v>44100476.399999999</v>
      </c>
      <c r="F535" s="16">
        <f t="shared" si="215"/>
        <v>2463586.9699999997</v>
      </c>
      <c r="G535" s="16">
        <f t="shared" si="215"/>
        <v>2463000</v>
      </c>
      <c r="H535" s="16">
        <f t="shared" si="215"/>
        <v>2554000</v>
      </c>
      <c r="I535" s="16">
        <f t="shared" si="215"/>
        <v>2637000</v>
      </c>
      <c r="J535" s="16">
        <f t="shared" si="215"/>
        <v>2716000</v>
      </c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  <c r="CV535" s="29"/>
      <c r="CW535" s="29"/>
      <c r="CX535" s="29"/>
      <c r="CY535" s="29"/>
      <c r="CZ535" s="29"/>
      <c r="DA535" s="29"/>
      <c r="DB535" s="29"/>
      <c r="DC535" s="29"/>
      <c r="DD535" s="29"/>
      <c r="DE535" s="29"/>
      <c r="DF535" s="29"/>
      <c r="DG535" s="29"/>
      <c r="DH535" s="29"/>
      <c r="DI535" s="29"/>
      <c r="DJ535" s="29"/>
      <c r="DK535" s="29"/>
      <c r="DL535" s="29"/>
      <c r="DM535" s="29"/>
      <c r="DN535" s="29"/>
      <c r="DO535" s="29"/>
      <c r="DP535" s="29"/>
      <c r="DQ535" s="29"/>
      <c r="DR535" s="29"/>
      <c r="DS535" s="29"/>
      <c r="DT535" s="29"/>
      <c r="DU535" s="29"/>
      <c r="DV535" s="29"/>
      <c r="DW535" s="29"/>
      <c r="DX535" s="29"/>
      <c r="DY535" s="29"/>
      <c r="DZ535" s="29"/>
      <c r="EA535" s="29"/>
      <c r="EB535" s="29"/>
      <c r="EC535" s="29"/>
      <c r="ED535" s="29"/>
      <c r="EE535" s="29"/>
      <c r="EF535" s="29"/>
      <c r="EG535" s="29"/>
      <c r="EH535" s="29"/>
      <c r="EI535" s="29"/>
      <c r="EJ535" s="29"/>
      <c r="EK535" s="29"/>
      <c r="EL535" s="29"/>
      <c r="EM535" s="29"/>
      <c r="EN535" s="29"/>
      <c r="EO535" s="29"/>
      <c r="EP535" s="29"/>
      <c r="EQ535" s="29"/>
      <c r="ER535" s="29"/>
      <c r="ES535" s="29"/>
      <c r="ET535" s="29"/>
      <c r="EU535" s="29"/>
      <c r="EV535" s="29"/>
      <c r="EW535" s="29"/>
      <c r="EX535" s="29"/>
      <c r="EY535" s="29"/>
      <c r="EZ535" s="29"/>
      <c r="FA535" s="29"/>
      <c r="FB535" s="29"/>
      <c r="FC535" s="29"/>
      <c r="FD535" s="29"/>
      <c r="FE535" s="29"/>
      <c r="FF535" s="29"/>
      <c r="FG535" s="29"/>
      <c r="FH535" s="29"/>
      <c r="FI535" s="29"/>
      <c r="FJ535" s="29"/>
      <c r="FK535" s="29"/>
      <c r="FL535" s="29"/>
      <c r="FM535" s="29"/>
      <c r="FN535" s="29"/>
      <c r="FO535" s="29"/>
      <c r="FP535" s="29"/>
      <c r="FQ535" s="29"/>
      <c r="FR535" s="29"/>
      <c r="FS535" s="29"/>
      <c r="FT535" s="29"/>
      <c r="FU535" s="29"/>
      <c r="FV535" s="29"/>
      <c r="FW535" s="29"/>
      <c r="FX535" s="29"/>
      <c r="FY535" s="29"/>
      <c r="FZ535" s="29"/>
      <c r="GA535" s="29"/>
      <c r="GB535" s="29"/>
      <c r="GC535" s="29"/>
      <c r="GD535" s="29"/>
      <c r="GE535" s="29"/>
      <c r="GF535" s="29"/>
      <c r="GG535" s="29"/>
      <c r="GH535" s="29"/>
      <c r="GI535" s="29"/>
      <c r="GJ535" s="29"/>
      <c r="GK535" s="29"/>
      <c r="GL535" s="29"/>
      <c r="GM535" s="29"/>
      <c r="GN535" s="29"/>
      <c r="GO535" s="29"/>
      <c r="GP535" s="29"/>
      <c r="GQ535" s="29"/>
      <c r="GR535" s="29"/>
      <c r="GS535" s="29"/>
      <c r="GT535" s="29"/>
      <c r="GU535" s="29"/>
      <c r="GV535" s="29"/>
      <c r="GW535" s="29"/>
      <c r="GX535" s="29"/>
      <c r="GY535" s="29"/>
      <c r="GZ535" s="29"/>
      <c r="HA535" s="29"/>
      <c r="HB535" s="29"/>
      <c r="HC535" s="29"/>
      <c r="HD535" s="29"/>
      <c r="HE535" s="29"/>
      <c r="HF535" s="29"/>
      <c r="HG535" s="29"/>
      <c r="HH535" s="29"/>
      <c r="HI535" s="29"/>
      <c r="HJ535" s="29"/>
    </row>
    <row r="536" spans="1:218">
      <c r="A536" s="24" t="s">
        <v>999</v>
      </c>
      <c r="B536" s="35" t="s">
        <v>1000</v>
      </c>
      <c r="C536" s="48"/>
      <c r="D536" s="16">
        <f>SUM(D537:D538)</f>
        <v>3766587.5399999996</v>
      </c>
      <c r="E536" s="16">
        <f>SUM(E537:E545)</f>
        <v>44100476.399999999</v>
      </c>
      <c r="F536" s="16">
        <f>SUM(F537:F546)</f>
        <v>2463586.9699999997</v>
      </c>
      <c r="G536" s="16">
        <f>SUM(G537:G546)</f>
        <v>2463000</v>
      </c>
      <c r="H536" s="16">
        <f>SUM(H537:H546)</f>
        <v>2554000</v>
      </c>
      <c r="I536" s="16">
        <f>SUM(I537:I546)</f>
        <v>2637000</v>
      </c>
      <c r="J536" s="16">
        <f>SUM(J537:J546)</f>
        <v>2716000</v>
      </c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  <c r="CS536" s="29"/>
      <c r="CT536" s="29"/>
      <c r="CU536" s="29"/>
      <c r="CV536" s="29"/>
      <c r="CW536" s="29"/>
      <c r="CX536" s="29"/>
      <c r="CY536" s="29"/>
      <c r="CZ536" s="29"/>
      <c r="DA536" s="29"/>
      <c r="DB536" s="29"/>
      <c r="DC536" s="29"/>
      <c r="DD536" s="29"/>
      <c r="DE536" s="29"/>
      <c r="DF536" s="29"/>
      <c r="DG536" s="29"/>
      <c r="DH536" s="29"/>
      <c r="DI536" s="29"/>
      <c r="DJ536" s="29"/>
      <c r="DK536" s="29"/>
      <c r="DL536" s="29"/>
      <c r="DM536" s="29"/>
      <c r="DN536" s="29"/>
      <c r="DO536" s="29"/>
      <c r="DP536" s="29"/>
      <c r="DQ536" s="29"/>
      <c r="DR536" s="29"/>
      <c r="DS536" s="29"/>
      <c r="DT536" s="29"/>
      <c r="DU536" s="29"/>
      <c r="DV536" s="29"/>
      <c r="DW536" s="29"/>
      <c r="DX536" s="29"/>
      <c r="DY536" s="29"/>
      <c r="DZ536" s="29"/>
      <c r="EA536" s="29"/>
      <c r="EB536" s="29"/>
      <c r="EC536" s="29"/>
      <c r="ED536" s="29"/>
      <c r="EE536" s="29"/>
      <c r="EF536" s="29"/>
      <c r="EG536" s="29"/>
      <c r="EH536" s="29"/>
      <c r="EI536" s="29"/>
      <c r="EJ536" s="29"/>
      <c r="EK536" s="29"/>
      <c r="EL536" s="29"/>
      <c r="EM536" s="29"/>
      <c r="EN536" s="29"/>
      <c r="EO536" s="29"/>
      <c r="EP536" s="29"/>
      <c r="EQ536" s="29"/>
      <c r="ER536" s="29"/>
      <c r="ES536" s="29"/>
      <c r="ET536" s="29"/>
      <c r="EU536" s="29"/>
      <c r="EV536" s="29"/>
      <c r="EW536" s="29"/>
      <c r="EX536" s="29"/>
      <c r="EY536" s="29"/>
      <c r="EZ536" s="29"/>
      <c r="FA536" s="29"/>
      <c r="FB536" s="29"/>
      <c r="FC536" s="29"/>
      <c r="FD536" s="29"/>
      <c r="FE536" s="29"/>
      <c r="FF536" s="29"/>
      <c r="FG536" s="29"/>
      <c r="FH536" s="29"/>
      <c r="FI536" s="29"/>
      <c r="FJ536" s="29"/>
      <c r="FK536" s="29"/>
      <c r="FL536" s="29"/>
      <c r="FM536" s="29"/>
      <c r="FN536" s="29"/>
      <c r="FO536" s="29"/>
      <c r="FP536" s="29"/>
      <c r="FQ536" s="29"/>
      <c r="FR536" s="29"/>
      <c r="FS536" s="29"/>
      <c r="FT536" s="29"/>
      <c r="FU536" s="29"/>
      <c r="FV536" s="29"/>
      <c r="FW536" s="29"/>
      <c r="FX536" s="29"/>
      <c r="FY536" s="29"/>
      <c r="FZ536" s="29"/>
      <c r="GA536" s="29"/>
      <c r="GB536" s="29"/>
      <c r="GC536" s="29"/>
      <c r="GD536" s="29"/>
      <c r="GE536" s="29"/>
      <c r="GF536" s="29"/>
      <c r="GG536" s="29"/>
      <c r="GH536" s="29"/>
      <c r="GI536" s="29"/>
      <c r="GJ536" s="29"/>
      <c r="GK536" s="29"/>
      <c r="GL536" s="29"/>
      <c r="GM536" s="29"/>
      <c r="GN536" s="29"/>
      <c r="GO536" s="29"/>
      <c r="GP536" s="29"/>
      <c r="GQ536" s="29"/>
      <c r="GR536" s="29"/>
      <c r="GS536" s="29"/>
      <c r="GT536" s="29"/>
      <c r="GU536" s="29"/>
      <c r="GV536" s="29"/>
      <c r="GW536" s="29"/>
      <c r="GX536" s="29"/>
      <c r="GY536" s="29"/>
      <c r="GZ536" s="29"/>
      <c r="HA536" s="29"/>
      <c r="HB536" s="29"/>
      <c r="HC536" s="29"/>
      <c r="HD536" s="29"/>
      <c r="HE536" s="29"/>
      <c r="HF536" s="29"/>
      <c r="HG536" s="29"/>
      <c r="HH536" s="29"/>
      <c r="HI536" s="29"/>
      <c r="HJ536" s="29"/>
    </row>
    <row r="537" spans="1:218" s="81" customFormat="1" hidden="1">
      <c r="A537" s="22" t="s">
        <v>1001</v>
      </c>
      <c r="B537" s="36" t="s">
        <v>175</v>
      </c>
      <c r="C537" s="48" t="s">
        <v>14</v>
      </c>
      <c r="D537" s="17">
        <v>171543.53</v>
      </c>
      <c r="E537" s="17">
        <v>172655.19</v>
      </c>
      <c r="F537" s="17">
        <v>211424.9</v>
      </c>
      <c r="G537" s="17">
        <v>225000</v>
      </c>
      <c r="H537" s="17">
        <v>233400</v>
      </c>
      <c r="I537" s="17">
        <v>241000</v>
      </c>
      <c r="J537" s="17">
        <v>248200</v>
      </c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0"/>
      <c r="AK537" s="80"/>
      <c r="AL537" s="80"/>
      <c r="AM537" s="80"/>
      <c r="AN537" s="80"/>
      <c r="AO537" s="80"/>
      <c r="AP537" s="80"/>
      <c r="AQ537" s="80"/>
      <c r="AR537" s="80"/>
      <c r="AS537" s="80"/>
      <c r="AT537" s="80"/>
      <c r="AU537" s="80"/>
      <c r="AV537" s="80"/>
      <c r="AW537" s="80"/>
      <c r="AX537" s="80"/>
      <c r="AY537" s="80"/>
      <c r="AZ537" s="80"/>
      <c r="BA537" s="80"/>
      <c r="BB537" s="80"/>
      <c r="BC537" s="80"/>
      <c r="BD537" s="80"/>
      <c r="BE537" s="80"/>
      <c r="BF537" s="80"/>
      <c r="BG537" s="80"/>
      <c r="BH537" s="80"/>
      <c r="BI537" s="80"/>
      <c r="BJ537" s="80"/>
      <c r="BK537" s="80"/>
      <c r="BL537" s="80"/>
      <c r="BM537" s="80"/>
      <c r="BN537" s="80"/>
      <c r="BO537" s="80"/>
      <c r="BP537" s="80"/>
      <c r="BQ537" s="80"/>
      <c r="BR537" s="80"/>
      <c r="BS537" s="80"/>
      <c r="BT537" s="80"/>
      <c r="BU537" s="80"/>
      <c r="BV537" s="80"/>
      <c r="BW537" s="80"/>
      <c r="BX537" s="80"/>
      <c r="BY537" s="80"/>
      <c r="BZ537" s="80"/>
      <c r="CA537" s="80"/>
      <c r="CB537" s="80"/>
      <c r="CC537" s="80"/>
      <c r="CD537" s="80"/>
      <c r="CE537" s="80"/>
      <c r="CF537" s="80"/>
      <c r="CG537" s="80"/>
      <c r="CH537" s="80"/>
      <c r="CI537" s="80"/>
      <c r="CJ537" s="80"/>
      <c r="CK537" s="80"/>
      <c r="CL537" s="80"/>
      <c r="CM537" s="80"/>
      <c r="CN537" s="80"/>
      <c r="CO537" s="80"/>
      <c r="CP537" s="80"/>
      <c r="CQ537" s="80"/>
      <c r="CR537" s="80"/>
      <c r="CS537" s="80"/>
      <c r="CT537" s="80"/>
      <c r="CU537" s="80"/>
      <c r="CV537" s="80"/>
      <c r="CW537" s="80"/>
      <c r="CX537" s="80"/>
      <c r="CY537" s="80"/>
      <c r="CZ537" s="80"/>
      <c r="DA537" s="80"/>
      <c r="DB537" s="80"/>
      <c r="DC537" s="80"/>
      <c r="DD537" s="80"/>
      <c r="DE537" s="80"/>
      <c r="DF537" s="80"/>
      <c r="DG537" s="80"/>
      <c r="DH537" s="80"/>
      <c r="DI537" s="80"/>
      <c r="DJ537" s="80"/>
      <c r="DK537" s="80"/>
      <c r="DL537" s="80"/>
      <c r="DM537" s="80"/>
      <c r="DN537" s="80"/>
      <c r="DO537" s="80"/>
      <c r="DP537" s="80"/>
      <c r="DQ537" s="80"/>
      <c r="DR537" s="80"/>
      <c r="DS537" s="80"/>
      <c r="DT537" s="80"/>
      <c r="DU537" s="80"/>
      <c r="DV537" s="80"/>
      <c r="DW537" s="80"/>
      <c r="DX537" s="80"/>
      <c r="DY537" s="80"/>
      <c r="DZ537" s="80"/>
      <c r="EA537" s="80"/>
      <c r="EB537" s="80"/>
      <c r="EC537" s="80"/>
      <c r="ED537" s="80"/>
      <c r="EE537" s="80"/>
      <c r="EF537" s="80"/>
      <c r="EG537" s="80"/>
      <c r="EH537" s="80"/>
      <c r="EI537" s="80"/>
      <c r="EJ537" s="80"/>
      <c r="EK537" s="80"/>
      <c r="EL537" s="80"/>
      <c r="EM537" s="80"/>
      <c r="EN537" s="80"/>
      <c r="EO537" s="80"/>
      <c r="EP537" s="80"/>
      <c r="EQ537" s="80"/>
      <c r="ER537" s="80"/>
      <c r="ES537" s="80"/>
      <c r="ET537" s="80"/>
      <c r="EU537" s="80"/>
      <c r="EV537" s="80"/>
      <c r="EW537" s="80"/>
      <c r="EX537" s="80"/>
      <c r="EY537" s="80"/>
      <c r="EZ537" s="80"/>
      <c r="FA537" s="80"/>
      <c r="FB537" s="80"/>
      <c r="FC537" s="80"/>
      <c r="FD537" s="80"/>
      <c r="FE537" s="80"/>
      <c r="FF537" s="80"/>
      <c r="FG537" s="80"/>
      <c r="FH537" s="80"/>
      <c r="FI537" s="80"/>
      <c r="FJ537" s="80"/>
      <c r="FK537" s="80"/>
      <c r="FL537" s="80"/>
      <c r="FM537" s="80"/>
      <c r="FN537" s="80"/>
      <c r="FO537" s="80"/>
      <c r="FP537" s="80"/>
      <c r="FQ537" s="80"/>
      <c r="FR537" s="80"/>
      <c r="FS537" s="80"/>
      <c r="FT537" s="80"/>
      <c r="FU537" s="80"/>
      <c r="FV537" s="80"/>
      <c r="FW537" s="80"/>
      <c r="FX537" s="80"/>
      <c r="FY537" s="80"/>
      <c r="FZ537" s="80"/>
      <c r="GA537" s="80"/>
      <c r="GB537" s="80"/>
      <c r="GC537" s="80"/>
      <c r="GD537" s="80"/>
      <c r="GE537" s="80"/>
      <c r="GF537" s="80"/>
      <c r="GG537" s="80"/>
      <c r="GH537" s="80"/>
      <c r="GI537" s="80"/>
      <c r="GJ537" s="80"/>
      <c r="GK537" s="80"/>
      <c r="GL537" s="80"/>
      <c r="GM537" s="80"/>
      <c r="GN537" s="80"/>
      <c r="GO537" s="80"/>
      <c r="GP537" s="80"/>
      <c r="GQ537" s="80"/>
      <c r="GR537" s="80"/>
      <c r="GS537" s="80"/>
      <c r="GT537" s="80"/>
      <c r="GU537" s="80"/>
      <c r="GV537" s="80"/>
      <c r="GW537" s="80"/>
      <c r="GX537" s="80"/>
      <c r="GY537" s="80"/>
      <c r="GZ537" s="80"/>
      <c r="HA537" s="80"/>
      <c r="HB537" s="80"/>
      <c r="HC537" s="80"/>
      <c r="HD537" s="80"/>
      <c r="HE537" s="80"/>
      <c r="HF537" s="80"/>
      <c r="HG537" s="80"/>
      <c r="HH537" s="80"/>
      <c r="HI537" s="80"/>
      <c r="HJ537" s="80"/>
    </row>
    <row r="538" spans="1:218" s="81" customFormat="1" hidden="1">
      <c r="A538" s="22" t="s">
        <v>1824</v>
      </c>
      <c r="B538" s="36" t="s">
        <v>1825</v>
      </c>
      <c r="C538" s="48" t="s">
        <v>1826</v>
      </c>
      <c r="D538" s="17">
        <v>3595044.01</v>
      </c>
      <c r="E538" s="17"/>
      <c r="F538" s="17"/>
      <c r="G538" s="17"/>
      <c r="H538" s="17"/>
      <c r="I538" s="17"/>
      <c r="J538" s="17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  <c r="AI538" s="80"/>
      <c r="AJ538" s="80"/>
      <c r="AK538" s="80"/>
      <c r="AL538" s="80"/>
      <c r="AM538" s="80"/>
      <c r="AN538" s="80"/>
      <c r="AO538" s="80"/>
      <c r="AP538" s="80"/>
      <c r="AQ538" s="80"/>
      <c r="AR538" s="80"/>
      <c r="AS538" s="80"/>
      <c r="AT538" s="80"/>
      <c r="AU538" s="80"/>
      <c r="AV538" s="80"/>
      <c r="AW538" s="80"/>
      <c r="AX538" s="80"/>
      <c r="AY538" s="80"/>
      <c r="AZ538" s="80"/>
      <c r="BA538" s="80"/>
      <c r="BB538" s="80"/>
      <c r="BC538" s="80"/>
      <c r="BD538" s="80"/>
      <c r="BE538" s="80"/>
      <c r="BF538" s="80"/>
      <c r="BG538" s="80"/>
      <c r="BH538" s="80"/>
      <c r="BI538" s="80"/>
      <c r="BJ538" s="80"/>
      <c r="BK538" s="80"/>
      <c r="BL538" s="80"/>
      <c r="BM538" s="80"/>
      <c r="BN538" s="80"/>
      <c r="BO538" s="80"/>
      <c r="BP538" s="80"/>
      <c r="BQ538" s="80"/>
      <c r="BR538" s="80"/>
      <c r="BS538" s="80"/>
      <c r="BT538" s="80"/>
      <c r="BU538" s="80"/>
      <c r="BV538" s="80"/>
      <c r="BW538" s="80"/>
      <c r="BX538" s="80"/>
      <c r="BY538" s="80"/>
      <c r="BZ538" s="80"/>
      <c r="CA538" s="80"/>
      <c r="CB538" s="80"/>
      <c r="CC538" s="80"/>
      <c r="CD538" s="80"/>
      <c r="CE538" s="80"/>
      <c r="CF538" s="80"/>
      <c r="CG538" s="80"/>
      <c r="CH538" s="80"/>
      <c r="CI538" s="80"/>
      <c r="CJ538" s="80"/>
      <c r="CK538" s="80"/>
      <c r="CL538" s="80"/>
      <c r="CM538" s="80"/>
      <c r="CN538" s="80"/>
      <c r="CO538" s="80"/>
      <c r="CP538" s="80"/>
      <c r="CQ538" s="80"/>
      <c r="CR538" s="80"/>
      <c r="CS538" s="80"/>
      <c r="CT538" s="80"/>
      <c r="CU538" s="80"/>
      <c r="CV538" s="80"/>
      <c r="CW538" s="80"/>
      <c r="CX538" s="80"/>
      <c r="CY538" s="80"/>
      <c r="CZ538" s="80"/>
      <c r="DA538" s="80"/>
      <c r="DB538" s="80"/>
      <c r="DC538" s="80"/>
      <c r="DD538" s="80"/>
      <c r="DE538" s="80"/>
      <c r="DF538" s="80"/>
      <c r="DG538" s="80"/>
      <c r="DH538" s="80"/>
      <c r="DI538" s="80"/>
      <c r="DJ538" s="80"/>
      <c r="DK538" s="80"/>
      <c r="DL538" s="80"/>
      <c r="DM538" s="80"/>
      <c r="DN538" s="80"/>
      <c r="DO538" s="80"/>
      <c r="DP538" s="80"/>
      <c r="DQ538" s="80"/>
      <c r="DR538" s="80"/>
      <c r="DS538" s="80"/>
      <c r="DT538" s="80"/>
      <c r="DU538" s="80"/>
      <c r="DV538" s="80"/>
      <c r="DW538" s="80"/>
      <c r="DX538" s="80"/>
      <c r="DY538" s="80"/>
      <c r="DZ538" s="80"/>
      <c r="EA538" s="80"/>
      <c r="EB538" s="80"/>
      <c r="EC538" s="80"/>
      <c r="ED538" s="80"/>
      <c r="EE538" s="80"/>
      <c r="EF538" s="80"/>
      <c r="EG538" s="80"/>
      <c r="EH538" s="80"/>
      <c r="EI538" s="80"/>
      <c r="EJ538" s="80"/>
      <c r="EK538" s="80"/>
      <c r="EL538" s="80"/>
      <c r="EM538" s="80"/>
      <c r="EN538" s="80"/>
      <c r="EO538" s="80"/>
      <c r="EP538" s="80"/>
      <c r="EQ538" s="80"/>
      <c r="ER538" s="80"/>
      <c r="ES538" s="80"/>
      <c r="ET538" s="80"/>
      <c r="EU538" s="80"/>
      <c r="EV538" s="80"/>
      <c r="EW538" s="80"/>
      <c r="EX538" s="80"/>
      <c r="EY538" s="80"/>
      <c r="EZ538" s="80"/>
      <c r="FA538" s="80"/>
      <c r="FB538" s="80"/>
      <c r="FC538" s="80"/>
      <c r="FD538" s="80"/>
      <c r="FE538" s="80"/>
      <c r="FF538" s="80"/>
      <c r="FG538" s="80"/>
      <c r="FH538" s="80"/>
      <c r="FI538" s="80"/>
      <c r="FJ538" s="80"/>
      <c r="FK538" s="80"/>
      <c r="FL538" s="80"/>
      <c r="FM538" s="80"/>
      <c r="FN538" s="80"/>
      <c r="FO538" s="80"/>
      <c r="FP538" s="80"/>
      <c r="FQ538" s="80"/>
      <c r="FR538" s="80"/>
      <c r="FS538" s="80"/>
      <c r="FT538" s="80"/>
      <c r="FU538" s="80"/>
      <c r="FV538" s="80"/>
      <c r="FW538" s="80"/>
      <c r="FX538" s="80"/>
      <c r="FY538" s="80"/>
      <c r="FZ538" s="80"/>
      <c r="GA538" s="80"/>
      <c r="GB538" s="80"/>
      <c r="GC538" s="80"/>
      <c r="GD538" s="80"/>
      <c r="GE538" s="80"/>
      <c r="GF538" s="80"/>
      <c r="GG538" s="80"/>
      <c r="GH538" s="80"/>
      <c r="GI538" s="80"/>
      <c r="GJ538" s="80"/>
      <c r="GK538" s="80"/>
      <c r="GL538" s="80"/>
      <c r="GM538" s="80"/>
      <c r="GN538" s="80"/>
      <c r="GO538" s="80"/>
      <c r="GP538" s="80"/>
      <c r="GQ538" s="80"/>
      <c r="GR538" s="80"/>
      <c r="GS538" s="80"/>
      <c r="GT538" s="80"/>
      <c r="GU538" s="80"/>
      <c r="GV538" s="80"/>
      <c r="GW538" s="80"/>
      <c r="GX538" s="80"/>
      <c r="GY538" s="80"/>
      <c r="GZ538" s="80"/>
      <c r="HA538" s="80"/>
      <c r="HB538" s="80"/>
      <c r="HC538" s="80"/>
      <c r="HD538" s="80"/>
      <c r="HE538" s="80"/>
      <c r="HF538" s="80"/>
      <c r="HG538" s="80"/>
      <c r="HH538" s="80"/>
      <c r="HI538" s="80"/>
      <c r="HJ538" s="80"/>
    </row>
    <row r="539" spans="1:218" s="81" customFormat="1" hidden="1">
      <c r="A539" s="22" t="s">
        <v>1905</v>
      </c>
      <c r="B539" s="36" t="s">
        <v>1936</v>
      </c>
      <c r="C539" s="48" t="s">
        <v>14</v>
      </c>
      <c r="D539" s="17"/>
      <c r="E539" s="17">
        <v>5290875.38</v>
      </c>
      <c r="F539" s="17"/>
      <c r="G539" s="17"/>
      <c r="H539" s="17"/>
      <c r="I539" s="17"/>
      <c r="J539" s="17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  <c r="AI539" s="80"/>
      <c r="AJ539" s="80"/>
      <c r="AK539" s="80"/>
      <c r="AL539" s="80"/>
      <c r="AM539" s="80"/>
      <c r="AN539" s="80"/>
      <c r="AO539" s="80"/>
      <c r="AP539" s="80"/>
      <c r="AQ539" s="80"/>
      <c r="AR539" s="80"/>
      <c r="AS539" s="80"/>
      <c r="AT539" s="80"/>
      <c r="AU539" s="80"/>
      <c r="AV539" s="80"/>
      <c r="AW539" s="80"/>
      <c r="AX539" s="80"/>
      <c r="AY539" s="80"/>
      <c r="AZ539" s="80"/>
      <c r="BA539" s="80"/>
      <c r="BB539" s="80"/>
      <c r="BC539" s="80"/>
      <c r="BD539" s="80"/>
      <c r="BE539" s="80"/>
      <c r="BF539" s="80"/>
      <c r="BG539" s="80"/>
      <c r="BH539" s="80"/>
      <c r="BI539" s="80"/>
      <c r="BJ539" s="80"/>
      <c r="BK539" s="80"/>
      <c r="BL539" s="80"/>
      <c r="BM539" s="80"/>
      <c r="BN539" s="80"/>
      <c r="BO539" s="80"/>
      <c r="BP539" s="80"/>
      <c r="BQ539" s="80"/>
      <c r="BR539" s="80"/>
      <c r="BS539" s="80"/>
      <c r="BT539" s="80"/>
      <c r="BU539" s="80"/>
      <c r="BV539" s="80"/>
      <c r="BW539" s="80"/>
      <c r="BX539" s="80"/>
      <c r="BY539" s="80"/>
      <c r="BZ539" s="80"/>
      <c r="CA539" s="80"/>
      <c r="CB539" s="80"/>
      <c r="CC539" s="80"/>
      <c r="CD539" s="80"/>
      <c r="CE539" s="80"/>
      <c r="CF539" s="80"/>
      <c r="CG539" s="80"/>
      <c r="CH539" s="80"/>
      <c r="CI539" s="80"/>
      <c r="CJ539" s="80"/>
      <c r="CK539" s="80"/>
      <c r="CL539" s="80"/>
      <c r="CM539" s="80"/>
      <c r="CN539" s="80"/>
      <c r="CO539" s="80"/>
      <c r="CP539" s="80"/>
      <c r="CQ539" s="80"/>
      <c r="CR539" s="80"/>
      <c r="CS539" s="80"/>
      <c r="CT539" s="80"/>
      <c r="CU539" s="80"/>
      <c r="CV539" s="80"/>
      <c r="CW539" s="80"/>
      <c r="CX539" s="80"/>
      <c r="CY539" s="80"/>
      <c r="CZ539" s="80"/>
      <c r="DA539" s="80"/>
      <c r="DB539" s="80"/>
      <c r="DC539" s="80"/>
      <c r="DD539" s="80"/>
      <c r="DE539" s="80"/>
      <c r="DF539" s="80"/>
      <c r="DG539" s="80"/>
      <c r="DH539" s="80"/>
      <c r="DI539" s="80"/>
      <c r="DJ539" s="80"/>
      <c r="DK539" s="80"/>
      <c r="DL539" s="80"/>
      <c r="DM539" s="80"/>
      <c r="DN539" s="80"/>
      <c r="DO539" s="80"/>
      <c r="DP539" s="80"/>
      <c r="DQ539" s="80"/>
      <c r="DR539" s="80"/>
      <c r="DS539" s="80"/>
      <c r="DT539" s="80"/>
      <c r="DU539" s="80"/>
      <c r="DV539" s="80"/>
      <c r="DW539" s="80"/>
      <c r="DX539" s="80"/>
      <c r="DY539" s="80"/>
      <c r="DZ539" s="80"/>
      <c r="EA539" s="80"/>
      <c r="EB539" s="80"/>
      <c r="EC539" s="80"/>
      <c r="ED539" s="80"/>
      <c r="EE539" s="80"/>
      <c r="EF539" s="80"/>
      <c r="EG539" s="80"/>
      <c r="EH539" s="80"/>
      <c r="EI539" s="80"/>
      <c r="EJ539" s="80"/>
      <c r="EK539" s="80"/>
      <c r="EL539" s="80"/>
      <c r="EM539" s="80"/>
      <c r="EN539" s="80"/>
      <c r="EO539" s="80"/>
      <c r="EP539" s="80"/>
      <c r="EQ539" s="80"/>
      <c r="ER539" s="80"/>
      <c r="ES539" s="80"/>
      <c r="ET539" s="80"/>
      <c r="EU539" s="80"/>
      <c r="EV539" s="80"/>
      <c r="EW539" s="80"/>
      <c r="EX539" s="80"/>
      <c r="EY539" s="80"/>
      <c r="EZ539" s="80"/>
      <c r="FA539" s="80"/>
      <c r="FB539" s="80"/>
      <c r="FC539" s="80"/>
      <c r="FD539" s="80"/>
      <c r="FE539" s="80"/>
      <c r="FF539" s="80"/>
      <c r="FG539" s="80"/>
      <c r="FH539" s="80"/>
      <c r="FI539" s="80"/>
      <c r="FJ539" s="80"/>
      <c r="FK539" s="80"/>
      <c r="FL539" s="80"/>
      <c r="FM539" s="80"/>
      <c r="FN539" s="80"/>
      <c r="FO539" s="80"/>
      <c r="FP539" s="80"/>
      <c r="FQ539" s="80"/>
      <c r="FR539" s="80"/>
      <c r="FS539" s="80"/>
      <c r="FT539" s="80"/>
      <c r="FU539" s="80"/>
      <c r="FV539" s="80"/>
      <c r="FW539" s="80"/>
      <c r="FX539" s="80"/>
      <c r="FY539" s="80"/>
      <c r="FZ539" s="80"/>
      <c r="GA539" s="80"/>
      <c r="GB539" s="80"/>
      <c r="GC539" s="80"/>
      <c r="GD539" s="80"/>
      <c r="GE539" s="80"/>
      <c r="GF539" s="80"/>
      <c r="GG539" s="80"/>
      <c r="GH539" s="80"/>
      <c r="GI539" s="80"/>
      <c r="GJ539" s="80"/>
      <c r="GK539" s="80"/>
      <c r="GL539" s="80"/>
      <c r="GM539" s="80"/>
      <c r="GN539" s="80"/>
      <c r="GO539" s="80"/>
      <c r="GP539" s="80"/>
      <c r="GQ539" s="80"/>
      <c r="GR539" s="80"/>
      <c r="GS539" s="80"/>
      <c r="GT539" s="80"/>
      <c r="GU539" s="80"/>
      <c r="GV539" s="80"/>
      <c r="GW539" s="80"/>
      <c r="GX539" s="80"/>
      <c r="GY539" s="80"/>
      <c r="GZ539" s="80"/>
      <c r="HA539" s="80"/>
      <c r="HB539" s="80"/>
      <c r="HC539" s="80"/>
      <c r="HD539" s="80"/>
      <c r="HE539" s="80"/>
      <c r="HF539" s="80"/>
      <c r="HG539" s="80"/>
      <c r="HH539" s="80"/>
      <c r="HI539" s="80"/>
      <c r="HJ539" s="80"/>
    </row>
    <row r="540" spans="1:218" s="81" customFormat="1" hidden="1">
      <c r="A540" s="22" t="s">
        <v>1957</v>
      </c>
      <c r="B540" s="36" t="s">
        <v>1958</v>
      </c>
      <c r="C540" s="48" t="s">
        <v>1959</v>
      </c>
      <c r="D540" s="17"/>
      <c r="E540" s="17"/>
      <c r="F540" s="17">
        <v>150000</v>
      </c>
      <c r="G540" s="17"/>
      <c r="H540" s="17"/>
      <c r="I540" s="17"/>
      <c r="J540" s="17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  <c r="AI540" s="80"/>
      <c r="AJ540" s="80"/>
      <c r="AK540" s="80"/>
      <c r="AL540" s="80"/>
      <c r="AM540" s="80"/>
      <c r="AN540" s="80"/>
      <c r="AO540" s="80"/>
      <c r="AP540" s="80"/>
      <c r="AQ540" s="80"/>
      <c r="AR540" s="80"/>
      <c r="AS540" s="80"/>
      <c r="AT540" s="80"/>
      <c r="AU540" s="80"/>
      <c r="AV540" s="80"/>
      <c r="AW540" s="80"/>
      <c r="AX540" s="80"/>
      <c r="AY540" s="80"/>
      <c r="AZ540" s="80"/>
      <c r="BA540" s="80"/>
      <c r="BB540" s="80"/>
      <c r="BC540" s="80"/>
      <c r="BD540" s="80"/>
      <c r="BE540" s="80"/>
      <c r="BF540" s="80"/>
      <c r="BG540" s="80"/>
      <c r="BH540" s="80"/>
      <c r="BI540" s="80"/>
      <c r="BJ540" s="80"/>
      <c r="BK540" s="80"/>
      <c r="BL540" s="80"/>
      <c r="BM540" s="80"/>
      <c r="BN540" s="80"/>
      <c r="BO540" s="80"/>
      <c r="BP540" s="80"/>
      <c r="BQ540" s="80"/>
      <c r="BR540" s="80"/>
      <c r="BS540" s="80"/>
      <c r="BT540" s="80"/>
      <c r="BU540" s="80"/>
      <c r="BV540" s="80"/>
      <c r="BW540" s="80"/>
      <c r="BX540" s="80"/>
      <c r="BY540" s="80"/>
      <c r="BZ540" s="80"/>
      <c r="CA540" s="80"/>
      <c r="CB540" s="80"/>
      <c r="CC540" s="80"/>
      <c r="CD540" s="80"/>
      <c r="CE540" s="80"/>
      <c r="CF540" s="80"/>
      <c r="CG540" s="80"/>
      <c r="CH540" s="80"/>
      <c r="CI540" s="80"/>
      <c r="CJ540" s="80"/>
      <c r="CK540" s="80"/>
      <c r="CL540" s="80"/>
      <c r="CM540" s="80"/>
      <c r="CN540" s="80"/>
      <c r="CO540" s="80"/>
      <c r="CP540" s="80"/>
      <c r="CQ540" s="80"/>
      <c r="CR540" s="80"/>
      <c r="CS540" s="80"/>
      <c r="CT540" s="80"/>
      <c r="CU540" s="80"/>
      <c r="CV540" s="80"/>
      <c r="CW540" s="80"/>
      <c r="CX540" s="80"/>
      <c r="CY540" s="80"/>
      <c r="CZ540" s="80"/>
      <c r="DA540" s="80"/>
      <c r="DB540" s="80"/>
      <c r="DC540" s="80"/>
      <c r="DD540" s="80"/>
      <c r="DE540" s="80"/>
      <c r="DF540" s="80"/>
      <c r="DG540" s="80"/>
      <c r="DH540" s="80"/>
      <c r="DI540" s="80"/>
      <c r="DJ540" s="80"/>
      <c r="DK540" s="80"/>
      <c r="DL540" s="80"/>
      <c r="DM540" s="80"/>
      <c r="DN540" s="80"/>
      <c r="DO540" s="80"/>
      <c r="DP540" s="80"/>
      <c r="DQ540" s="80"/>
      <c r="DR540" s="80"/>
      <c r="DS540" s="80"/>
      <c r="DT540" s="80"/>
      <c r="DU540" s="80"/>
      <c r="DV540" s="80"/>
      <c r="DW540" s="80"/>
      <c r="DX540" s="80"/>
      <c r="DY540" s="80"/>
      <c r="DZ540" s="80"/>
      <c r="EA540" s="80"/>
      <c r="EB540" s="80"/>
      <c r="EC540" s="80"/>
      <c r="ED540" s="80"/>
      <c r="EE540" s="80"/>
      <c r="EF540" s="80"/>
      <c r="EG540" s="80"/>
      <c r="EH540" s="80"/>
      <c r="EI540" s="80"/>
      <c r="EJ540" s="80"/>
      <c r="EK540" s="80"/>
      <c r="EL540" s="80"/>
      <c r="EM540" s="80"/>
      <c r="EN540" s="80"/>
      <c r="EO540" s="80"/>
      <c r="EP540" s="80"/>
      <c r="EQ540" s="80"/>
      <c r="ER540" s="80"/>
      <c r="ES540" s="80"/>
      <c r="ET540" s="80"/>
      <c r="EU540" s="80"/>
      <c r="EV540" s="80"/>
      <c r="EW540" s="80"/>
      <c r="EX540" s="80"/>
      <c r="EY540" s="80"/>
      <c r="EZ540" s="80"/>
      <c r="FA540" s="80"/>
      <c r="FB540" s="80"/>
      <c r="FC540" s="80"/>
      <c r="FD540" s="80"/>
      <c r="FE540" s="80"/>
      <c r="FF540" s="80"/>
      <c r="FG540" s="80"/>
      <c r="FH540" s="80"/>
      <c r="FI540" s="80"/>
      <c r="FJ540" s="80"/>
      <c r="FK540" s="80"/>
      <c r="FL540" s="80"/>
      <c r="FM540" s="80"/>
      <c r="FN540" s="80"/>
      <c r="FO540" s="80"/>
      <c r="FP540" s="80"/>
      <c r="FQ540" s="80"/>
      <c r="FR540" s="80"/>
      <c r="FS540" s="80"/>
      <c r="FT540" s="80"/>
      <c r="FU540" s="80"/>
      <c r="FV540" s="80"/>
      <c r="FW540" s="80"/>
      <c r="FX540" s="80"/>
      <c r="FY540" s="80"/>
      <c r="FZ540" s="80"/>
      <c r="GA540" s="80"/>
      <c r="GB540" s="80"/>
      <c r="GC540" s="80"/>
      <c r="GD540" s="80"/>
      <c r="GE540" s="80"/>
      <c r="GF540" s="80"/>
      <c r="GG540" s="80"/>
      <c r="GH540" s="80"/>
      <c r="GI540" s="80"/>
      <c r="GJ540" s="80"/>
      <c r="GK540" s="80"/>
      <c r="GL540" s="80"/>
      <c r="GM540" s="80"/>
      <c r="GN540" s="80"/>
      <c r="GO540" s="80"/>
      <c r="GP540" s="80"/>
      <c r="GQ540" s="80"/>
      <c r="GR540" s="80"/>
      <c r="GS540" s="80"/>
      <c r="GT540" s="80"/>
      <c r="GU540" s="80"/>
      <c r="GV540" s="80"/>
      <c r="GW540" s="80"/>
      <c r="GX540" s="80"/>
      <c r="GY540" s="80"/>
      <c r="GZ540" s="80"/>
      <c r="HA540" s="80"/>
      <c r="HB540" s="80"/>
      <c r="HC540" s="80"/>
      <c r="HD540" s="80"/>
      <c r="HE540" s="80"/>
      <c r="HF540" s="80"/>
      <c r="HG540" s="80"/>
      <c r="HH540" s="80"/>
      <c r="HI540" s="80"/>
      <c r="HJ540" s="80"/>
    </row>
    <row r="541" spans="1:218" s="81" customFormat="1" hidden="1">
      <c r="A541" s="22" t="s">
        <v>1935</v>
      </c>
      <c r="B541" s="36" t="s">
        <v>1937</v>
      </c>
      <c r="C541" s="48" t="s">
        <v>14</v>
      </c>
      <c r="D541" s="17"/>
      <c r="E541" s="17">
        <v>32680082.34</v>
      </c>
      <c r="F541" s="17"/>
      <c r="G541" s="17"/>
      <c r="H541" s="17"/>
      <c r="I541" s="17"/>
      <c r="J541" s="17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  <c r="AI541" s="80"/>
      <c r="AJ541" s="80"/>
      <c r="AK541" s="80"/>
      <c r="AL541" s="80"/>
      <c r="AM541" s="80"/>
      <c r="AN541" s="80"/>
      <c r="AO541" s="80"/>
      <c r="AP541" s="80"/>
      <c r="AQ541" s="80"/>
      <c r="AR541" s="80"/>
      <c r="AS541" s="80"/>
      <c r="AT541" s="80"/>
      <c r="AU541" s="80"/>
      <c r="AV541" s="80"/>
      <c r="AW541" s="80"/>
      <c r="AX541" s="80"/>
      <c r="AY541" s="80"/>
      <c r="AZ541" s="80"/>
      <c r="BA541" s="80"/>
      <c r="BB541" s="80"/>
      <c r="BC541" s="80"/>
      <c r="BD541" s="80"/>
      <c r="BE541" s="80"/>
      <c r="BF541" s="80"/>
      <c r="BG541" s="80"/>
      <c r="BH541" s="80"/>
      <c r="BI541" s="80"/>
      <c r="BJ541" s="80"/>
      <c r="BK541" s="80"/>
      <c r="BL541" s="80"/>
      <c r="BM541" s="80"/>
      <c r="BN541" s="80"/>
      <c r="BO541" s="80"/>
      <c r="BP541" s="80"/>
      <c r="BQ541" s="80"/>
      <c r="BR541" s="80"/>
      <c r="BS541" s="80"/>
      <c r="BT541" s="80"/>
      <c r="BU541" s="80"/>
      <c r="BV541" s="80"/>
      <c r="BW541" s="80"/>
      <c r="BX541" s="80"/>
      <c r="BY541" s="80"/>
      <c r="BZ541" s="80"/>
      <c r="CA541" s="80"/>
      <c r="CB541" s="80"/>
      <c r="CC541" s="80"/>
      <c r="CD541" s="80"/>
      <c r="CE541" s="80"/>
      <c r="CF541" s="80"/>
      <c r="CG541" s="80"/>
      <c r="CH541" s="80"/>
      <c r="CI541" s="80"/>
      <c r="CJ541" s="80"/>
      <c r="CK541" s="80"/>
      <c r="CL541" s="80"/>
      <c r="CM541" s="80"/>
      <c r="CN541" s="80"/>
      <c r="CO541" s="80"/>
      <c r="CP541" s="80"/>
      <c r="CQ541" s="80"/>
      <c r="CR541" s="80"/>
      <c r="CS541" s="80"/>
      <c r="CT541" s="80"/>
      <c r="CU541" s="80"/>
      <c r="CV541" s="80"/>
      <c r="CW541" s="80"/>
      <c r="CX541" s="80"/>
      <c r="CY541" s="80"/>
      <c r="CZ541" s="80"/>
      <c r="DA541" s="80"/>
      <c r="DB541" s="80"/>
      <c r="DC541" s="80"/>
      <c r="DD541" s="80"/>
      <c r="DE541" s="80"/>
      <c r="DF541" s="80"/>
      <c r="DG541" s="80"/>
      <c r="DH541" s="80"/>
      <c r="DI541" s="80"/>
      <c r="DJ541" s="80"/>
      <c r="DK541" s="80"/>
      <c r="DL541" s="80"/>
      <c r="DM541" s="80"/>
      <c r="DN541" s="80"/>
      <c r="DO541" s="80"/>
      <c r="DP541" s="80"/>
      <c r="DQ541" s="80"/>
      <c r="DR541" s="80"/>
      <c r="DS541" s="80"/>
      <c r="DT541" s="80"/>
      <c r="DU541" s="80"/>
      <c r="DV541" s="80"/>
      <c r="DW541" s="80"/>
      <c r="DX541" s="80"/>
      <c r="DY541" s="80"/>
      <c r="DZ541" s="80"/>
      <c r="EA541" s="80"/>
      <c r="EB541" s="80"/>
      <c r="EC541" s="80"/>
      <c r="ED541" s="80"/>
      <c r="EE541" s="80"/>
      <c r="EF541" s="80"/>
      <c r="EG541" s="80"/>
      <c r="EH541" s="80"/>
      <c r="EI541" s="80"/>
      <c r="EJ541" s="80"/>
      <c r="EK541" s="80"/>
      <c r="EL541" s="80"/>
      <c r="EM541" s="80"/>
      <c r="EN541" s="80"/>
      <c r="EO541" s="80"/>
      <c r="EP541" s="80"/>
      <c r="EQ541" s="80"/>
      <c r="ER541" s="80"/>
      <c r="ES541" s="80"/>
      <c r="ET541" s="80"/>
      <c r="EU541" s="80"/>
      <c r="EV541" s="80"/>
      <c r="EW541" s="80"/>
      <c r="EX541" s="80"/>
      <c r="EY541" s="80"/>
      <c r="EZ541" s="80"/>
      <c r="FA541" s="80"/>
      <c r="FB541" s="80"/>
      <c r="FC541" s="80"/>
      <c r="FD541" s="80"/>
      <c r="FE541" s="80"/>
      <c r="FF541" s="80"/>
      <c r="FG541" s="80"/>
      <c r="FH541" s="80"/>
      <c r="FI541" s="80"/>
      <c r="FJ541" s="80"/>
      <c r="FK541" s="80"/>
      <c r="FL541" s="80"/>
      <c r="FM541" s="80"/>
      <c r="FN541" s="80"/>
      <c r="FO541" s="80"/>
      <c r="FP541" s="80"/>
      <c r="FQ541" s="80"/>
      <c r="FR541" s="80"/>
      <c r="FS541" s="80"/>
      <c r="FT541" s="80"/>
      <c r="FU541" s="80"/>
      <c r="FV541" s="80"/>
      <c r="FW541" s="80"/>
      <c r="FX541" s="80"/>
      <c r="FY541" s="80"/>
      <c r="FZ541" s="80"/>
      <c r="GA541" s="80"/>
      <c r="GB541" s="80"/>
      <c r="GC541" s="80"/>
      <c r="GD541" s="80"/>
      <c r="GE541" s="80"/>
      <c r="GF541" s="80"/>
      <c r="GG541" s="80"/>
      <c r="GH541" s="80"/>
      <c r="GI541" s="80"/>
      <c r="GJ541" s="80"/>
      <c r="GK541" s="80"/>
      <c r="GL541" s="80"/>
      <c r="GM541" s="80"/>
      <c r="GN541" s="80"/>
      <c r="GO541" s="80"/>
      <c r="GP541" s="80"/>
      <c r="GQ541" s="80"/>
      <c r="GR541" s="80"/>
      <c r="GS541" s="80"/>
      <c r="GT541" s="80"/>
      <c r="GU541" s="80"/>
      <c r="GV541" s="80"/>
      <c r="GW541" s="80"/>
      <c r="GX541" s="80"/>
      <c r="GY541" s="80"/>
      <c r="GZ541" s="80"/>
      <c r="HA541" s="80"/>
      <c r="HB541" s="80"/>
      <c r="HC541" s="80"/>
      <c r="HD541" s="80"/>
      <c r="HE541" s="80"/>
      <c r="HF541" s="80"/>
      <c r="HG541" s="80"/>
      <c r="HH541" s="80"/>
      <c r="HI541" s="80"/>
      <c r="HJ541" s="80"/>
    </row>
    <row r="542" spans="1:218" s="81" customFormat="1" hidden="1">
      <c r="A542" s="22" t="s">
        <v>1938</v>
      </c>
      <c r="B542" s="36" t="s">
        <v>1939</v>
      </c>
      <c r="C542" s="48" t="s">
        <v>106</v>
      </c>
      <c r="D542" s="17"/>
      <c r="E542" s="17">
        <v>800000</v>
      </c>
      <c r="F542" s="17"/>
      <c r="G542" s="17"/>
      <c r="H542" s="17"/>
      <c r="I542" s="17"/>
      <c r="J542" s="17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  <c r="AI542" s="80"/>
      <c r="AJ542" s="80"/>
      <c r="AK542" s="80"/>
      <c r="AL542" s="80"/>
      <c r="AM542" s="80"/>
      <c r="AN542" s="80"/>
      <c r="AO542" s="80"/>
      <c r="AP542" s="80"/>
      <c r="AQ542" s="80"/>
      <c r="AR542" s="80"/>
      <c r="AS542" s="80"/>
      <c r="AT542" s="80"/>
      <c r="AU542" s="80"/>
      <c r="AV542" s="80"/>
      <c r="AW542" s="80"/>
      <c r="AX542" s="80"/>
      <c r="AY542" s="80"/>
      <c r="AZ542" s="80"/>
      <c r="BA542" s="80"/>
      <c r="BB542" s="80"/>
      <c r="BC542" s="80"/>
      <c r="BD542" s="80"/>
      <c r="BE542" s="80"/>
      <c r="BF542" s="80"/>
      <c r="BG542" s="80"/>
      <c r="BH542" s="80"/>
      <c r="BI542" s="80"/>
      <c r="BJ542" s="80"/>
      <c r="BK542" s="80"/>
      <c r="BL542" s="80"/>
      <c r="BM542" s="80"/>
      <c r="BN542" s="80"/>
      <c r="BO542" s="80"/>
      <c r="BP542" s="80"/>
      <c r="BQ542" s="80"/>
      <c r="BR542" s="80"/>
      <c r="BS542" s="80"/>
      <c r="BT542" s="80"/>
      <c r="BU542" s="80"/>
      <c r="BV542" s="80"/>
      <c r="BW542" s="80"/>
      <c r="BX542" s="80"/>
      <c r="BY542" s="80"/>
      <c r="BZ542" s="80"/>
      <c r="CA542" s="80"/>
      <c r="CB542" s="80"/>
      <c r="CC542" s="80"/>
      <c r="CD542" s="80"/>
      <c r="CE542" s="80"/>
      <c r="CF542" s="80"/>
      <c r="CG542" s="80"/>
      <c r="CH542" s="80"/>
      <c r="CI542" s="80"/>
      <c r="CJ542" s="80"/>
      <c r="CK542" s="80"/>
      <c r="CL542" s="80"/>
      <c r="CM542" s="80"/>
      <c r="CN542" s="80"/>
      <c r="CO542" s="80"/>
      <c r="CP542" s="80"/>
      <c r="CQ542" s="80"/>
      <c r="CR542" s="80"/>
      <c r="CS542" s="80"/>
      <c r="CT542" s="80"/>
      <c r="CU542" s="80"/>
      <c r="CV542" s="80"/>
      <c r="CW542" s="80"/>
      <c r="CX542" s="80"/>
      <c r="CY542" s="80"/>
      <c r="CZ542" s="80"/>
      <c r="DA542" s="80"/>
      <c r="DB542" s="80"/>
      <c r="DC542" s="80"/>
      <c r="DD542" s="80"/>
      <c r="DE542" s="80"/>
      <c r="DF542" s="80"/>
      <c r="DG542" s="80"/>
      <c r="DH542" s="80"/>
      <c r="DI542" s="80"/>
      <c r="DJ542" s="80"/>
      <c r="DK542" s="80"/>
      <c r="DL542" s="80"/>
      <c r="DM542" s="80"/>
      <c r="DN542" s="80"/>
      <c r="DO542" s="80"/>
      <c r="DP542" s="80"/>
      <c r="DQ542" s="80"/>
      <c r="DR542" s="80"/>
      <c r="DS542" s="80"/>
      <c r="DT542" s="80"/>
      <c r="DU542" s="80"/>
      <c r="DV542" s="80"/>
      <c r="DW542" s="80"/>
      <c r="DX542" s="80"/>
      <c r="DY542" s="80"/>
      <c r="DZ542" s="80"/>
      <c r="EA542" s="80"/>
      <c r="EB542" s="80"/>
      <c r="EC542" s="80"/>
      <c r="ED542" s="80"/>
      <c r="EE542" s="80"/>
      <c r="EF542" s="80"/>
      <c r="EG542" s="80"/>
      <c r="EH542" s="80"/>
      <c r="EI542" s="80"/>
      <c r="EJ542" s="80"/>
      <c r="EK542" s="80"/>
      <c r="EL542" s="80"/>
      <c r="EM542" s="80"/>
      <c r="EN542" s="80"/>
      <c r="EO542" s="80"/>
      <c r="EP542" s="80"/>
      <c r="EQ542" s="80"/>
      <c r="ER542" s="80"/>
      <c r="ES542" s="80"/>
      <c r="ET542" s="80"/>
      <c r="EU542" s="80"/>
      <c r="EV542" s="80"/>
      <c r="EW542" s="80"/>
      <c r="EX542" s="80"/>
      <c r="EY542" s="80"/>
      <c r="EZ542" s="80"/>
      <c r="FA542" s="80"/>
      <c r="FB542" s="80"/>
      <c r="FC542" s="80"/>
      <c r="FD542" s="80"/>
      <c r="FE542" s="80"/>
      <c r="FF542" s="80"/>
      <c r="FG542" s="80"/>
      <c r="FH542" s="80"/>
      <c r="FI542" s="80"/>
      <c r="FJ542" s="80"/>
      <c r="FK542" s="80"/>
      <c r="FL542" s="80"/>
      <c r="FM542" s="80"/>
      <c r="FN542" s="80"/>
      <c r="FO542" s="80"/>
      <c r="FP542" s="80"/>
      <c r="FQ542" s="80"/>
      <c r="FR542" s="80"/>
      <c r="FS542" s="80"/>
      <c r="FT542" s="80"/>
      <c r="FU542" s="80"/>
      <c r="FV542" s="80"/>
      <c r="FW542" s="80"/>
      <c r="FX542" s="80"/>
      <c r="FY542" s="80"/>
      <c r="FZ542" s="80"/>
      <c r="GA542" s="80"/>
      <c r="GB542" s="80"/>
      <c r="GC542" s="80"/>
      <c r="GD542" s="80"/>
      <c r="GE542" s="80"/>
      <c r="GF542" s="80"/>
      <c r="GG542" s="80"/>
      <c r="GH542" s="80"/>
      <c r="GI542" s="80"/>
      <c r="GJ542" s="80"/>
      <c r="GK542" s="80"/>
      <c r="GL542" s="80"/>
      <c r="GM542" s="80"/>
      <c r="GN542" s="80"/>
      <c r="GO542" s="80"/>
      <c r="GP542" s="80"/>
      <c r="GQ542" s="80"/>
      <c r="GR542" s="80"/>
      <c r="GS542" s="80"/>
      <c r="GT542" s="80"/>
      <c r="GU542" s="80"/>
      <c r="GV542" s="80"/>
      <c r="GW542" s="80"/>
      <c r="GX542" s="80"/>
      <c r="GY542" s="80"/>
      <c r="GZ542" s="80"/>
      <c r="HA542" s="80"/>
      <c r="HB542" s="80"/>
      <c r="HC542" s="80"/>
      <c r="HD542" s="80"/>
      <c r="HE542" s="80"/>
      <c r="HF542" s="80"/>
      <c r="HG542" s="80"/>
      <c r="HH542" s="80"/>
      <c r="HI542" s="80"/>
      <c r="HJ542" s="80"/>
    </row>
    <row r="543" spans="1:218" s="81" customFormat="1" hidden="1">
      <c r="A543" s="22" t="s">
        <v>1940</v>
      </c>
      <c r="B543" s="36" t="s">
        <v>1941</v>
      </c>
      <c r="C543" s="48" t="s">
        <v>29</v>
      </c>
      <c r="D543" s="17"/>
      <c r="E543" s="17">
        <v>3284042.57</v>
      </c>
      <c r="F543" s="17"/>
      <c r="G543" s="17"/>
      <c r="H543" s="17"/>
      <c r="I543" s="17"/>
      <c r="J543" s="17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0"/>
      <c r="AK543" s="80"/>
      <c r="AL543" s="80"/>
      <c r="AM543" s="80"/>
      <c r="AN543" s="80"/>
      <c r="AO543" s="80"/>
      <c r="AP543" s="80"/>
      <c r="AQ543" s="80"/>
      <c r="AR543" s="80"/>
      <c r="AS543" s="80"/>
      <c r="AT543" s="80"/>
      <c r="AU543" s="80"/>
      <c r="AV543" s="80"/>
      <c r="AW543" s="80"/>
      <c r="AX543" s="80"/>
      <c r="AY543" s="80"/>
      <c r="AZ543" s="80"/>
      <c r="BA543" s="80"/>
      <c r="BB543" s="80"/>
      <c r="BC543" s="80"/>
      <c r="BD543" s="80"/>
      <c r="BE543" s="80"/>
      <c r="BF543" s="80"/>
      <c r="BG543" s="80"/>
      <c r="BH543" s="80"/>
      <c r="BI543" s="80"/>
      <c r="BJ543" s="80"/>
      <c r="BK543" s="80"/>
      <c r="BL543" s="80"/>
      <c r="BM543" s="80"/>
      <c r="BN543" s="80"/>
      <c r="BO543" s="80"/>
      <c r="BP543" s="80"/>
      <c r="BQ543" s="80"/>
      <c r="BR543" s="80"/>
      <c r="BS543" s="80"/>
      <c r="BT543" s="80"/>
      <c r="BU543" s="80"/>
      <c r="BV543" s="80"/>
      <c r="BW543" s="80"/>
      <c r="BX543" s="80"/>
      <c r="BY543" s="80"/>
      <c r="BZ543" s="80"/>
      <c r="CA543" s="80"/>
      <c r="CB543" s="80"/>
      <c r="CC543" s="80"/>
      <c r="CD543" s="80"/>
      <c r="CE543" s="80"/>
      <c r="CF543" s="80"/>
      <c r="CG543" s="80"/>
      <c r="CH543" s="80"/>
      <c r="CI543" s="80"/>
      <c r="CJ543" s="80"/>
      <c r="CK543" s="80"/>
      <c r="CL543" s="80"/>
      <c r="CM543" s="80"/>
      <c r="CN543" s="80"/>
      <c r="CO543" s="80"/>
      <c r="CP543" s="80"/>
      <c r="CQ543" s="80"/>
      <c r="CR543" s="80"/>
      <c r="CS543" s="80"/>
      <c r="CT543" s="80"/>
      <c r="CU543" s="80"/>
      <c r="CV543" s="80"/>
      <c r="CW543" s="80"/>
      <c r="CX543" s="80"/>
      <c r="CY543" s="80"/>
      <c r="CZ543" s="80"/>
      <c r="DA543" s="80"/>
      <c r="DB543" s="80"/>
      <c r="DC543" s="80"/>
      <c r="DD543" s="80"/>
      <c r="DE543" s="80"/>
      <c r="DF543" s="80"/>
      <c r="DG543" s="80"/>
      <c r="DH543" s="80"/>
      <c r="DI543" s="80"/>
      <c r="DJ543" s="80"/>
      <c r="DK543" s="80"/>
      <c r="DL543" s="80"/>
      <c r="DM543" s="80"/>
      <c r="DN543" s="80"/>
      <c r="DO543" s="80"/>
      <c r="DP543" s="80"/>
      <c r="DQ543" s="80"/>
      <c r="DR543" s="80"/>
      <c r="DS543" s="80"/>
      <c r="DT543" s="80"/>
      <c r="DU543" s="80"/>
      <c r="DV543" s="80"/>
      <c r="DW543" s="80"/>
      <c r="DX543" s="80"/>
      <c r="DY543" s="80"/>
      <c r="DZ543" s="80"/>
      <c r="EA543" s="80"/>
      <c r="EB543" s="80"/>
      <c r="EC543" s="80"/>
      <c r="ED543" s="80"/>
      <c r="EE543" s="80"/>
      <c r="EF543" s="80"/>
      <c r="EG543" s="80"/>
      <c r="EH543" s="80"/>
      <c r="EI543" s="80"/>
      <c r="EJ543" s="80"/>
      <c r="EK543" s="80"/>
      <c r="EL543" s="80"/>
      <c r="EM543" s="80"/>
      <c r="EN543" s="80"/>
      <c r="EO543" s="80"/>
      <c r="EP543" s="80"/>
      <c r="EQ543" s="80"/>
      <c r="ER543" s="80"/>
      <c r="ES543" s="80"/>
      <c r="ET543" s="80"/>
      <c r="EU543" s="80"/>
      <c r="EV543" s="80"/>
      <c r="EW543" s="80"/>
      <c r="EX543" s="80"/>
      <c r="EY543" s="80"/>
      <c r="EZ543" s="80"/>
      <c r="FA543" s="80"/>
      <c r="FB543" s="80"/>
      <c r="FC543" s="80"/>
      <c r="FD543" s="80"/>
      <c r="FE543" s="80"/>
      <c r="FF543" s="80"/>
      <c r="FG543" s="80"/>
      <c r="FH543" s="80"/>
      <c r="FI543" s="80"/>
      <c r="FJ543" s="80"/>
      <c r="FK543" s="80"/>
      <c r="FL543" s="80"/>
      <c r="FM543" s="80"/>
      <c r="FN543" s="80"/>
      <c r="FO543" s="80"/>
      <c r="FP543" s="80"/>
      <c r="FQ543" s="80"/>
      <c r="FR543" s="80"/>
      <c r="FS543" s="80"/>
      <c r="FT543" s="80"/>
      <c r="FU543" s="80"/>
      <c r="FV543" s="80"/>
      <c r="FW543" s="80"/>
      <c r="FX543" s="80"/>
      <c r="FY543" s="80"/>
      <c r="FZ543" s="80"/>
      <c r="GA543" s="80"/>
      <c r="GB543" s="80"/>
      <c r="GC543" s="80"/>
      <c r="GD543" s="80"/>
      <c r="GE543" s="80"/>
      <c r="GF543" s="80"/>
      <c r="GG543" s="80"/>
      <c r="GH543" s="80"/>
      <c r="GI543" s="80"/>
      <c r="GJ543" s="80"/>
      <c r="GK543" s="80"/>
      <c r="GL543" s="80"/>
      <c r="GM543" s="80"/>
      <c r="GN543" s="80"/>
      <c r="GO543" s="80"/>
      <c r="GP543" s="80"/>
      <c r="GQ543" s="80"/>
      <c r="GR543" s="80"/>
      <c r="GS543" s="80"/>
      <c r="GT543" s="80"/>
      <c r="GU543" s="80"/>
      <c r="GV543" s="80"/>
      <c r="GW543" s="80"/>
      <c r="GX543" s="80"/>
      <c r="GY543" s="80"/>
      <c r="GZ543" s="80"/>
      <c r="HA543" s="80"/>
      <c r="HB543" s="80"/>
      <c r="HC543" s="80"/>
      <c r="HD543" s="80"/>
      <c r="HE543" s="80"/>
      <c r="HF543" s="80"/>
      <c r="HG543" s="80"/>
      <c r="HH543" s="80"/>
      <c r="HI543" s="80"/>
      <c r="HJ543" s="80"/>
    </row>
    <row r="544" spans="1:218" s="81" customFormat="1" hidden="1">
      <c r="A544" s="22" t="s">
        <v>1942</v>
      </c>
      <c r="B544" s="36" t="s">
        <v>1943</v>
      </c>
      <c r="C544" s="48" t="s">
        <v>1944</v>
      </c>
      <c r="D544" s="17"/>
      <c r="E544" s="17">
        <v>60432.75</v>
      </c>
      <c r="F544" s="17"/>
      <c r="G544" s="17"/>
      <c r="H544" s="17"/>
      <c r="I544" s="17"/>
      <c r="J544" s="17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  <c r="AC544" s="80"/>
      <c r="AD544" s="80"/>
      <c r="AE544" s="80"/>
      <c r="AF544" s="80"/>
      <c r="AG544" s="80"/>
      <c r="AH544" s="80"/>
      <c r="AI544" s="80"/>
      <c r="AJ544" s="80"/>
      <c r="AK544" s="80"/>
      <c r="AL544" s="80"/>
      <c r="AM544" s="80"/>
      <c r="AN544" s="80"/>
      <c r="AO544" s="80"/>
      <c r="AP544" s="80"/>
      <c r="AQ544" s="80"/>
      <c r="AR544" s="80"/>
      <c r="AS544" s="80"/>
      <c r="AT544" s="80"/>
      <c r="AU544" s="80"/>
      <c r="AV544" s="80"/>
      <c r="AW544" s="80"/>
      <c r="AX544" s="80"/>
      <c r="AY544" s="80"/>
      <c r="AZ544" s="80"/>
      <c r="BA544" s="80"/>
      <c r="BB544" s="80"/>
      <c r="BC544" s="80"/>
      <c r="BD544" s="80"/>
      <c r="BE544" s="80"/>
      <c r="BF544" s="80"/>
      <c r="BG544" s="80"/>
      <c r="BH544" s="80"/>
      <c r="BI544" s="80"/>
      <c r="BJ544" s="80"/>
      <c r="BK544" s="80"/>
      <c r="BL544" s="80"/>
      <c r="BM544" s="80"/>
      <c r="BN544" s="80"/>
      <c r="BO544" s="80"/>
      <c r="BP544" s="80"/>
      <c r="BQ544" s="80"/>
      <c r="BR544" s="80"/>
      <c r="BS544" s="80"/>
      <c r="BT544" s="80"/>
      <c r="BU544" s="80"/>
      <c r="BV544" s="80"/>
      <c r="BW544" s="80"/>
      <c r="BX544" s="80"/>
      <c r="BY544" s="80"/>
      <c r="BZ544" s="80"/>
      <c r="CA544" s="80"/>
      <c r="CB544" s="80"/>
      <c r="CC544" s="80"/>
      <c r="CD544" s="80"/>
      <c r="CE544" s="80"/>
      <c r="CF544" s="80"/>
      <c r="CG544" s="80"/>
      <c r="CH544" s="80"/>
      <c r="CI544" s="80"/>
      <c r="CJ544" s="80"/>
      <c r="CK544" s="80"/>
      <c r="CL544" s="80"/>
      <c r="CM544" s="80"/>
      <c r="CN544" s="80"/>
      <c r="CO544" s="80"/>
      <c r="CP544" s="80"/>
      <c r="CQ544" s="80"/>
      <c r="CR544" s="80"/>
      <c r="CS544" s="80"/>
      <c r="CT544" s="80"/>
      <c r="CU544" s="80"/>
      <c r="CV544" s="80"/>
      <c r="CW544" s="80"/>
      <c r="CX544" s="80"/>
      <c r="CY544" s="80"/>
      <c r="CZ544" s="80"/>
      <c r="DA544" s="80"/>
      <c r="DB544" s="80"/>
      <c r="DC544" s="80"/>
      <c r="DD544" s="80"/>
      <c r="DE544" s="80"/>
      <c r="DF544" s="80"/>
      <c r="DG544" s="80"/>
      <c r="DH544" s="80"/>
      <c r="DI544" s="80"/>
      <c r="DJ544" s="80"/>
      <c r="DK544" s="80"/>
      <c r="DL544" s="80"/>
      <c r="DM544" s="80"/>
      <c r="DN544" s="80"/>
      <c r="DO544" s="80"/>
      <c r="DP544" s="80"/>
      <c r="DQ544" s="80"/>
      <c r="DR544" s="80"/>
      <c r="DS544" s="80"/>
      <c r="DT544" s="80"/>
      <c r="DU544" s="80"/>
      <c r="DV544" s="80"/>
      <c r="DW544" s="80"/>
      <c r="DX544" s="80"/>
      <c r="DY544" s="80"/>
      <c r="DZ544" s="80"/>
      <c r="EA544" s="80"/>
      <c r="EB544" s="80"/>
      <c r="EC544" s="80"/>
      <c r="ED544" s="80"/>
      <c r="EE544" s="80"/>
      <c r="EF544" s="80"/>
      <c r="EG544" s="80"/>
      <c r="EH544" s="80"/>
      <c r="EI544" s="80"/>
      <c r="EJ544" s="80"/>
      <c r="EK544" s="80"/>
      <c r="EL544" s="80"/>
      <c r="EM544" s="80"/>
      <c r="EN544" s="80"/>
      <c r="EO544" s="80"/>
      <c r="EP544" s="80"/>
      <c r="EQ544" s="80"/>
      <c r="ER544" s="80"/>
      <c r="ES544" s="80"/>
      <c r="ET544" s="80"/>
      <c r="EU544" s="80"/>
      <c r="EV544" s="80"/>
      <c r="EW544" s="80"/>
      <c r="EX544" s="80"/>
      <c r="EY544" s="80"/>
      <c r="EZ544" s="80"/>
      <c r="FA544" s="80"/>
      <c r="FB544" s="80"/>
      <c r="FC544" s="80"/>
      <c r="FD544" s="80"/>
      <c r="FE544" s="80"/>
      <c r="FF544" s="80"/>
      <c r="FG544" s="80"/>
      <c r="FH544" s="80"/>
      <c r="FI544" s="80"/>
      <c r="FJ544" s="80"/>
      <c r="FK544" s="80"/>
      <c r="FL544" s="80"/>
      <c r="FM544" s="80"/>
      <c r="FN544" s="80"/>
      <c r="FO544" s="80"/>
      <c r="FP544" s="80"/>
      <c r="FQ544" s="80"/>
      <c r="FR544" s="80"/>
      <c r="FS544" s="80"/>
      <c r="FT544" s="80"/>
      <c r="FU544" s="80"/>
      <c r="FV544" s="80"/>
      <c r="FW544" s="80"/>
      <c r="FX544" s="80"/>
      <c r="FY544" s="80"/>
      <c r="FZ544" s="80"/>
      <c r="GA544" s="80"/>
      <c r="GB544" s="80"/>
      <c r="GC544" s="80"/>
      <c r="GD544" s="80"/>
      <c r="GE544" s="80"/>
      <c r="GF544" s="80"/>
      <c r="GG544" s="80"/>
      <c r="GH544" s="80"/>
      <c r="GI544" s="80"/>
      <c r="GJ544" s="80"/>
      <c r="GK544" s="80"/>
      <c r="GL544" s="80"/>
      <c r="GM544" s="80"/>
      <c r="GN544" s="80"/>
      <c r="GO544" s="80"/>
      <c r="GP544" s="80"/>
      <c r="GQ544" s="80"/>
      <c r="GR544" s="80"/>
      <c r="GS544" s="80"/>
      <c r="GT544" s="80"/>
      <c r="GU544" s="80"/>
      <c r="GV544" s="80"/>
      <c r="GW544" s="80"/>
      <c r="GX544" s="80"/>
      <c r="GY544" s="80"/>
      <c r="GZ544" s="80"/>
      <c r="HA544" s="80"/>
      <c r="HB544" s="80"/>
      <c r="HC544" s="80"/>
      <c r="HD544" s="80"/>
      <c r="HE544" s="80"/>
      <c r="HF544" s="80"/>
      <c r="HG544" s="80"/>
      <c r="HH544" s="80"/>
      <c r="HI544" s="80"/>
      <c r="HJ544" s="80"/>
    </row>
    <row r="545" spans="1:235" s="81" customFormat="1" hidden="1">
      <c r="A545" s="22" t="s">
        <v>2034</v>
      </c>
      <c r="B545" s="36" t="s">
        <v>2035</v>
      </c>
      <c r="C545" s="48" t="s">
        <v>262</v>
      </c>
      <c r="D545" s="17"/>
      <c r="E545" s="17">
        <v>1812388.17</v>
      </c>
      <c r="F545" s="17"/>
      <c r="G545" s="17"/>
      <c r="H545" s="17"/>
      <c r="I545" s="17"/>
      <c r="J545" s="17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  <c r="AJ545" s="80"/>
      <c r="AK545" s="80"/>
      <c r="AL545" s="80"/>
      <c r="AM545" s="80"/>
      <c r="AN545" s="80"/>
      <c r="AO545" s="80"/>
      <c r="AP545" s="80"/>
      <c r="AQ545" s="80"/>
      <c r="AR545" s="80"/>
      <c r="AS545" s="80"/>
      <c r="AT545" s="80"/>
      <c r="AU545" s="80"/>
      <c r="AV545" s="80"/>
      <c r="AW545" s="80"/>
      <c r="AX545" s="80"/>
      <c r="AY545" s="80"/>
      <c r="AZ545" s="80"/>
      <c r="BA545" s="80"/>
      <c r="BB545" s="80"/>
      <c r="BC545" s="80"/>
      <c r="BD545" s="80"/>
      <c r="BE545" s="80"/>
      <c r="BF545" s="80"/>
      <c r="BG545" s="80"/>
      <c r="BH545" s="80"/>
      <c r="BI545" s="80"/>
      <c r="BJ545" s="80"/>
      <c r="BK545" s="80"/>
      <c r="BL545" s="80"/>
      <c r="BM545" s="80"/>
      <c r="BN545" s="80"/>
      <c r="BO545" s="80"/>
      <c r="BP545" s="80"/>
      <c r="BQ545" s="80"/>
      <c r="BR545" s="80"/>
      <c r="BS545" s="80"/>
      <c r="BT545" s="80"/>
      <c r="BU545" s="80"/>
      <c r="BV545" s="80"/>
      <c r="BW545" s="80"/>
      <c r="BX545" s="80"/>
      <c r="BY545" s="80"/>
      <c r="BZ545" s="80"/>
      <c r="CA545" s="80"/>
      <c r="CB545" s="80"/>
      <c r="CC545" s="80"/>
      <c r="CD545" s="80"/>
      <c r="CE545" s="80"/>
      <c r="CF545" s="80"/>
      <c r="CG545" s="80"/>
      <c r="CH545" s="80"/>
      <c r="CI545" s="80"/>
      <c r="CJ545" s="80"/>
      <c r="CK545" s="80"/>
      <c r="CL545" s="80"/>
      <c r="CM545" s="80"/>
      <c r="CN545" s="80"/>
      <c r="CO545" s="80"/>
      <c r="CP545" s="80"/>
      <c r="CQ545" s="80"/>
      <c r="CR545" s="80"/>
      <c r="CS545" s="80"/>
      <c r="CT545" s="80"/>
      <c r="CU545" s="80"/>
      <c r="CV545" s="80"/>
      <c r="CW545" s="80"/>
      <c r="CX545" s="80"/>
      <c r="CY545" s="80"/>
      <c r="CZ545" s="80"/>
      <c r="DA545" s="80"/>
      <c r="DB545" s="80"/>
      <c r="DC545" s="80"/>
      <c r="DD545" s="80"/>
      <c r="DE545" s="80"/>
      <c r="DF545" s="80"/>
      <c r="DG545" s="80"/>
      <c r="DH545" s="80"/>
      <c r="DI545" s="80"/>
      <c r="DJ545" s="80"/>
      <c r="DK545" s="80"/>
      <c r="DL545" s="80"/>
      <c r="DM545" s="80"/>
      <c r="DN545" s="80"/>
      <c r="DO545" s="80"/>
      <c r="DP545" s="80"/>
      <c r="DQ545" s="80"/>
      <c r="DR545" s="80"/>
      <c r="DS545" s="80"/>
      <c r="DT545" s="80"/>
      <c r="DU545" s="80"/>
      <c r="DV545" s="80"/>
      <c r="DW545" s="80"/>
      <c r="DX545" s="80"/>
      <c r="DY545" s="80"/>
      <c r="DZ545" s="80"/>
      <c r="EA545" s="80"/>
      <c r="EB545" s="80"/>
      <c r="EC545" s="80"/>
      <c r="ED545" s="80"/>
      <c r="EE545" s="80"/>
      <c r="EF545" s="80"/>
      <c r="EG545" s="80"/>
      <c r="EH545" s="80"/>
      <c r="EI545" s="80"/>
      <c r="EJ545" s="80"/>
      <c r="EK545" s="80"/>
      <c r="EL545" s="80"/>
      <c r="EM545" s="80"/>
      <c r="EN545" s="80"/>
      <c r="EO545" s="80"/>
      <c r="EP545" s="80"/>
      <c r="EQ545" s="80"/>
      <c r="ER545" s="80"/>
      <c r="ES545" s="80"/>
      <c r="ET545" s="80"/>
      <c r="EU545" s="80"/>
      <c r="EV545" s="80"/>
      <c r="EW545" s="80"/>
      <c r="EX545" s="80"/>
      <c r="EY545" s="80"/>
      <c r="EZ545" s="80"/>
      <c r="FA545" s="80"/>
      <c r="FB545" s="80"/>
      <c r="FC545" s="80"/>
      <c r="FD545" s="80"/>
      <c r="FE545" s="80"/>
      <c r="FF545" s="80"/>
      <c r="FG545" s="80"/>
      <c r="FH545" s="80"/>
      <c r="FI545" s="80"/>
      <c r="FJ545" s="80"/>
      <c r="FK545" s="80"/>
      <c r="FL545" s="80"/>
      <c r="FM545" s="80"/>
      <c r="FN545" s="80"/>
      <c r="FO545" s="80"/>
      <c r="FP545" s="80"/>
      <c r="FQ545" s="80"/>
      <c r="FR545" s="80"/>
      <c r="FS545" s="80"/>
      <c r="FT545" s="80"/>
      <c r="FU545" s="80"/>
      <c r="FV545" s="80"/>
      <c r="FW545" s="80"/>
      <c r="FX545" s="80"/>
      <c r="FY545" s="80"/>
      <c r="FZ545" s="80"/>
      <c r="GA545" s="80"/>
      <c r="GB545" s="80"/>
      <c r="GC545" s="80"/>
      <c r="GD545" s="80"/>
      <c r="GE545" s="80"/>
      <c r="GF545" s="80"/>
      <c r="GG545" s="80"/>
      <c r="GH545" s="80"/>
      <c r="GI545" s="80"/>
      <c r="GJ545" s="80"/>
      <c r="GK545" s="80"/>
      <c r="GL545" s="80"/>
      <c r="GM545" s="80"/>
      <c r="GN545" s="80"/>
      <c r="GO545" s="80"/>
      <c r="GP545" s="80"/>
      <c r="GQ545" s="80"/>
      <c r="GR545" s="80"/>
      <c r="GS545" s="80"/>
      <c r="GT545" s="80"/>
      <c r="GU545" s="80"/>
      <c r="GV545" s="80"/>
      <c r="GW545" s="80"/>
      <c r="GX545" s="80"/>
      <c r="GY545" s="80"/>
      <c r="GZ545" s="80"/>
      <c r="HA545" s="80"/>
      <c r="HB545" s="80"/>
      <c r="HC545" s="80"/>
      <c r="HD545" s="80"/>
      <c r="HE545" s="80"/>
      <c r="HF545" s="80"/>
      <c r="HG545" s="80"/>
      <c r="HH545" s="80"/>
      <c r="HI545" s="80"/>
      <c r="HJ545" s="80"/>
    </row>
    <row r="546" spans="1:235" s="81" customFormat="1" hidden="1">
      <c r="A546" s="22" t="s">
        <v>2045</v>
      </c>
      <c r="B546" s="36" t="s">
        <v>2046</v>
      </c>
      <c r="C546" s="48" t="s">
        <v>14</v>
      </c>
      <c r="D546" s="17"/>
      <c r="E546" s="17"/>
      <c r="F546" s="17">
        <v>2102162.0699999998</v>
      </c>
      <c r="G546" s="17">
        <v>2238000</v>
      </c>
      <c r="H546" s="17">
        <v>2320600</v>
      </c>
      <c r="I546" s="17">
        <v>2396000</v>
      </c>
      <c r="J546" s="17">
        <v>2467800</v>
      </c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  <c r="AA546" s="80"/>
      <c r="AB546" s="80"/>
      <c r="AC546" s="80"/>
      <c r="AD546" s="80"/>
      <c r="AE546" s="80"/>
      <c r="AF546" s="80"/>
      <c r="AG546" s="80"/>
      <c r="AH546" s="80"/>
      <c r="AI546" s="80"/>
      <c r="AJ546" s="80"/>
      <c r="AK546" s="80"/>
      <c r="AL546" s="80"/>
      <c r="AM546" s="80"/>
      <c r="AN546" s="80"/>
      <c r="AO546" s="80"/>
      <c r="AP546" s="80"/>
      <c r="AQ546" s="80"/>
      <c r="AR546" s="80"/>
      <c r="AS546" s="80"/>
      <c r="AT546" s="80"/>
      <c r="AU546" s="80"/>
      <c r="AV546" s="80"/>
      <c r="AW546" s="80"/>
      <c r="AX546" s="80"/>
      <c r="AY546" s="80"/>
      <c r="AZ546" s="80"/>
      <c r="BA546" s="80"/>
      <c r="BB546" s="80"/>
      <c r="BC546" s="80"/>
      <c r="BD546" s="80"/>
      <c r="BE546" s="80"/>
      <c r="BF546" s="80"/>
      <c r="BG546" s="80"/>
      <c r="BH546" s="80"/>
      <c r="BI546" s="80"/>
      <c r="BJ546" s="80"/>
      <c r="BK546" s="80"/>
      <c r="BL546" s="80"/>
      <c r="BM546" s="80"/>
      <c r="BN546" s="80"/>
      <c r="BO546" s="80"/>
      <c r="BP546" s="80"/>
      <c r="BQ546" s="80"/>
      <c r="BR546" s="80"/>
      <c r="BS546" s="80"/>
      <c r="BT546" s="80"/>
      <c r="BU546" s="80"/>
      <c r="BV546" s="80"/>
      <c r="BW546" s="80"/>
      <c r="BX546" s="80"/>
      <c r="BY546" s="80"/>
      <c r="BZ546" s="80"/>
      <c r="CA546" s="80"/>
      <c r="CB546" s="80"/>
      <c r="CC546" s="80"/>
      <c r="CD546" s="80"/>
      <c r="CE546" s="80"/>
      <c r="CF546" s="80"/>
      <c r="CG546" s="80"/>
      <c r="CH546" s="80"/>
      <c r="CI546" s="80"/>
      <c r="CJ546" s="80"/>
      <c r="CK546" s="80"/>
      <c r="CL546" s="80"/>
      <c r="CM546" s="80"/>
      <c r="CN546" s="80"/>
      <c r="CO546" s="80"/>
      <c r="CP546" s="80"/>
      <c r="CQ546" s="80"/>
      <c r="CR546" s="80"/>
      <c r="CS546" s="80"/>
      <c r="CT546" s="80"/>
      <c r="CU546" s="80"/>
      <c r="CV546" s="80"/>
      <c r="CW546" s="80"/>
      <c r="CX546" s="80"/>
      <c r="CY546" s="80"/>
      <c r="CZ546" s="80"/>
      <c r="DA546" s="80"/>
      <c r="DB546" s="80"/>
      <c r="DC546" s="80"/>
      <c r="DD546" s="80"/>
      <c r="DE546" s="80"/>
      <c r="DF546" s="80"/>
      <c r="DG546" s="80"/>
      <c r="DH546" s="80"/>
      <c r="DI546" s="80"/>
      <c r="DJ546" s="80"/>
      <c r="DK546" s="80"/>
      <c r="DL546" s="80"/>
      <c r="DM546" s="80"/>
      <c r="DN546" s="80"/>
      <c r="DO546" s="80"/>
      <c r="DP546" s="80"/>
      <c r="DQ546" s="80"/>
      <c r="DR546" s="80"/>
      <c r="DS546" s="80"/>
      <c r="DT546" s="80"/>
      <c r="DU546" s="80"/>
      <c r="DV546" s="80"/>
      <c r="DW546" s="80"/>
      <c r="DX546" s="80"/>
      <c r="DY546" s="80"/>
      <c r="DZ546" s="80"/>
      <c r="EA546" s="80"/>
      <c r="EB546" s="80"/>
      <c r="EC546" s="80"/>
      <c r="ED546" s="80"/>
      <c r="EE546" s="80"/>
      <c r="EF546" s="80"/>
      <c r="EG546" s="80"/>
      <c r="EH546" s="80"/>
      <c r="EI546" s="80"/>
      <c r="EJ546" s="80"/>
      <c r="EK546" s="80"/>
      <c r="EL546" s="80"/>
      <c r="EM546" s="80"/>
      <c r="EN546" s="80"/>
      <c r="EO546" s="80"/>
      <c r="EP546" s="80"/>
      <c r="EQ546" s="80"/>
      <c r="ER546" s="80"/>
      <c r="ES546" s="80"/>
      <c r="ET546" s="80"/>
      <c r="EU546" s="80"/>
      <c r="EV546" s="80"/>
      <c r="EW546" s="80"/>
      <c r="EX546" s="80"/>
      <c r="EY546" s="80"/>
      <c r="EZ546" s="80"/>
      <c r="FA546" s="80"/>
      <c r="FB546" s="80"/>
      <c r="FC546" s="80"/>
      <c r="FD546" s="80"/>
      <c r="FE546" s="80"/>
      <c r="FF546" s="80"/>
      <c r="FG546" s="80"/>
      <c r="FH546" s="80"/>
      <c r="FI546" s="80"/>
      <c r="FJ546" s="80"/>
      <c r="FK546" s="80"/>
      <c r="FL546" s="80"/>
      <c r="FM546" s="80"/>
      <c r="FN546" s="80"/>
      <c r="FO546" s="80"/>
      <c r="FP546" s="80"/>
      <c r="FQ546" s="80"/>
      <c r="FR546" s="80"/>
      <c r="FS546" s="80"/>
      <c r="FT546" s="80"/>
      <c r="FU546" s="80"/>
      <c r="FV546" s="80"/>
      <c r="FW546" s="80"/>
      <c r="FX546" s="80"/>
      <c r="FY546" s="80"/>
      <c r="FZ546" s="80"/>
      <c r="GA546" s="80"/>
      <c r="GB546" s="80"/>
      <c r="GC546" s="80"/>
      <c r="GD546" s="80"/>
      <c r="GE546" s="80"/>
      <c r="GF546" s="80"/>
      <c r="GG546" s="80"/>
      <c r="GH546" s="80"/>
      <c r="GI546" s="80"/>
      <c r="GJ546" s="80"/>
      <c r="GK546" s="80"/>
      <c r="GL546" s="80"/>
      <c r="GM546" s="80"/>
      <c r="GN546" s="80"/>
      <c r="GO546" s="80"/>
      <c r="GP546" s="80"/>
      <c r="GQ546" s="80"/>
      <c r="GR546" s="80"/>
      <c r="GS546" s="80"/>
      <c r="GT546" s="80"/>
      <c r="GU546" s="80"/>
      <c r="GV546" s="80"/>
      <c r="GW546" s="80"/>
      <c r="GX546" s="80"/>
      <c r="GY546" s="80"/>
      <c r="GZ546" s="80"/>
      <c r="HA546" s="80"/>
      <c r="HB546" s="80"/>
      <c r="HC546" s="80"/>
      <c r="HD546" s="80"/>
      <c r="HE546" s="80"/>
      <c r="HF546" s="80"/>
      <c r="HG546" s="80"/>
      <c r="HH546" s="80"/>
      <c r="HI546" s="80"/>
      <c r="HJ546" s="80"/>
    </row>
    <row r="547" spans="1:235" s="14" customFormat="1" ht="21.75" customHeight="1">
      <c r="A547" s="24" t="s">
        <v>1010</v>
      </c>
      <c r="B547" s="35" t="s">
        <v>1011</v>
      </c>
      <c r="C547" s="48"/>
      <c r="D547" s="16">
        <f t="shared" ref="D547:H547" si="216">SUM(D548+D552)</f>
        <v>159190654.99999997</v>
      </c>
      <c r="E547" s="16">
        <f>SUM(E548+E552)</f>
        <v>168999205.07000002</v>
      </c>
      <c r="F547" s="16">
        <f t="shared" si="216"/>
        <v>205962419.62000003</v>
      </c>
      <c r="G547" s="16">
        <f t="shared" si="216"/>
        <v>208402400</v>
      </c>
      <c r="H547" s="16">
        <f t="shared" si="216"/>
        <v>216619600</v>
      </c>
      <c r="I547" s="16">
        <f t="shared" ref="I547:J547" si="217">SUM(I548+I552)</f>
        <v>222976700</v>
      </c>
      <c r="J547" s="16">
        <f t="shared" si="217"/>
        <v>229917000</v>
      </c>
      <c r="HK547" s="29"/>
      <c r="HL547" s="29"/>
      <c r="HM547" s="29"/>
      <c r="HN547" s="29"/>
      <c r="HO547" s="29"/>
      <c r="HP547" s="29"/>
      <c r="HQ547" s="29"/>
      <c r="HR547" s="29"/>
      <c r="HS547" s="29"/>
      <c r="HT547" s="29"/>
      <c r="HU547" s="29"/>
      <c r="HV547" s="29"/>
      <c r="HW547" s="29"/>
      <c r="HX547" s="29"/>
      <c r="HY547" s="29"/>
      <c r="HZ547" s="29"/>
      <c r="IA547" s="29"/>
    </row>
    <row r="548" spans="1:235" s="14" customFormat="1" ht="21.75" hidden="1" customHeight="1">
      <c r="A548" s="24" t="s">
        <v>1012</v>
      </c>
      <c r="B548" s="35" t="s">
        <v>1013</v>
      </c>
      <c r="C548" s="48"/>
      <c r="D548" s="16">
        <f t="shared" ref="D548:J548" si="218">D549</f>
        <v>0</v>
      </c>
      <c r="E548" s="16">
        <f t="shared" si="218"/>
        <v>0</v>
      </c>
      <c r="F548" s="16">
        <f t="shared" si="218"/>
        <v>0</v>
      </c>
      <c r="G548" s="16">
        <f t="shared" si="218"/>
        <v>0</v>
      </c>
      <c r="H548" s="16">
        <f t="shared" si="218"/>
        <v>0</v>
      </c>
      <c r="I548" s="16">
        <f t="shared" si="218"/>
        <v>0</v>
      </c>
      <c r="J548" s="16">
        <f t="shared" si="218"/>
        <v>0</v>
      </c>
      <c r="HK548" s="29"/>
      <c r="HL548" s="29"/>
      <c r="HM548" s="29"/>
      <c r="HN548" s="29"/>
      <c r="HO548" s="29"/>
      <c r="HP548" s="29"/>
      <c r="HQ548" s="29"/>
      <c r="HR548" s="29"/>
      <c r="HS548" s="29"/>
      <c r="HT548" s="29"/>
      <c r="HU548" s="29"/>
      <c r="HV548" s="29"/>
      <c r="HW548" s="29"/>
      <c r="HX548" s="29"/>
      <c r="HY548" s="29"/>
      <c r="HZ548" s="29"/>
      <c r="IA548" s="29"/>
    </row>
    <row r="549" spans="1:235" s="14" customFormat="1" ht="21.75" hidden="1" customHeight="1">
      <c r="A549" s="24" t="s">
        <v>1014</v>
      </c>
      <c r="B549" s="35" t="s">
        <v>1015</v>
      </c>
      <c r="C549" s="48"/>
      <c r="D549" s="16">
        <f t="shared" ref="D549:H549" si="219">D551+D550</f>
        <v>0</v>
      </c>
      <c r="E549" s="16">
        <f t="shared" si="219"/>
        <v>0</v>
      </c>
      <c r="F549" s="16">
        <f t="shared" si="219"/>
        <v>0</v>
      </c>
      <c r="G549" s="16">
        <f t="shared" si="219"/>
        <v>0</v>
      </c>
      <c r="H549" s="16">
        <f t="shared" si="219"/>
        <v>0</v>
      </c>
      <c r="I549" s="16">
        <f t="shared" ref="I549:J549" si="220">I551+I550</f>
        <v>0</v>
      </c>
      <c r="J549" s="16">
        <f t="shared" si="220"/>
        <v>0</v>
      </c>
      <c r="HK549" s="29"/>
      <c r="HL549" s="29"/>
      <c r="HM549" s="29"/>
      <c r="HN549" s="29"/>
      <c r="HO549" s="29"/>
      <c r="HP549" s="29"/>
      <c r="HQ549" s="29"/>
      <c r="HR549" s="29"/>
      <c r="HS549" s="29"/>
      <c r="HT549" s="29"/>
      <c r="HU549" s="29"/>
      <c r="HV549" s="29"/>
      <c r="HW549" s="29"/>
      <c r="HX549" s="29"/>
      <c r="HY549" s="29"/>
      <c r="HZ549" s="29"/>
      <c r="IA549" s="29"/>
    </row>
    <row r="550" spans="1:235" s="14" customFormat="1" ht="12.75" hidden="1" customHeight="1">
      <c r="A550" s="22" t="s">
        <v>1016</v>
      </c>
      <c r="B550" s="36" t="s">
        <v>1017</v>
      </c>
      <c r="C550" s="48" t="s">
        <v>790</v>
      </c>
      <c r="D550" s="16"/>
      <c r="E550" s="16"/>
      <c r="F550" s="16"/>
      <c r="G550" s="16"/>
      <c r="H550" s="16"/>
      <c r="I550" s="16"/>
      <c r="J550" s="16"/>
      <c r="HK550" s="29"/>
      <c r="HL550" s="29"/>
      <c r="HM550" s="29"/>
      <c r="HN550" s="29"/>
      <c r="HO550" s="29"/>
      <c r="HP550" s="29"/>
      <c r="HQ550" s="29"/>
      <c r="HR550" s="29"/>
      <c r="HS550" s="29"/>
      <c r="HT550" s="29"/>
      <c r="HU550" s="29"/>
      <c r="HV550" s="29"/>
      <c r="HW550" s="29"/>
      <c r="HX550" s="29"/>
      <c r="HY550" s="29"/>
      <c r="HZ550" s="29"/>
      <c r="IA550" s="29"/>
    </row>
    <row r="551" spans="1:235" s="81" customFormat="1" hidden="1">
      <c r="A551" s="22" t="s">
        <v>1018</v>
      </c>
      <c r="B551" s="36" t="s">
        <v>1019</v>
      </c>
      <c r="C551" s="48" t="s">
        <v>778</v>
      </c>
      <c r="D551" s="17">
        <v>0</v>
      </c>
      <c r="E551" s="17"/>
      <c r="F551" s="17"/>
      <c r="G551" s="17"/>
      <c r="H551" s="17"/>
      <c r="I551" s="17"/>
      <c r="J551" s="17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  <c r="AC551" s="80"/>
      <c r="AD551" s="80"/>
      <c r="AE551" s="80"/>
      <c r="AF551" s="80"/>
      <c r="AG551" s="80"/>
      <c r="AH551" s="80"/>
      <c r="AI551" s="80"/>
      <c r="AJ551" s="80"/>
      <c r="AK551" s="80"/>
      <c r="AL551" s="80"/>
      <c r="AM551" s="80"/>
      <c r="AN551" s="80"/>
      <c r="AO551" s="80"/>
      <c r="AP551" s="80"/>
      <c r="AQ551" s="80"/>
      <c r="AR551" s="80"/>
      <c r="AS551" s="80"/>
      <c r="AT551" s="80"/>
      <c r="AU551" s="80"/>
      <c r="AV551" s="80"/>
      <c r="AW551" s="80"/>
      <c r="AX551" s="80"/>
      <c r="AY551" s="80"/>
      <c r="AZ551" s="80"/>
      <c r="BA551" s="80"/>
      <c r="BB551" s="80"/>
      <c r="BC551" s="80"/>
      <c r="BD551" s="80"/>
      <c r="BE551" s="80"/>
      <c r="BF551" s="80"/>
      <c r="BG551" s="80"/>
      <c r="BH551" s="80"/>
      <c r="BI551" s="80"/>
      <c r="BJ551" s="80"/>
      <c r="BK551" s="80"/>
      <c r="BL551" s="80"/>
      <c r="BM551" s="80"/>
      <c r="BN551" s="80"/>
      <c r="BO551" s="80"/>
      <c r="BP551" s="80"/>
      <c r="BQ551" s="80"/>
      <c r="BR551" s="80"/>
      <c r="BS551" s="80"/>
      <c r="BT551" s="80"/>
      <c r="BU551" s="80"/>
      <c r="BV551" s="80"/>
      <c r="BW551" s="80"/>
      <c r="BX551" s="80"/>
      <c r="BY551" s="80"/>
      <c r="BZ551" s="80"/>
      <c r="CA551" s="80"/>
      <c r="CB551" s="80"/>
      <c r="CC551" s="80"/>
      <c r="CD551" s="80"/>
      <c r="CE551" s="80"/>
      <c r="CF551" s="80"/>
      <c r="CG551" s="80"/>
      <c r="CH551" s="80"/>
      <c r="CI551" s="80"/>
      <c r="CJ551" s="80"/>
      <c r="CK551" s="80"/>
      <c r="CL551" s="80"/>
      <c r="CM551" s="80"/>
      <c r="CN551" s="80"/>
      <c r="CO551" s="80"/>
      <c r="CP551" s="80"/>
      <c r="CQ551" s="80"/>
      <c r="CR551" s="80"/>
      <c r="CS551" s="80"/>
      <c r="CT551" s="80"/>
      <c r="CU551" s="80"/>
      <c r="CV551" s="80"/>
      <c r="CW551" s="80"/>
      <c r="CX551" s="80"/>
      <c r="CY551" s="80"/>
      <c r="CZ551" s="80"/>
      <c r="DA551" s="80"/>
      <c r="DB551" s="80"/>
      <c r="DC551" s="80"/>
      <c r="DD551" s="80"/>
      <c r="DE551" s="80"/>
      <c r="DF551" s="80"/>
      <c r="DG551" s="80"/>
      <c r="DH551" s="80"/>
      <c r="DI551" s="80"/>
      <c r="DJ551" s="80"/>
      <c r="DK551" s="80"/>
      <c r="DL551" s="80"/>
      <c r="DM551" s="80"/>
      <c r="DN551" s="80"/>
      <c r="DO551" s="80"/>
      <c r="DP551" s="80"/>
      <c r="DQ551" s="80"/>
      <c r="DR551" s="80"/>
      <c r="DS551" s="80"/>
      <c r="DT551" s="80"/>
      <c r="DU551" s="80"/>
      <c r="DV551" s="80"/>
      <c r="DW551" s="80"/>
      <c r="DX551" s="80"/>
      <c r="DY551" s="80"/>
      <c r="DZ551" s="80"/>
      <c r="EA551" s="80"/>
      <c r="EB551" s="80"/>
      <c r="EC551" s="80"/>
      <c r="ED551" s="80"/>
      <c r="EE551" s="80"/>
      <c r="EF551" s="80"/>
      <c r="EG551" s="80"/>
      <c r="EH551" s="80"/>
      <c r="EI551" s="80"/>
      <c r="EJ551" s="80"/>
      <c r="EK551" s="80"/>
      <c r="EL551" s="80"/>
      <c r="EM551" s="80"/>
      <c r="EN551" s="80"/>
      <c r="EO551" s="80"/>
      <c r="EP551" s="80"/>
      <c r="EQ551" s="80"/>
      <c r="ER551" s="80"/>
      <c r="ES551" s="80"/>
      <c r="ET551" s="80"/>
      <c r="EU551" s="80"/>
      <c r="EV551" s="80"/>
      <c r="EW551" s="80"/>
      <c r="EX551" s="80"/>
      <c r="EY551" s="80"/>
      <c r="EZ551" s="80"/>
      <c r="FA551" s="80"/>
      <c r="FB551" s="80"/>
      <c r="FC551" s="80"/>
      <c r="FD551" s="80"/>
      <c r="FE551" s="80"/>
      <c r="FF551" s="80"/>
      <c r="FG551" s="80"/>
      <c r="FH551" s="80"/>
      <c r="FI551" s="80"/>
      <c r="FJ551" s="80"/>
      <c r="FK551" s="80"/>
      <c r="FL551" s="80"/>
      <c r="FM551" s="80"/>
      <c r="FN551" s="80"/>
      <c r="FO551" s="80"/>
      <c r="FP551" s="80"/>
      <c r="FQ551" s="80"/>
      <c r="FR551" s="80"/>
      <c r="FS551" s="80"/>
      <c r="FT551" s="80"/>
      <c r="FU551" s="80"/>
      <c r="FV551" s="80"/>
      <c r="FW551" s="80"/>
      <c r="FX551" s="80"/>
      <c r="FY551" s="80"/>
      <c r="FZ551" s="80"/>
      <c r="GA551" s="80"/>
      <c r="GB551" s="80"/>
      <c r="GC551" s="80"/>
      <c r="GD551" s="80"/>
      <c r="GE551" s="80"/>
      <c r="GF551" s="80"/>
      <c r="GG551" s="80"/>
      <c r="GH551" s="80"/>
      <c r="GI551" s="80"/>
      <c r="GJ551" s="80"/>
      <c r="GK551" s="80"/>
      <c r="GL551" s="80"/>
      <c r="GM551" s="80"/>
      <c r="GN551" s="80"/>
      <c r="GO551" s="80"/>
      <c r="GP551" s="80"/>
      <c r="GQ551" s="80"/>
      <c r="GR551" s="80"/>
      <c r="GS551" s="80"/>
      <c r="GT551" s="80"/>
      <c r="GU551" s="80"/>
      <c r="GV551" s="80"/>
      <c r="GW551" s="80"/>
      <c r="GX551" s="80"/>
      <c r="GY551" s="80"/>
      <c r="GZ551" s="80"/>
      <c r="HA551" s="80"/>
      <c r="HB551" s="80"/>
      <c r="HC551" s="80"/>
      <c r="HD551" s="80"/>
      <c r="HE551" s="80"/>
      <c r="HF551" s="80"/>
      <c r="HG551" s="80"/>
      <c r="HH551" s="80"/>
      <c r="HI551" s="80"/>
      <c r="HJ551" s="80"/>
    </row>
    <row r="552" spans="1:235" ht="18.75" customHeight="1">
      <c r="A552" s="24" t="s">
        <v>1020</v>
      </c>
      <c r="B552" s="35" t="s">
        <v>1021</v>
      </c>
      <c r="C552" s="48"/>
      <c r="D552" s="16">
        <f t="shared" ref="D552:H552" si="221">SUM(D553+D574+D606+D595+D600)</f>
        <v>159190654.99999997</v>
      </c>
      <c r="E552" s="16">
        <f t="shared" si="221"/>
        <v>168999205.07000002</v>
      </c>
      <c r="F552" s="16">
        <f t="shared" si="221"/>
        <v>205962419.62000003</v>
      </c>
      <c r="G552" s="16">
        <f t="shared" si="221"/>
        <v>208402400</v>
      </c>
      <c r="H552" s="16">
        <f t="shared" si="221"/>
        <v>216619600</v>
      </c>
      <c r="I552" s="16">
        <f t="shared" ref="I552:J552" si="222">SUM(I553+I574+I606+I595+I600)</f>
        <v>222976700</v>
      </c>
      <c r="J552" s="16">
        <f t="shared" si="222"/>
        <v>229917000</v>
      </c>
    </row>
    <row r="553" spans="1:235" s="30" customFormat="1" ht="18.75" customHeight="1">
      <c r="A553" s="24" t="s">
        <v>1022</v>
      </c>
      <c r="B553" s="35" t="s">
        <v>176</v>
      </c>
      <c r="C553" s="48"/>
      <c r="D553" s="16">
        <f>SUM(D555+D561+D567+D573)</f>
        <v>148194369.78999996</v>
      </c>
      <c r="E553" s="16">
        <f>SUM(E555+E561+E567+E572)</f>
        <v>153094985.01000002</v>
      </c>
      <c r="F553" s="16">
        <f>SUM(F555+F561+F567+F573)</f>
        <v>192021869.05000001</v>
      </c>
      <c r="G553" s="16">
        <f>SUM(G555+G561+G567+G573)</f>
        <v>197459300</v>
      </c>
      <c r="H553" s="16">
        <f>SUM(H555+H561+H567+H573)</f>
        <v>204764600</v>
      </c>
      <c r="I553" s="16">
        <f>SUM(I555+I561+I567+I573)</f>
        <v>211214000</v>
      </c>
      <c r="J553" s="16">
        <f>SUM(J555+J561+J567+J573)</f>
        <v>217550000</v>
      </c>
      <c r="HK553" s="29"/>
      <c r="HL553" s="29"/>
      <c r="HM553" s="29"/>
      <c r="HN553" s="29"/>
      <c r="HO553" s="29"/>
      <c r="HP553" s="29"/>
      <c r="HQ553" s="29"/>
      <c r="HR553" s="29"/>
      <c r="HS553" s="29"/>
      <c r="HT553" s="29"/>
      <c r="HU553" s="29"/>
      <c r="HV553" s="29"/>
      <c r="HW553" s="29"/>
      <c r="HX553" s="29"/>
      <c r="HY553" s="29"/>
      <c r="HZ553" s="29"/>
      <c r="IA553" s="29"/>
    </row>
    <row r="554" spans="1:235" s="30" customFormat="1" ht="18.75" customHeight="1">
      <c r="A554" s="24" t="s">
        <v>1023</v>
      </c>
      <c r="B554" s="35" t="s">
        <v>1024</v>
      </c>
      <c r="C554" s="48"/>
      <c r="D554" s="16">
        <f t="shared" ref="D554:J554" si="223">D555</f>
        <v>103129362.45999999</v>
      </c>
      <c r="E554" s="16">
        <f t="shared" si="223"/>
        <v>104756297.04000001</v>
      </c>
      <c r="F554" s="16">
        <f t="shared" si="223"/>
        <v>136851113.18000001</v>
      </c>
      <c r="G554" s="16">
        <f t="shared" si="223"/>
        <v>136744000</v>
      </c>
      <c r="H554" s="16">
        <f t="shared" si="223"/>
        <v>141803000</v>
      </c>
      <c r="I554" s="16">
        <f t="shared" si="223"/>
        <v>146270000</v>
      </c>
      <c r="J554" s="16">
        <f t="shared" si="223"/>
        <v>150658000</v>
      </c>
      <c r="HK554" s="29"/>
      <c r="HL554" s="29"/>
      <c r="HM554" s="29"/>
      <c r="HN554" s="29"/>
      <c r="HO554" s="29"/>
      <c r="HP554" s="29"/>
      <c r="HQ554" s="29"/>
      <c r="HR554" s="29"/>
      <c r="HS554" s="29"/>
      <c r="HT554" s="29"/>
      <c r="HU554" s="29"/>
      <c r="HV554" s="29"/>
      <c r="HW554" s="29"/>
      <c r="HX554" s="29"/>
      <c r="HY554" s="29"/>
      <c r="HZ554" s="29"/>
      <c r="IA554" s="29"/>
    </row>
    <row r="555" spans="1:235" s="30" customFormat="1" ht="18.75" customHeight="1">
      <c r="A555" s="24" t="s">
        <v>1025</v>
      </c>
      <c r="B555" s="35" t="s">
        <v>1026</v>
      </c>
      <c r="C555" s="48"/>
      <c r="D555" s="16">
        <f t="shared" ref="D555:J555" si="224">SUM(D556:D559)</f>
        <v>103129362.45999999</v>
      </c>
      <c r="E555" s="16">
        <f t="shared" si="224"/>
        <v>104756297.04000001</v>
      </c>
      <c r="F555" s="16">
        <f t="shared" si="224"/>
        <v>136851113.18000001</v>
      </c>
      <c r="G555" s="16">
        <f t="shared" si="224"/>
        <v>136744000</v>
      </c>
      <c r="H555" s="16">
        <f t="shared" si="224"/>
        <v>141803000</v>
      </c>
      <c r="I555" s="16">
        <f t="shared" si="224"/>
        <v>146270000</v>
      </c>
      <c r="J555" s="16">
        <f t="shared" si="224"/>
        <v>150658000</v>
      </c>
      <c r="HK555" s="29"/>
      <c r="HL555" s="29"/>
      <c r="HM555" s="29"/>
      <c r="HN555" s="29"/>
      <c r="HO555" s="29"/>
      <c r="HP555" s="29"/>
      <c r="HQ555" s="29"/>
      <c r="HR555" s="29"/>
      <c r="HS555" s="29"/>
      <c r="HT555" s="29"/>
      <c r="HU555" s="29"/>
      <c r="HV555" s="29"/>
      <c r="HW555" s="29"/>
      <c r="HX555" s="29"/>
      <c r="HY555" s="29"/>
      <c r="HZ555" s="29"/>
      <c r="IA555" s="29"/>
    </row>
    <row r="556" spans="1:235" s="47" customFormat="1" ht="15" customHeight="1">
      <c r="A556" s="22" t="s">
        <v>1027</v>
      </c>
      <c r="B556" s="36" t="s">
        <v>1028</v>
      </c>
      <c r="C556" s="48" t="s">
        <v>14</v>
      </c>
      <c r="D556" s="17">
        <v>61877617.490000002</v>
      </c>
      <c r="E556" s="17">
        <v>62853778.189999998</v>
      </c>
      <c r="F556" s="17">
        <v>82110667.920000002</v>
      </c>
      <c r="G556" s="17">
        <v>82046400</v>
      </c>
      <c r="H556" s="17">
        <v>85081800</v>
      </c>
      <c r="I556" s="17">
        <v>87762000</v>
      </c>
      <c r="J556" s="17">
        <v>90394800</v>
      </c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9"/>
      <c r="AM556" s="49"/>
      <c r="AN556" s="49"/>
      <c r="AO556" s="49"/>
      <c r="AP556" s="49"/>
      <c r="AQ556" s="49"/>
      <c r="AR556" s="49"/>
      <c r="AS556" s="49"/>
      <c r="AT556" s="49"/>
      <c r="AU556" s="49"/>
      <c r="AV556" s="49"/>
      <c r="AW556" s="49"/>
      <c r="AX556" s="49"/>
      <c r="AY556" s="49"/>
      <c r="AZ556" s="49"/>
      <c r="BA556" s="49"/>
      <c r="BB556" s="49"/>
      <c r="BC556" s="49"/>
      <c r="BD556" s="49"/>
      <c r="BE556" s="49"/>
      <c r="BF556" s="49"/>
      <c r="BG556" s="49"/>
      <c r="BH556" s="49"/>
      <c r="BI556" s="49"/>
      <c r="BJ556" s="49"/>
      <c r="BK556" s="49"/>
      <c r="BL556" s="49"/>
      <c r="BM556" s="49"/>
      <c r="BN556" s="49"/>
      <c r="BO556" s="49"/>
      <c r="BP556" s="49"/>
      <c r="BQ556" s="49"/>
      <c r="BR556" s="49"/>
      <c r="BS556" s="49"/>
      <c r="BT556" s="49"/>
      <c r="BU556" s="49"/>
      <c r="BV556" s="49"/>
      <c r="BW556" s="49"/>
      <c r="BX556" s="49"/>
      <c r="BY556" s="49"/>
      <c r="BZ556" s="49"/>
      <c r="CA556" s="49"/>
      <c r="CB556" s="49"/>
      <c r="CC556" s="49"/>
      <c r="CD556" s="49"/>
      <c r="CE556" s="49"/>
      <c r="CF556" s="49"/>
      <c r="CG556" s="49"/>
      <c r="CH556" s="49"/>
      <c r="CI556" s="49"/>
      <c r="CJ556" s="49"/>
      <c r="CK556" s="49"/>
      <c r="CL556" s="49"/>
      <c r="CM556" s="49"/>
      <c r="CN556" s="49"/>
      <c r="CO556" s="49"/>
      <c r="CP556" s="49"/>
      <c r="CQ556" s="49"/>
      <c r="CR556" s="49"/>
      <c r="CS556" s="49"/>
      <c r="CT556" s="49"/>
      <c r="CU556" s="49"/>
      <c r="CV556" s="49"/>
      <c r="CW556" s="49"/>
      <c r="CX556" s="49"/>
      <c r="CY556" s="49"/>
      <c r="CZ556" s="49"/>
      <c r="DA556" s="49"/>
      <c r="DB556" s="49"/>
      <c r="DC556" s="49"/>
      <c r="DD556" s="49"/>
      <c r="DE556" s="49"/>
      <c r="DF556" s="49"/>
      <c r="DG556" s="49"/>
      <c r="DH556" s="49"/>
      <c r="DI556" s="49"/>
      <c r="DJ556" s="49"/>
      <c r="DK556" s="49"/>
      <c r="DL556" s="49"/>
      <c r="DM556" s="49"/>
      <c r="DN556" s="49"/>
      <c r="DO556" s="49"/>
      <c r="DP556" s="49"/>
      <c r="DQ556" s="49"/>
      <c r="DR556" s="49"/>
      <c r="DS556" s="49"/>
      <c r="DT556" s="49"/>
      <c r="DU556" s="49"/>
      <c r="DV556" s="49"/>
      <c r="DW556" s="49"/>
      <c r="DX556" s="49"/>
      <c r="DY556" s="49"/>
      <c r="DZ556" s="49"/>
      <c r="EA556" s="49"/>
      <c r="EB556" s="49"/>
      <c r="EC556" s="49"/>
      <c r="ED556" s="49"/>
      <c r="EE556" s="49"/>
      <c r="EF556" s="49"/>
      <c r="EG556" s="49"/>
      <c r="EH556" s="49"/>
      <c r="EI556" s="49"/>
      <c r="EJ556" s="49"/>
      <c r="EK556" s="49"/>
      <c r="EL556" s="49"/>
      <c r="EM556" s="49"/>
      <c r="EN556" s="49"/>
      <c r="EO556" s="49"/>
      <c r="EP556" s="49"/>
      <c r="EQ556" s="49"/>
      <c r="ER556" s="49"/>
      <c r="ES556" s="49"/>
      <c r="ET556" s="49"/>
      <c r="EU556" s="49"/>
      <c r="EV556" s="49"/>
      <c r="EW556" s="49"/>
      <c r="EX556" s="49"/>
      <c r="EY556" s="49"/>
      <c r="EZ556" s="49"/>
      <c r="FA556" s="49"/>
      <c r="FB556" s="49"/>
      <c r="FC556" s="49"/>
      <c r="FD556" s="49"/>
      <c r="FE556" s="49"/>
      <c r="FF556" s="49"/>
      <c r="FG556" s="49"/>
      <c r="FH556" s="49"/>
      <c r="FI556" s="49"/>
      <c r="FJ556" s="49"/>
      <c r="FK556" s="49"/>
      <c r="FL556" s="49"/>
      <c r="FM556" s="49"/>
      <c r="FN556" s="49"/>
      <c r="FO556" s="49"/>
      <c r="FP556" s="49"/>
      <c r="FQ556" s="49"/>
      <c r="FR556" s="49"/>
      <c r="FS556" s="49"/>
      <c r="FT556" s="49"/>
      <c r="FU556" s="49"/>
      <c r="FV556" s="49"/>
      <c r="FW556" s="49"/>
      <c r="FX556" s="49"/>
      <c r="FY556" s="49"/>
      <c r="FZ556" s="49"/>
      <c r="GA556" s="49"/>
      <c r="GB556" s="49"/>
      <c r="GC556" s="49"/>
      <c r="GD556" s="49"/>
      <c r="GE556" s="49"/>
      <c r="GF556" s="49"/>
      <c r="GG556" s="49"/>
      <c r="GH556" s="49"/>
      <c r="GI556" s="49"/>
      <c r="GJ556" s="49"/>
      <c r="GK556" s="49"/>
      <c r="GL556" s="49"/>
      <c r="GM556" s="49"/>
      <c r="GN556" s="49"/>
      <c r="GO556" s="49"/>
      <c r="GP556" s="49"/>
      <c r="GQ556" s="49"/>
      <c r="GR556" s="49"/>
      <c r="GS556" s="49"/>
      <c r="GT556" s="49"/>
      <c r="GU556" s="49"/>
      <c r="GV556" s="49"/>
      <c r="GW556" s="49"/>
      <c r="GX556" s="49"/>
      <c r="GY556" s="49"/>
      <c r="GZ556" s="49"/>
      <c r="HA556" s="49"/>
      <c r="HB556" s="49"/>
      <c r="HC556" s="49"/>
      <c r="HD556" s="49"/>
      <c r="HE556" s="49"/>
      <c r="HF556" s="49"/>
      <c r="HG556" s="49"/>
      <c r="HH556" s="49"/>
      <c r="HI556" s="49"/>
      <c r="HJ556" s="49"/>
    </row>
    <row r="557" spans="1:235" s="47" customFormat="1" ht="15" customHeight="1">
      <c r="A557" s="22" t="s">
        <v>1029</v>
      </c>
      <c r="B557" s="36" t="s">
        <v>1030</v>
      </c>
      <c r="C557" s="48" t="s">
        <v>15</v>
      </c>
      <c r="D557" s="17">
        <v>5156468.12</v>
      </c>
      <c r="E557" s="17">
        <v>5237814.87</v>
      </c>
      <c r="F557" s="17">
        <v>6842555.6699999999</v>
      </c>
      <c r="G557" s="17">
        <v>6837200</v>
      </c>
      <c r="H557" s="17">
        <v>7090150</v>
      </c>
      <c r="I557" s="17">
        <v>7313500</v>
      </c>
      <c r="J557" s="17">
        <v>7532900</v>
      </c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  <c r="AR557" s="49"/>
      <c r="AS557" s="49"/>
      <c r="AT557" s="49"/>
      <c r="AU557" s="49"/>
      <c r="AV557" s="49"/>
      <c r="AW557" s="49"/>
      <c r="AX557" s="49"/>
      <c r="AY557" s="49"/>
      <c r="AZ557" s="49"/>
      <c r="BA557" s="49"/>
      <c r="BB557" s="49"/>
      <c r="BC557" s="49"/>
      <c r="BD557" s="49"/>
      <c r="BE557" s="49"/>
      <c r="BF557" s="49"/>
      <c r="BG557" s="49"/>
      <c r="BH557" s="49"/>
      <c r="BI557" s="49"/>
      <c r="BJ557" s="49"/>
      <c r="BK557" s="49"/>
      <c r="BL557" s="49"/>
      <c r="BM557" s="49"/>
      <c r="BN557" s="49"/>
      <c r="BO557" s="49"/>
      <c r="BP557" s="49"/>
      <c r="BQ557" s="49"/>
      <c r="BR557" s="49"/>
      <c r="BS557" s="49"/>
      <c r="BT557" s="49"/>
      <c r="BU557" s="49"/>
      <c r="BV557" s="49"/>
      <c r="BW557" s="49"/>
      <c r="BX557" s="49"/>
      <c r="BY557" s="49"/>
      <c r="BZ557" s="49"/>
      <c r="CA557" s="49"/>
      <c r="CB557" s="49"/>
      <c r="CC557" s="49"/>
      <c r="CD557" s="49"/>
      <c r="CE557" s="49"/>
      <c r="CF557" s="49"/>
      <c r="CG557" s="49"/>
      <c r="CH557" s="49"/>
      <c r="CI557" s="49"/>
      <c r="CJ557" s="49"/>
      <c r="CK557" s="49"/>
      <c r="CL557" s="49"/>
      <c r="CM557" s="49"/>
      <c r="CN557" s="49"/>
      <c r="CO557" s="49"/>
      <c r="CP557" s="49"/>
      <c r="CQ557" s="49"/>
      <c r="CR557" s="49"/>
      <c r="CS557" s="49"/>
      <c r="CT557" s="49"/>
      <c r="CU557" s="49"/>
      <c r="CV557" s="49"/>
      <c r="CW557" s="49"/>
      <c r="CX557" s="49"/>
      <c r="CY557" s="49"/>
      <c r="CZ557" s="49"/>
      <c r="DA557" s="49"/>
      <c r="DB557" s="49"/>
      <c r="DC557" s="49"/>
      <c r="DD557" s="49"/>
      <c r="DE557" s="49"/>
      <c r="DF557" s="49"/>
      <c r="DG557" s="49"/>
      <c r="DH557" s="49"/>
      <c r="DI557" s="49"/>
      <c r="DJ557" s="49"/>
      <c r="DK557" s="49"/>
      <c r="DL557" s="49"/>
      <c r="DM557" s="49"/>
      <c r="DN557" s="49"/>
      <c r="DO557" s="49"/>
      <c r="DP557" s="49"/>
      <c r="DQ557" s="49"/>
      <c r="DR557" s="49"/>
      <c r="DS557" s="49"/>
      <c r="DT557" s="49"/>
      <c r="DU557" s="49"/>
      <c r="DV557" s="49"/>
      <c r="DW557" s="49"/>
      <c r="DX557" s="49"/>
      <c r="DY557" s="49"/>
      <c r="DZ557" s="49"/>
      <c r="EA557" s="49"/>
      <c r="EB557" s="49"/>
      <c r="EC557" s="49"/>
      <c r="ED557" s="49"/>
      <c r="EE557" s="49"/>
      <c r="EF557" s="49"/>
      <c r="EG557" s="49"/>
      <c r="EH557" s="49"/>
      <c r="EI557" s="49"/>
      <c r="EJ557" s="49"/>
      <c r="EK557" s="49"/>
      <c r="EL557" s="49"/>
      <c r="EM557" s="49"/>
      <c r="EN557" s="49"/>
      <c r="EO557" s="49"/>
      <c r="EP557" s="49"/>
      <c r="EQ557" s="49"/>
      <c r="ER557" s="49"/>
      <c r="ES557" s="49"/>
      <c r="ET557" s="49"/>
      <c r="EU557" s="49"/>
      <c r="EV557" s="49"/>
      <c r="EW557" s="49"/>
      <c r="EX557" s="49"/>
      <c r="EY557" s="49"/>
      <c r="EZ557" s="49"/>
      <c r="FA557" s="49"/>
      <c r="FB557" s="49"/>
      <c r="FC557" s="49"/>
      <c r="FD557" s="49"/>
      <c r="FE557" s="49"/>
      <c r="FF557" s="49"/>
      <c r="FG557" s="49"/>
      <c r="FH557" s="49"/>
      <c r="FI557" s="49"/>
      <c r="FJ557" s="49"/>
      <c r="FK557" s="49"/>
      <c r="FL557" s="49"/>
      <c r="FM557" s="49"/>
      <c r="FN557" s="49"/>
      <c r="FO557" s="49"/>
      <c r="FP557" s="49"/>
      <c r="FQ557" s="49"/>
      <c r="FR557" s="49"/>
      <c r="FS557" s="49"/>
      <c r="FT557" s="49"/>
      <c r="FU557" s="49"/>
      <c r="FV557" s="49"/>
      <c r="FW557" s="49"/>
      <c r="FX557" s="49"/>
      <c r="FY557" s="49"/>
      <c r="FZ557" s="49"/>
      <c r="GA557" s="49"/>
      <c r="GB557" s="49"/>
      <c r="GC557" s="49"/>
      <c r="GD557" s="49"/>
      <c r="GE557" s="49"/>
      <c r="GF557" s="49"/>
      <c r="GG557" s="49"/>
      <c r="GH557" s="49"/>
      <c r="GI557" s="49"/>
      <c r="GJ557" s="49"/>
      <c r="GK557" s="49"/>
      <c r="GL557" s="49"/>
      <c r="GM557" s="49"/>
      <c r="GN557" s="49"/>
      <c r="GO557" s="49"/>
      <c r="GP557" s="49"/>
      <c r="GQ557" s="49"/>
      <c r="GR557" s="49"/>
      <c r="GS557" s="49"/>
      <c r="GT557" s="49"/>
      <c r="GU557" s="49"/>
      <c r="GV557" s="49"/>
      <c r="GW557" s="49"/>
      <c r="GX557" s="49"/>
      <c r="GY557" s="49"/>
      <c r="GZ557" s="49"/>
      <c r="HA557" s="49"/>
      <c r="HB557" s="49"/>
      <c r="HC557" s="49"/>
      <c r="HD557" s="49"/>
      <c r="HE557" s="49"/>
      <c r="HF557" s="49"/>
      <c r="HG557" s="49"/>
      <c r="HH557" s="49"/>
      <c r="HI557" s="49"/>
      <c r="HJ557" s="49"/>
    </row>
    <row r="558" spans="1:235" s="47" customFormat="1" ht="15" customHeight="1">
      <c r="A558" s="22" t="s">
        <v>1031</v>
      </c>
      <c r="B558" s="36" t="s">
        <v>1032</v>
      </c>
      <c r="C558" s="23" t="s">
        <v>16</v>
      </c>
      <c r="D558" s="17">
        <v>15469404.35</v>
      </c>
      <c r="E558" s="17">
        <v>15713444.560000001</v>
      </c>
      <c r="F558" s="17">
        <v>20527666.960000001</v>
      </c>
      <c r="G558" s="17">
        <v>20511600</v>
      </c>
      <c r="H558" s="17">
        <v>21270450</v>
      </c>
      <c r="I558" s="17">
        <v>21940500</v>
      </c>
      <c r="J558" s="17">
        <v>22598700</v>
      </c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9"/>
      <c r="AM558" s="49"/>
      <c r="AN558" s="49"/>
      <c r="AO558" s="49"/>
      <c r="AP558" s="49"/>
      <c r="AQ558" s="49"/>
      <c r="AR558" s="49"/>
      <c r="AS558" s="49"/>
      <c r="AT558" s="49"/>
      <c r="AU558" s="49"/>
      <c r="AV558" s="49"/>
      <c r="AW558" s="49"/>
      <c r="AX558" s="49"/>
      <c r="AY558" s="49"/>
      <c r="AZ558" s="49"/>
      <c r="BA558" s="49"/>
      <c r="BB558" s="49"/>
      <c r="BC558" s="49"/>
      <c r="BD558" s="49"/>
      <c r="BE558" s="49"/>
      <c r="BF558" s="49"/>
      <c r="BG558" s="49"/>
      <c r="BH558" s="49"/>
      <c r="BI558" s="49"/>
      <c r="BJ558" s="49"/>
      <c r="BK558" s="49"/>
      <c r="BL558" s="49"/>
      <c r="BM558" s="49"/>
      <c r="BN558" s="49"/>
      <c r="BO558" s="49"/>
      <c r="BP558" s="49"/>
      <c r="BQ558" s="49"/>
      <c r="BR558" s="49"/>
      <c r="BS558" s="49"/>
      <c r="BT558" s="49"/>
      <c r="BU558" s="49"/>
      <c r="BV558" s="49"/>
      <c r="BW558" s="49"/>
      <c r="BX558" s="49"/>
      <c r="BY558" s="49"/>
      <c r="BZ558" s="49"/>
      <c r="CA558" s="49"/>
      <c r="CB558" s="49"/>
      <c r="CC558" s="49"/>
      <c r="CD558" s="49"/>
      <c r="CE558" s="49"/>
      <c r="CF558" s="49"/>
      <c r="CG558" s="49"/>
      <c r="CH558" s="49"/>
      <c r="CI558" s="49"/>
      <c r="CJ558" s="49"/>
      <c r="CK558" s="49"/>
      <c r="CL558" s="49"/>
      <c r="CM558" s="49"/>
      <c r="CN558" s="49"/>
      <c r="CO558" s="49"/>
      <c r="CP558" s="49"/>
      <c r="CQ558" s="49"/>
      <c r="CR558" s="49"/>
      <c r="CS558" s="49"/>
      <c r="CT558" s="49"/>
      <c r="CU558" s="49"/>
      <c r="CV558" s="49"/>
      <c r="CW558" s="49"/>
      <c r="CX558" s="49"/>
      <c r="CY558" s="49"/>
      <c r="CZ558" s="49"/>
      <c r="DA558" s="49"/>
      <c r="DB558" s="49"/>
      <c r="DC558" s="49"/>
      <c r="DD558" s="49"/>
      <c r="DE558" s="49"/>
      <c r="DF558" s="49"/>
      <c r="DG558" s="49"/>
      <c r="DH558" s="49"/>
      <c r="DI558" s="49"/>
      <c r="DJ558" s="49"/>
      <c r="DK558" s="49"/>
      <c r="DL558" s="49"/>
      <c r="DM558" s="49"/>
      <c r="DN558" s="49"/>
      <c r="DO558" s="49"/>
      <c r="DP558" s="49"/>
      <c r="DQ558" s="49"/>
      <c r="DR558" s="49"/>
      <c r="DS558" s="49"/>
      <c r="DT558" s="49"/>
      <c r="DU558" s="49"/>
      <c r="DV558" s="49"/>
      <c r="DW558" s="49"/>
      <c r="DX558" s="49"/>
      <c r="DY558" s="49"/>
      <c r="DZ558" s="49"/>
      <c r="EA558" s="49"/>
      <c r="EB558" s="49"/>
      <c r="EC558" s="49"/>
      <c r="ED558" s="49"/>
      <c r="EE558" s="49"/>
      <c r="EF558" s="49"/>
      <c r="EG558" s="49"/>
      <c r="EH558" s="49"/>
      <c r="EI558" s="49"/>
      <c r="EJ558" s="49"/>
      <c r="EK558" s="49"/>
      <c r="EL558" s="49"/>
      <c r="EM558" s="49"/>
      <c r="EN558" s="49"/>
      <c r="EO558" s="49"/>
      <c r="EP558" s="49"/>
      <c r="EQ558" s="49"/>
      <c r="ER558" s="49"/>
      <c r="ES558" s="49"/>
      <c r="ET558" s="49"/>
      <c r="EU558" s="49"/>
      <c r="EV558" s="49"/>
      <c r="EW558" s="49"/>
      <c r="EX558" s="49"/>
      <c r="EY558" s="49"/>
      <c r="EZ558" s="49"/>
      <c r="FA558" s="49"/>
      <c r="FB558" s="49"/>
      <c r="FC558" s="49"/>
      <c r="FD558" s="49"/>
      <c r="FE558" s="49"/>
      <c r="FF558" s="49"/>
      <c r="FG558" s="49"/>
      <c r="FH558" s="49"/>
      <c r="FI558" s="49"/>
      <c r="FJ558" s="49"/>
      <c r="FK558" s="49"/>
      <c r="FL558" s="49"/>
      <c r="FM558" s="49"/>
      <c r="FN558" s="49"/>
      <c r="FO558" s="49"/>
      <c r="FP558" s="49"/>
      <c r="FQ558" s="49"/>
      <c r="FR558" s="49"/>
      <c r="FS558" s="49"/>
      <c r="FT558" s="49"/>
      <c r="FU558" s="49"/>
      <c r="FV558" s="49"/>
      <c r="FW558" s="49"/>
      <c r="FX558" s="49"/>
      <c r="FY558" s="49"/>
      <c r="FZ558" s="49"/>
      <c r="GA558" s="49"/>
      <c r="GB558" s="49"/>
      <c r="GC558" s="49"/>
      <c r="GD558" s="49"/>
      <c r="GE558" s="49"/>
      <c r="GF558" s="49"/>
      <c r="GG558" s="49"/>
      <c r="GH558" s="49"/>
      <c r="GI558" s="49"/>
      <c r="GJ558" s="49"/>
      <c r="GK558" s="49"/>
      <c r="GL558" s="49"/>
      <c r="GM558" s="49"/>
      <c r="GN558" s="49"/>
      <c r="GO558" s="49"/>
      <c r="GP558" s="49"/>
      <c r="GQ558" s="49"/>
      <c r="GR558" s="49"/>
      <c r="GS558" s="49"/>
      <c r="GT558" s="49"/>
      <c r="GU558" s="49"/>
      <c r="GV558" s="49"/>
      <c r="GW558" s="49"/>
      <c r="GX558" s="49"/>
      <c r="GY558" s="49"/>
      <c r="GZ558" s="49"/>
      <c r="HA558" s="49"/>
      <c r="HB558" s="49"/>
      <c r="HC558" s="49"/>
      <c r="HD558" s="49"/>
      <c r="HE558" s="49"/>
      <c r="HF558" s="49"/>
      <c r="HG558" s="49"/>
      <c r="HH558" s="49"/>
      <c r="HI558" s="49"/>
      <c r="HJ558" s="49"/>
    </row>
    <row r="559" spans="1:235" s="47" customFormat="1" ht="15" customHeight="1">
      <c r="A559" s="22" t="s">
        <v>1033</v>
      </c>
      <c r="B559" s="36" t="s">
        <v>1034</v>
      </c>
      <c r="C559" s="23" t="s">
        <v>62</v>
      </c>
      <c r="D559" s="17">
        <v>20625872.5</v>
      </c>
      <c r="E559" s="17">
        <v>20951259.420000002</v>
      </c>
      <c r="F559" s="17">
        <v>27370222.629999999</v>
      </c>
      <c r="G559" s="17">
        <v>27348800</v>
      </c>
      <c r="H559" s="17">
        <v>28360600</v>
      </c>
      <c r="I559" s="17">
        <v>29254000</v>
      </c>
      <c r="J559" s="17">
        <v>30131600</v>
      </c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49"/>
      <c r="AS559" s="49"/>
      <c r="AT559" s="49"/>
      <c r="AU559" s="49"/>
      <c r="AV559" s="49"/>
      <c r="AW559" s="49"/>
      <c r="AX559" s="49"/>
      <c r="AY559" s="49"/>
      <c r="AZ559" s="49"/>
      <c r="BA559" s="49"/>
      <c r="BB559" s="49"/>
      <c r="BC559" s="49"/>
      <c r="BD559" s="49"/>
      <c r="BE559" s="49"/>
      <c r="BF559" s="49"/>
      <c r="BG559" s="49"/>
      <c r="BH559" s="49"/>
      <c r="BI559" s="49"/>
      <c r="BJ559" s="49"/>
      <c r="BK559" s="49"/>
      <c r="BL559" s="49"/>
      <c r="BM559" s="49"/>
      <c r="BN559" s="49"/>
      <c r="BO559" s="49"/>
      <c r="BP559" s="49"/>
      <c r="BQ559" s="49"/>
      <c r="BR559" s="49"/>
      <c r="BS559" s="49"/>
      <c r="BT559" s="49"/>
      <c r="BU559" s="49"/>
      <c r="BV559" s="49"/>
      <c r="BW559" s="49"/>
      <c r="BX559" s="49"/>
      <c r="BY559" s="49"/>
      <c r="BZ559" s="49"/>
      <c r="CA559" s="49"/>
      <c r="CB559" s="49"/>
      <c r="CC559" s="49"/>
      <c r="CD559" s="49"/>
      <c r="CE559" s="49"/>
      <c r="CF559" s="49"/>
      <c r="CG559" s="49"/>
      <c r="CH559" s="49"/>
      <c r="CI559" s="49"/>
      <c r="CJ559" s="49"/>
      <c r="CK559" s="49"/>
      <c r="CL559" s="49"/>
      <c r="CM559" s="49"/>
      <c r="CN559" s="49"/>
      <c r="CO559" s="49"/>
      <c r="CP559" s="49"/>
      <c r="CQ559" s="49"/>
      <c r="CR559" s="49"/>
      <c r="CS559" s="49"/>
      <c r="CT559" s="49"/>
      <c r="CU559" s="49"/>
      <c r="CV559" s="49"/>
      <c r="CW559" s="49"/>
      <c r="CX559" s="49"/>
      <c r="CY559" s="49"/>
      <c r="CZ559" s="49"/>
      <c r="DA559" s="49"/>
      <c r="DB559" s="49"/>
      <c r="DC559" s="49"/>
      <c r="DD559" s="49"/>
      <c r="DE559" s="49"/>
      <c r="DF559" s="49"/>
      <c r="DG559" s="49"/>
      <c r="DH559" s="49"/>
      <c r="DI559" s="49"/>
      <c r="DJ559" s="49"/>
      <c r="DK559" s="49"/>
      <c r="DL559" s="49"/>
      <c r="DM559" s="49"/>
      <c r="DN559" s="49"/>
      <c r="DO559" s="49"/>
      <c r="DP559" s="49"/>
      <c r="DQ559" s="49"/>
      <c r="DR559" s="49"/>
      <c r="DS559" s="49"/>
      <c r="DT559" s="49"/>
      <c r="DU559" s="49"/>
      <c r="DV559" s="49"/>
      <c r="DW559" s="49"/>
      <c r="DX559" s="49"/>
      <c r="DY559" s="49"/>
      <c r="DZ559" s="49"/>
      <c r="EA559" s="49"/>
      <c r="EB559" s="49"/>
      <c r="EC559" s="49"/>
      <c r="ED559" s="49"/>
      <c r="EE559" s="49"/>
      <c r="EF559" s="49"/>
      <c r="EG559" s="49"/>
      <c r="EH559" s="49"/>
      <c r="EI559" s="49"/>
      <c r="EJ559" s="49"/>
      <c r="EK559" s="49"/>
      <c r="EL559" s="49"/>
      <c r="EM559" s="49"/>
      <c r="EN559" s="49"/>
      <c r="EO559" s="49"/>
      <c r="EP559" s="49"/>
      <c r="EQ559" s="49"/>
      <c r="ER559" s="49"/>
      <c r="ES559" s="49"/>
      <c r="ET559" s="49"/>
      <c r="EU559" s="49"/>
      <c r="EV559" s="49"/>
      <c r="EW559" s="49"/>
      <c r="EX559" s="49"/>
      <c r="EY559" s="49"/>
      <c r="EZ559" s="49"/>
      <c r="FA559" s="49"/>
      <c r="FB559" s="49"/>
      <c r="FC559" s="49"/>
      <c r="FD559" s="49"/>
      <c r="FE559" s="49"/>
      <c r="FF559" s="49"/>
      <c r="FG559" s="49"/>
      <c r="FH559" s="49"/>
      <c r="FI559" s="49"/>
      <c r="FJ559" s="49"/>
      <c r="FK559" s="49"/>
      <c r="FL559" s="49"/>
      <c r="FM559" s="49"/>
      <c r="FN559" s="49"/>
      <c r="FO559" s="49"/>
      <c r="FP559" s="49"/>
      <c r="FQ559" s="49"/>
      <c r="FR559" s="49"/>
      <c r="FS559" s="49"/>
      <c r="FT559" s="49"/>
      <c r="FU559" s="49"/>
      <c r="FV559" s="49"/>
      <c r="FW559" s="49"/>
      <c r="FX559" s="49"/>
      <c r="FY559" s="49"/>
      <c r="FZ559" s="49"/>
      <c r="GA559" s="49"/>
      <c r="GB559" s="49"/>
      <c r="GC559" s="49"/>
      <c r="GD559" s="49"/>
      <c r="GE559" s="49"/>
      <c r="GF559" s="49"/>
      <c r="GG559" s="49"/>
      <c r="GH559" s="49"/>
      <c r="GI559" s="49"/>
      <c r="GJ559" s="49"/>
      <c r="GK559" s="49"/>
      <c r="GL559" s="49"/>
      <c r="GM559" s="49"/>
      <c r="GN559" s="49"/>
      <c r="GO559" s="49"/>
      <c r="GP559" s="49"/>
      <c r="GQ559" s="49"/>
      <c r="GR559" s="49"/>
      <c r="GS559" s="49"/>
      <c r="GT559" s="49"/>
      <c r="GU559" s="49"/>
      <c r="GV559" s="49"/>
      <c r="GW559" s="49"/>
      <c r="GX559" s="49"/>
      <c r="GY559" s="49"/>
      <c r="GZ559" s="49"/>
      <c r="HA559" s="49"/>
      <c r="HB559" s="49"/>
      <c r="HC559" s="49"/>
      <c r="HD559" s="49"/>
      <c r="HE559" s="49"/>
      <c r="HF559" s="49"/>
      <c r="HG559" s="49"/>
      <c r="HH559" s="49"/>
      <c r="HI559" s="49"/>
      <c r="HJ559" s="49"/>
    </row>
    <row r="560" spans="1:235" s="47" customFormat="1">
      <c r="A560" s="24" t="s">
        <v>1035</v>
      </c>
      <c r="B560" s="35" t="s">
        <v>1036</v>
      </c>
      <c r="C560" s="48"/>
      <c r="D560" s="16">
        <f t="shared" ref="D560:J560" si="225">D561</f>
        <v>43335988.989999995</v>
      </c>
      <c r="E560" s="16">
        <f t="shared" si="225"/>
        <v>46677109.32</v>
      </c>
      <c r="F560" s="16">
        <f t="shared" si="225"/>
        <v>53585961.019999996</v>
      </c>
      <c r="G560" s="16">
        <f t="shared" si="225"/>
        <v>58975000</v>
      </c>
      <c r="H560" s="16">
        <f t="shared" si="225"/>
        <v>61157000</v>
      </c>
      <c r="I560" s="16">
        <f t="shared" si="225"/>
        <v>63083000</v>
      </c>
      <c r="J560" s="16">
        <f t="shared" si="225"/>
        <v>64975000</v>
      </c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49"/>
      <c r="AS560" s="49"/>
      <c r="AT560" s="49"/>
      <c r="AU560" s="49"/>
      <c r="AV560" s="49"/>
      <c r="AW560" s="49"/>
      <c r="AX560" s="49"/>
      <c r="AY560" s="49"/>
      <c r="AZ560" s="49"/>
      <c r="BA560" s="49"/>
      <c r="BB560" s="49"/>
      <c r="BC560" s="49"/>
      <c r="BD560" s="49"/>
      <c r="BE560" s="49"/>
      <c r="BF560" s="49"/>
      <c r="BG560" s="49"/>
      <c r="BH560" s="49"/>
      <c r="BI560" s="49"/>
      <c r="BJ560" s="49"/>
      <c r="BK560" s="49"/>
      <c r="BL560" s="49"/>
      <c r="BM560" s="49"/>
      <c r="BN560" s="49"/>
      <c r="BO560" s="49"/>
      <c r="BP560" s="49"/>
      <c r="BQ560" s="49"/>
      <c r="BR560" s="49"/>
      <c r="BS560" s="49"/>
      <c r="BT560" s="49"/>
      <c r="BU560" s="49"/>
      <c r="BV560" s="49"/>
      <c r="BW560" s="49"/>
      <c r="BX560" s="49"/>
      <c r="BY560" s="49"/>
      <c r="BZ560" s="49"/>
      <c r="CA560" s="49"/>
      <c r="CB560" s="49"/>
      <c r="CC560" s="49"/>
      <c r="CD560" s="49"/>
      <c r="CE560" s="49"/>
      <c r="CF560" s="49"/>
      <c r="CG560" s="49"/>
      <c r="CH560" s="49"/>
      <c r="CI560" s="49"/>
      <c r="CJ560" s="49"/>
      <c r="CK560" s="49"/>
      <c r="CL560" s="49"/>
      <c r="CM560" s="49"/>
      <c r="CN560" s="49"/>
      <c r="CO560" s="49"/>
      <c r="CP560" s="49"/>
      <c r="CQ560" s="49"/>
      <c r="CR560" s="49"/>
      <c r="CS560" s="49"/>
      <c r="CT560" s="49"/>
      <c r="CU560" s="49"/>
      <c r="CV560" s="49"/>
      <c r="CW560" s="49"/>
      <c r="CX560" s="49"/>
      <c r="CY560" s="49"/>
      <c r="CZ560" s="49"/>
      <c r="DA560" s="49"/>
      <c r="DB560" s="49"/>
      <c r="DC560" s="49"/>
      <c r="DD560" s="49"/>
      <c r="DE560" s="49"/>
      <c r="DF560" s="49"/>
      <c r="DG560" s="49"/>
      <c r="DH560" s="49"/>
      <c r="DI560" s="49"/>
      <c r="DJ560" s="49"/>
      <c r="DK560" s="49"/>
      <c r="DL560" s="49"/>
      <c r="DM560" s="49"/>
      <c r="DN560" s="49"/>
      <c r="DO560" s="49"/>
      <c r="DP560" s="49"/>
      <c r="DQ560" s="49"/>
      <c r="DR560" s="49"/>
      <c r="DS560" s="49"/>
      <c r="DT560" s="49"/>
      <c r="DU560" s="49"/>
      <c r="DV560" s="49"/>
      <c r="DW560" s="49"/>
      <c r="DX560" s="49"/>
      <c r="DY560" s="49"/>
      <c r="DZ560" s="49"/>
      <c r="EA560" s="49"/>
      <c r="EB560" s="49"/>
      <c r="EC560" s="49"/>
      <c r="ED560" s="49"/>
      <c r="EE560" s="49"/>
      <c r="EF560" s="49"/>
      <c r="EG560" s="49"/>
      <c r="EH560" s="49"/>
      <c r="EI560" s="49"/>
      <c r="EJ560" s="49"/>
      <c r="EK560" s="49"/>
      <c r="EL560" s="49"/>
      <c r="EM560" s="49"/>
      <c r="EN560" s="49"/>
      <c r="EO560" s="49"/>
      <c r="EP560" s="49"/>
      <c r="EQ560" s="49"/>
      <c r="ER560" s="49"/>
      <c r="ES560" s="49"/>
      <c r="ET560" s="49"/>
      <c r="EU560" s="49"/>
      <c r="EV560" s="49"/>
      <c r="EW560" s="49"/>
      <c r="EX560" s="49"/>
      <c r="EY560" s="49"/>
      <c r="EZ560" s="49"/>
      <c r="FA560" s="49"/>
      <c r="FB560" s="49"/>
      <c r="FC560" s="49"/>
      <c r="FD560" s="49"/>
      <c r="FE560" s="49"/>
      <c r="FF560" s="49"/>
      <c r="FG560" s="49"/>
      <c r="FH560" s="49"/>
      <c r="FI560" s="49"/>
      <c r="FJ560" s="49"/>
      <c r="FK560" s="49"/>
      <c r="FL560" s="49"/>
      <c r="FM560" s="49"/>
      <c r="FN560" s="49"/>
      <c r="FO560" s="49"/>
      <c r="FP560" s="49"/>
      <c r="FQ560" s="49"/>
      <c r="FR560" s="49"/>
      <c r="FS560" s="49"/>
      <c r="FT560" s="49"/>
      <c r="FU560" s="49"/>
      <c r="FV560" s="49"/>
      <c r="FW560" s="49"/>
      <c r="FX560" s="49"/>
      <c r="FY560" s="49"/>
      <c r="FZ560" s="49"/>
      <c r="GA560" s="49"/>
      <c r="GB560" s="49"/>
      <c r="GC560" s="49"/>
      <c r="GD560" s="49"/>
      <c r="GE560" s="49"/>
      <c r="GF560" s="49"/>
      <c r="GG560" s="49"/>
      <c r="GH560" s="49"/>
      <c r="GI560" s="49"/>
      <c r="GJ560" s="49"/>
      <c r="GK560" s="49"/>
      <c r="GL560" s="49"/>
      <c r="GM560" s="49"/>
      <c r="GN560" s="49"/>
      <c r="GO560" s="49"/>
      <c r="GP560" s="49"/>
      <c r="GQ560" s="49"/>
      <c r="GR560" s="49"/>
      <c r="GS560" s="49"/>
      <c r="GT560" s="49"/>
      <c r="GU560" s="49"/>
      <c r="GV560" s="49"/>
      <c r="GW560" s="49"/>
      <c r="GX560" s="49"/>
      <c r="GY560" s="49"/>
      <c r="GZ560" s="49"/>
      <c r="HA560" s="49"/>
      <c r="HB560" s="49"/>
      <c r="HC560" s="49"/>
      <c r="HD560" s="49"/>
      <c r="HE560" s="49"/>
      <c r="HF560" s="49"/>
      <c r="HG560" s="49"/>
      <c r="HH560" s="49"/>
      <c r="HI560" s="49"/>
      <c r="HJ560" s="49"/>
    </row>
    <row r="561" spans="1:235" s="47" customFormat="1">
      <c r="A561" s="24" t="s">
        <v>1037</v>
      </c>
      <c r="B561" s="35" t="s">
        <v>1038</v>
      </c>
      <c r="C561" s="48"/>
      <c r="D561" s="16">
        <f t="shared" ref="D561:F561" si="226">SUM(D562:D565)</f>
        <v>43335988.989999995</v>
      </c>
      <c r="E561" s="16">
        <f t="shared" si="226"/>
        <v>46677109.32</v>
      </c>
      <c r="F561" s="16">
        <f t="shared" si="226"/>
        <v>53585961.019999996</v>
      </c>
      <c r="G561" s="16">
        <f t="shared" ref="G561:J561" si="227">SUM(G562:G565)</f>
        <v>58975000</v>
      </c>
      <c r="H561" s="16">
        <f t="shared" si="227"/>
        <v>61157000</v>
      </c>
      <c r="I561" s="16">
        <f t="shared" si="227"/>
        <v>63083000</v>
      </c>
      <c r="J561" s="16">
        <f t="shared" si="227"/>
        <v>64975000</v>
      </c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9"/>
      <c r="AM561" s="49"/>
      <c r="AN561" s="49"/>
      <c r="AO561" s="49"/>
      <c r="AP561" s="49"/>
      <c r="AQ561" s="49"/>
      <c r="AR561" s="49"/>
      <c r="AS561" s="49"/>
      <c r="AT561" s="49"/>
      <c r="AU561" s="49"/>
      <c r="AV561" s="49"/>
      <c r="AW561" s="49"/>
      <c r="AX561" s="49"/>
      <c r="AY561" s="49"/>
      <c r="AZ561" s="49"/>
      <c r="BA561" s="49"/>
      <c r="BB561" s="49"/>
      <c r="BC561" s="49"/>
      <c r="BD561" s="49"/>
      <c r="BE561" s="49"/>
      <c r="BF561" s="49"/>
      <c r="BG561" s="49"/>
      <c r="BH561" s="49"/>
      <c r="BI561" s="49"/>
      <c r="BJ561" s="49"/>
      <c r="BK561" s="49"/>
      <c r="BL561" s="49"/>
      <c r="BM561" s="49"/>
      <c r="BN561" s="49"/>
      <c r="BO561" s="49"/>
      <c r="BP561" s="49"/>
      <c r="BQ561" s="49"/>
      <c r="BR561" s="49"/>
      <c r="BS561" s="49"/>
      <c r="BT561" s="49"/>
      <c r="BU561" s="49"/>
      <c r="BV561" s="49"/>
      <c r="BW561" s="49"/>
      <c r="BX561" s="49"/>
      <c r="BY561" s="49"/>
      <c r="BZ561" s="49"/>
      <c r="CA561" s="49"/>
      <c r="CB561" s="49"/>
      <c r="CC561" s="49"/>
      <c r="CD561" s="49"/>
      <c r="CE561" s="49"/>
      <c r="CF561" s="49"/>
      <c r="CG561" s="49"/>
      <c r="CH561" s="49"/>
      <c r="CI561" s="49"/>
      <c r="CJ561" s="49"/>
      <c r="CK561" s="49"/>
      <c r="CL561" s="49"/>
      <c r="CM561" s="49"/>
      <c r="CN561" s="49"/>
      <c r="CO561" s="49"/>
      <c r="CP561" s="49"/>
      <c r="CQ561" s="49"/>
      <c r="CR561" s="49"/>
      <c r="CS561" s="49"/>
      <c r="CT561" s="49"/>
      <c r="CU561" s="49"/>
      <c r="CV561" s="49"/>
      <c r="CW561" s="49"/>
      <c r="CX561" s="49"/>
      <c r="CY561" s="49"/>
      <c r="CZ561" s="49"/>
      <c r="DA561" s="49"/>
      <c r="DB561" s="49"/>
      <c r="DC561" s="49"/>
      <c r="DD561" s="49"/>
      <c r="DE561" s="49"/>
      <c r="DF561" s="49"/>
      <c r="DG561" s="49"/>
      <c r="DH561" s="49"/>
      <c r="DI561" s="49"/>
      <c r="DJ561" s="49"/>
      <c r="DK561" s="49"/>
      <c r="DL561" s="49"/>
      <c r="DM561" s="49"/>
      <c r="DN561" s="49"/>
      <c r="DO561" s="49"/>
      <c r="DP561" s="49"/>
      <c r="DQ561" s="49"/>
      <c r="DR561" s="49"/>
      <c r="DS561" s="49"/>
      <c r="DT561" s="49"/>
      <c r="DU561" s="49"/>
      <c r="DV561" s="49"/>
      <c r="DW561" s="49"/>
      <c r="DX561" s="49"/>
      <c r="DY561" s="49"/>
      <c r="DZ561" s="49"/>
      <c r="EA561" s="49"/>
      <c r="EB561" s="49"/>
      <c r="EC561" s="49"/>
      <c r="ED561" s="49"/>
      <c r="EE561" s="49"/>
      <c r="EF561" s="49"/>
      <c r="EG561" s="49"/>
      <c r="EH561" s="49"/>
      <c r="EI561" s="49"/>
      <c r="EJ561" s="49"/>
      <c r="EK561" s="49"/>
      <c r="EL561" s="49"/>
      <c r="EM561" s="49"/>
      <c r="EN561" s="49"/>
      <c r="EO561" s="49"/>
      <c r="EP561" s="49"/>
      <c r="EQ561" s="49"/>
      <c r="ER561" s="49"/>
      <c r="ES561" s="49"/>
      <c r="ET561" s="49"/>
      <c r="EU561" s="49"/>
      <c r="EV561" s="49"/>
      <c r="EW561" s="49"/>
      <c r="EX561" s="49"/>
      <c r="EY561" s="49"/>
      <c r="EZ561" s="49"/>
      <c r="FA561" s="49"/>
      <c r="FB561" s="49"/>
      <c r="FC561" s="49"/>
      <c r="FD561" s="49"/>
      <c r="FE561" s="49"/>
      <c r="FF561" s="49"/>
      <c r="FG561" s="49"/>
      <c r="FH561" s="49"/>
      <c r="FI561" s="49"/>
      <c r="FJ561" s="49"/>
      <c r="FK561" s="49"/>
      <c r="FL561" s="49"/>
      <c r="FM561" s="49"/>
      <c r="FN561" s="49"/>
      <c r="FO561" s="49"/>
      <c r="FP561" s="49"/>
      <c r="FQ561" s="49"/>
      <c r="FR561" s="49"/>
      <c r="FS561" s="49"/>
      <c r="FT561" s="49"/>
      <c r="FU561" s="49"/>
      <c r="FV561" s="49"/>
      <c r="FW561" s="49"/>
      <c r="FX561" s="49"/>
      <c r="FY561" s="49"/>
      <c r="FZ561" s="49"/>
      <c r="GA561" s="49"/>
      <c r="GB561" s="49"/>
      <c r="GC561" s="49"/>
      <c r="GD561" s="49"/>
      <c r="GE561" s="49"/>
      <c r="GF561" s="49"/>
      <c r="GG561" s="49"/>
      <c r="GH561" s="49"/>
      <c r="GI561" s="49"/>
      <c r="GJ561" s="49"/>
      <c r="GK561" s="49"/>
      <c r="GL561" s="49"/>
      <c r="GM561" s="49"/>
      <c r="GN561" s="49"/>
      <c r="GO561" s="49"/>
      <c r="GP561" s="49"/>
      <c r="GQ561" s="49"/>
      <c r="GR561" s="49"/>
      <c r="GS561" s="49"/>
      <c r="GT561" s="49"/>
      <c r="GU561" s="49"/>
      <c r="GV561" s="49"/>
      <c r="GW561" s="49"/>
      <c r="GX561" s="49"/>
      <c r="GY561" s="49"/>
      <c r="GZ561" s="49"/>
      <c r="HA561" s="49"/>
      <c r="HB561" s="49"/>
      <c r="HC561" s="49"/>
      <c r="HD561" s="49"/>
      <c r="HE561" s="49"/>
      <c r="HF561" s="49"/>
      <c r="HG561" s="49"/>
      <c r="HH561" s="49"/>
      <c r="HI561" s="49"/>
      <c r="HJ561" s="49"/>
    </row>
    <row r="562" spans="1:235" s="47" customFormat="1">
      <c r="A562" s="22" t="s">
        <v>1039</v>
      </c>
      <c r="B562" s="36" t="s">
        <v>1040</v>
      </c>
      <c r="C562" s="48" t="s">
        <v>14</v>
      </c>
      <c r="D562" s="17">
        <v>26001591.789999999</v>
      </c>
      <c r="E562" s="17">
        <v>28006263.460000001</v>
      </c>
      <c r="F562" s="17">
        <v>32151575.949999999</v>
      </c>
      <c r="G562" s="17">
        <v>35385000</v>
      </c>
      <c r="H562" s="17">
        <v>36694200</v>
      </c>
      <c r="I562" s="17">
        <v>37849800</v>
      </c>
      <c r="J562" s="17">
        <v>38985000</v>
      </c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  <c r="AR562" s="49"/>
      <c r="AS562" s="49"/>
      <c r="AT562" s="49"/>
      <c r="AU562" s="49"/>
      <c r="AV562" s="49"/>
      <c r="AW562" s="49"/>
      <c r="AX562" s="49"/>
      <c r="AY562" s="49"/>
      <c r="AZ562" s="49"/>
      <c r="BA562" s="49"/>
      <c r="BB562" s="49"/>
      <c r="BC562" s="49"/>
      <c r="BD562" s="49"/>
      <c r="BE562" s="49"/>
      <c r="BF562" s="49"/>
      <c r="BG562" s="49"/>
      <c r="BH562" s="49"/>
      <c r="BI562" s="49"/>
      <c r="BJ562" s="49"/>
      <c r="BK562" s="49"/>
      <c r="BL562" s="49"/>
      <c r="BM562" s="49"/>
      <c r="BN562" s="49"/>
      <c r="BO562" s="49"/>
      <c r="BP562" s="49"/>
      <c r="BQ562" s="49"/>
      <c r="BR562" s="49"/>
      <c r="BS562" s="49"/>
      <c r="BT562" s="49"/>
      <c r="BU562" s="49"/>
      <c r="BV562" s="49"/>
      <c r="BW562" s="49"/>
      <c r="BX562" s="49"/>
      <c r="BY562" s="49"/>
      <c r="BZ562" s="49"/>
      <c r="CA562" s="49"/>
      <c r="CB562" s="49"/>
      <c r="CC562" s="49"/>
      <c r="CD562" s="49"/>
      <c r="CE562" s="49"/>
      <c r="CF562" s="49"/>
      <c r="CG562" s="49"/>
      <c r="CH562" s="49"/>
      <c r="CI562" s="49"/>
      <c r="CJ562" s="49"/>
      <c r="CK562" s="49"/>
      <c r="CL562" s="49"/>
      <c r="CM562" s="49"/>
      <c r="CN562" s="49"/>
      <c r="CO562" s="49"/>
      <c r="CP562" s="49"/>
      <c r="CQ562" s="49"/>
      <c r="CR562" s="49"/>
      <c r="CS562" s="49"/>
      <c r="CT562" s="49"/>
      <c r="CU562" s="49"/>
      <c r="CV562" s="49"/>
      <c r="CW562" s="49"/>
      <c r="CX562" s="49"/>
      <c r="CY562" s="49"/>
      <c r="CZ562" s="49"/>
      <c r="DA562" s="49"/>
      <c r="DB562" s="49"/>
      <c r="DC562" s="49"/>
      <c r="DD562" s="49"/>
      <c r="DE562" s="49"/>
      <c r="DF562" s="49"/>
      <c r="DG562" s="49"/>
      <c r="DH562" s="49"/>
      <c r="DI562" s="49"/>
      <c r="DJ562" s="49"/>
      <c r="DK562" s="49"/>
      <c r="DL562" s="49"/>
      <c r="DM562" s="49"/>
      <c r="DN562" s="49"/>
      <c r="DO562" s="49"/>
      <c r="DP562" s="49"/>
      <c r="DQ562" s="49"/>
      <c r="DR562" s="49"/>
      <c r="DS562" s="49"/>
      <c r="DT562" s="49"/>
      <c r="DU562" s="49"/>
      <c r="DV562" s="49"/>
      <c r="DW562" s="49"/>
      <c r="DX562" s="49"/>
      <c r="DY562" s="49"/>
      <c r="DZ562" s="49"/>
      <c r="EA562" s="49"/>
      <c r="EB562" s="49"/>
      <c r="EC562" s="49"/>
      <c r="ED562" s="49"/>
      <c r="EE562" s="49"/>
      <c r="EF562" s="49"/>
      <c r="EG562" s="49"/>
      <c r="EH562" s="49"/>
      <c r="EI562" s="49"/>
      <c r="EJ562" s="49"/>
      <c r="EK562" s="49"/>
      <c r="EL562" s="49"/>
      <c r="EM562" s="49"/>
      <c r="EN562" s="49"/>
      <c r="EO562" s="49"/>
      <c r="EP562" s="49"/>
      <c r="EQ562" s="49"/>
      <c r="ER562" s="49"/>
      <c r="ES562" s="49"/>
      <c r="ET562" s="49"/>
      <c r="EU562" s="49"/>
      <c r="EV562" s="49"/>
      <c r="EW562" s="49"/>
      <c r="EX562" s="49"/>
      <c r="EY562" s="49"/>
      <c r="EZ562" s="49"/>
      <c r="FA562" s="49"/>
      <c r="FB562" s="49"/>
      <c r="FC562" s="49"/>
      <c r="FD562" s="49"/>
      <c r="FE562" s="49"/>
      <c r="FF562" s="49"/>
      <c r="FG562" s="49"/>
      <c r="FH562" s="49"/>
      <c r="FI562" s="49"/>
      <c r="FJ562" s="49"/>
      <c r="FK562" s="49"/>
      <c r="FL562" s="49"/>
      <c r="FM562" s="49"/>
      <c r="FN562" s="49"/>
      <c r="FO562" s="49"/>
      <c r="FP562" s="49"/>
      <c r="FQ562" s="49"/>
      <c r="FR562" s="49"/>
      <c r="FS562" s="49"/>
      <c r="FT562" s="49"/>
      <c r="FU562" s="49"/>
      <c r="FV562" s="49"/>
      <c r="FW562" s="49"/>
      <c r="FX562" s="49"/>
      <c r="FY562" s="49"/>
      <c r="FZ562" s="49"/>
      <c r="GA562" s="49"/>
      <c r="GB562" s="49"/>
      <c r="GC562" s="49"/>
      <c r="GD562" s="49"/>
      <c r="GE562" s="49"/>
      <c r="GF562" s="49"/>
      <c r="GG562" s="49"/>
      <c r="GH562" s="49"/>
      <c r="GI562" s="49"/>
      <c r="GJ562" s="49"/>
      <c r="GK562" s="49"/>
      <c r="GL562" s="49"/>
      <c r="GM562" s="49"/>
      <c r="GN562" s="49"/>
      <c r="GO562" s="49"/>
      <c r="GP562" s="49"/>
      <c r="GQ562" s="49"/>
      <c r="GR562" s="49"/>
      <c r="GS562" s="49"/>
      <c r="GT562" s="49"/>
      <c r="GU562" s="49"/>
      <c r="GV562" s="49"/>
      <c r="GW562" s="49"/>
      <c r="GX562" s="49"/>
      <c r="GY562" s="49"/>
      <c r="GZ562" s="49"/>
      <c r="HA562" s="49"/>
      <c r="HB562" s="49"/>
      <c r="HC562" s="49"/>
      <c r="HD562" s="49"/>
      <c r="HE562" s="49"/>
      <c r="HF562" s="49"/>
      <c r="HG562" s="49"/>
      <c r="HH562" s="49"/>
      <c r="HI562" s="49"/>
      <c r="HJ562" s="49"/>
    </row>
    <row r="563" spans="1:235" s="47" customFormat="1">
      <c r="A563" s="22" t="s">
        <v>1041</v>
      </c>
      <c r="B563" s="36" t="s">
        <v>1042</v>
      </c>
      <c r="C563" s="48" t="s">
        <v>15</v>
      </c>
      <c r="D563" s="17">
        <v>2166800.04</v>
      </c>
      <c r="E563" s="17">
        <v>2333856.2999999998</v>
      </c>
      <c r="F563" s="17">
        <v>2679298.2400000002</v>
      </c>
      <c r="G563" s="17">
        <v>2948750</v>
      </c>
      <c r="H563" s="17">
        <v>3057850</v>
      </c>
      <c r="I563" s="17">
        <v>3154150</v>
      </c>
      <c r="J563" s="17">
        <v>3248750</v>
      </c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  <c r="AR563" s="49"/>
      <c r="AS563" s="49"/>
      <c r="AT563" s="49"/>
      <c r="AU563" s="49"/>
      <c r="AV563" s="49"/>
      <c r="AW563" s="49"/>
      <c r="AX563" s="49"/>
      <c r="AY563" s="49"/>
      <c r="AZ563" s="49"/>
      <c r="BA563" s="49"/>
      <c r="BB563" s="49"/>
      <c r="BC563" s="49"/>
      <c r="BD563" s="49"/>
      <c r="BE563" s="49"/>
      <c r="BF563" s="49"/>
      <c r="BG563" s="49"/>
      <c r="BH563" s="49"/>
      <c r="BI563" s="49"/>
      <c r="BJ563" s="49"/>
      <c r="BK563" s="49"/>
      <c r="BL563" s="49"/>
      <c r="BM563" s="49"/>
      <c r="BN563" s="49"/>
      <c r="BO563" s="49"/>
      <c r="BP563" s="49"/>
      <c r="BQ563" s="49"/>
      <c r="BR563" s="49"/>
      <c r="BS563" s="49"/>
      <c r="BT563" s="49"/>
      <c r="BU563" s="49"/>
      <c r="BV563" s="49"/>
      <c r="BW563" s="49"/>
      <c r="BX563" s="49"/>
      <c r="BY563" s="49"/>
      <c r="BZ563" s="49"/>
      <c r="CA563" s="49"/>
      <c r="CB563" s="49"/>
      <c r="CC563" s="49"/>
      <c r="CD563" s="49"/>
      <c r="CE563" s="49"/>
      <c r="CF563" s="49"/>
      <c r="CG563" s="49"/>
      <c r="CH563" s="49"/>
      <c r="CI563" s="49"/>
      <c r="CJ563" s="49"/>
      <c r="CK563" s="49"/>
      <c r="CL563" s="49"/>
      <c r="CM563" s="49"/>
      <c r="CN563" s="49"/>
      <c r="CO563" s="49"/>
      <c r="CP563" s="49"/>
      <c r="CQ563" s="49"/>
      <c r="CR563" s="49"/>
      <c r="CS563" s="49"/>
      <c r="CT563" s="49"/>
      <c r="CU563" s="49"/>
      <c r="CV563" s="49"/>
      <c r="CW563" s="49"/>
      <c r="CX563" s="49"/>
      <c r="CY563" s="49"/>
      <c r="CZ563" s="49"/>
      <c r="DA563" s="49"/>
      <c r="DB563" s="49"/>
      <c r="DC563" s="49"/>
      <c r="DD563" s="49"/>
      <c r="DE563" s="49"/>
      <c r="DF563" s="49"/>
      <c r="DG563" s="49"/>
      <c r="DH563" s="49"/>
      <c r="DI563" s="49"/>
      <c r="DJ563" s="49"/>
      <c r="DK563" s="49"/>
      <c r="DL563" s="49"/>
      <c r="DM563" s="49"/>
      <c r="DN563" s="49"/>
      <c r="DO563" s="49"/>
      <c r="DP563" s="49"/>
      <c r="DQ563" s="49"/>
      <c r="DR563" s="49"/>
      <c r="DS563" s="49"/>
      <c r="DT563" s="49"/>
      <c r="DU563" s="49"/>
      <c r="DV563" s="49"/>
      <c r="DW563" s="49"/>
      <c r="DX563" s="49"/>
      <c r="DY563" s="49"/>
      <c r="DZ563" s="49"/>
      <c r="EA563" s="49"/>
      <c r="EB563" s="49"/>
      <c r="EC563" s="49"/>
      <c r="ED563" s="49"/>
      <c r="EE563" s="49"/>
      <c r="EF563" s="49"/>
      <c r="EG563" s="49"/>
      <c r="EH563" s="49"/>
      <c r="EI563" s="49"/>
      <c r="EJ563" s="49"/>
      <c r="EK563" s="49"/>
      <c r="EL563" s="49"/>
      <c r="EM563" s="49"/>
      <c r="EN563" s="49"/>
      <c r="EO563" s="49"/>
      <c r="EP563" s="49"/>
      <c r="EQ563" s="49"/>
      <c r="ER563" s="49"/>
      <c r="ES563" s="49"/>
      <c r="ET563" s="49"/>
      <c r="EU563" s="49"/>
      <c r="EV563" s="49"/>
      <c r="EW563" s="49"/>
      <c r="EX563" s="49"/>
      <c r="EY563" s="49"/>
      <c r="EZ563" s="49"/>
      <c r="FA563" s="49"/>
      <c r="FB563" s="49"/>
      <c r="FC563" s="49"/>
      <c r="FD563" s="49"/>
      <c r="FE563" s="49"/>
      <c r="FF563" s="49"/>
      <c r="FG563" s="49"/>
      <c r="FH563" s="49"/>
      <c r="FI563" s="49"/>
      <c r="FJ563" s="49"/>
      <c r="FK563" s="49"/>
      <c r="FL563" s="49"/>
      <c r="FM563" s="49"/>
      <c r="FN563" s="49"/>
      <c r="FO563" s="49"/>
      <c r="FP563" s="49"/>
      <c r="FQ563" s="49"/>
      <c r="FR563" s="49"/>
      <c r="FS563" s="49"/>
      <c r="FT563" s="49"/>
      <c r="FU563" s="49"/>
      <c r="FV563" s="49"/>
      <c r="FW563" s="49"/>
      <c r="FX563" s="49"/>
      <c r="FY563" s="49"/>
      <c r="FZ563" s="49"/>
      <c r="GA563" s="49"/>
      <c r="GB563" s="49"/>
      <c r="GC563" s="49"/>
      <c r="GD563" s="49"/>
      <c r="GE563" s="49"/>
      <c r="GF563" s="49"/>
      <c r="GG563" s="49"/>
      <c r="GH563" s="49"/>
      <c r="GI563" s="49"/>
      <c r="GJ563" s="49"/>
      <c r="GK563" s="49"/>
      <c r="GL563" s="49"/>
      <c r="GM563" s="49"/>
      <c r="GN563" s="49"/>
      <c r="GO563" s="49"/>
      <c r="GP563" s="49"/>
      <c r="GQ563" s="49"/>
      <c r="GR563" s="49"/>
      <c r="GS563" s="49"/>
      <c r="GT563" s="49"/>
      <c r="GU563" s="49"/>
      <c r="GV563" s="49"/>
      <c r="GW563" s="49"/>
      <c r="GX563" s="49"/>
      <c r="GY563" s="49"/>
      <c r="GZ563" s="49"/>
      <c r="HA563" s="49"/>
      <c r="HB563" s="49"/>
      <c r="HC563" s="49"/>
      <c r="HD563" s="49"/>
      <c r="HE563" s="49"/>
      <c r="HF563" s="49"/>
      <c r="HG563" s="49"/>
      <c r="HH563" s="49"/>
      <c r="HI563" s="49"/>
      <c r="HJ563" s="49"/>
    </row>
    <row r="564" spans="1:235" s="49" customFormat="1">
      <c r="A564" s="22" t="s">
        <v>1043</v>
      </c>
      <c r="B564" s="36" t="s">
        <v>1044</v>
      </c>
      <c r="C564" s="48" t="s">
        <v>16</v>
      </c>
      <c r="D564" s="17">
        <v>6500398.8899999997</v>
      </c>
      <c r="E564" s="17">
        <v>7001567.1299999999</v>
      </c>
      <c r="F564" s="17">
        <v>8037894.29</v>
      </c>
      <c r="G564" s="17">
        <v>8846250</v>
      </c>
      <c r="H564" s="17">
        <v>9173550</v>
      </c>
      <c r="I564" s="17">
        <v>9462450</v>
      </c>
      <c r="J564" s="17">
        <v>9746250</v>
      </c>
      <c r="HK564" s="47"/>
      <c r="HL564" s="47"/>
      <c r="HM564" s="47"/>
      <c r="HN564" s="47"/>
      <c r="HO564" s="47"/>
      <c r="HP564" s="47"/>
      <c r="HQ564" s="47"/>
      <c r="HR564" s="47"/>
      <c r="HS564" s="47"/>
      <c r="HT564" s="47"/>
      <c r="HU564" s="47"/>
      <c r="HV564" s="47"/>
      <c r="HW564" s="47"/>
      <c r="HX564" s="47"/>
      <c r="HY564" s="47"/>
      <c r="HZ564" s="47"/>
      <c r="IA564" s="47"/>
    </row>
    <row r="565" spans="1:235" s="49" customFormat="1">
      <c r="A565" s="22" t="s">
        <v>1045</v>
      </c>
      <c r="B565" s="36" t="s">
        <v>1046</v>
      </c>
      <c r="C565" s="48" t="s">
        <v>62</v>
      </c>
      <c r="D565" s="17">
        <v>8667198.2699999996</v>
      </c>
      <c r="E565" s="17">
        <v>9335422.4299999997</v>
      </c>
      <c r="F565" s="17">
        <v>10717192.539999999</v>
      </c>
      <c r="G565" s="17">
        <v>11795000</v>
      </c>
      <c r="H565" s="17">
        <v>12231400</v>
      </c>
      <c r="I565" s="17">
        <v>12616600</v>
      </c>
      <c r="J565" s="17">
        <v>12995000</v>
      </c>
      <c r="HK565" s="47"/>
      <c r="HL565" s="47"/>
      <c r="HM565" s="47"/>
      <c r="HN565" s="47"/>
      <c r="HO565" s="47"/>
      <c r="HP565" s="47"/>
      <c r="HQ565" s="47"/>
      <c r="HR565" s="47"/>
      <c r="HS565" s="47"/>
      <c r="HT565" s="47"/>
      <c r="HU565" s="47"/>
      <c r="HV565" s="47"/>
      <c r="HW565" s="47"/>
      <c r="HX565" s="47"/>
      <c r="HY565" s="47"/>
      <c r="HZ565" s="47"/>
      <c r="IA565" s="47"/>
    </row>
    <row r="566" spans="1:235" s="49" customFormat="1">
      <c r="A566" s="24" t="s">
        <v>1047</v>
      </c>
      <c r="B566" s="35" t="s">
        <v>1048</v>
      </c>
      <c r="C566" s="48"/>
      <c r="D566" s="16">
        <f t="shared" ref="D566:J566" si="228">D567</f>
        <v>1529376.67</v>
      </c>
      <c r="E566" s="16">
        <f t="shared" si="228"/>
        <v>1492107.1199999999</v>
      </c>
      <c r="F566" s="16">
        <f t="shared" si="228"/>
        <v>1475537.3</v>
      </c>
      <c r="G566" s="16">
        <f t="shared" si="228"/>
        <v>1624000</v>
      </c>
      <c r="H566" s="16">
        <f t="shared" si="228"/>
        <v>1684000</v>
      </c>
      <c r="I566" s="16">
        <f t="shared" si="228"/>
        <v>1737000</v>
      </c>
      <c r="J566" s="16">
        <f t="shared" si="228"/>
        <v>1789000</v>
      </c>
      <c r="HK566" s="47"/>
      <c r="HL566" s="47"/>
      <c r="HM566" s="47"/>
      <c r="HN566" s="47"/>
      <c r="HO566" s="47"/>
      <c r="HP566" s="47"/>
      <c r="HQ566" s="47"/>
      <c r="HR566" s="47"/>
      <c r="HS566" s="47"/>
      <c r="HT566" s="47"/>
      <c r="HU566" s="47"/>
      <c r="HV566" s="47"/>
      <c r="HW566" s="47"/>
      <c r="HX566" s="47"/>
      <c r="HY566" s="47"/>
      <c r="HZ566" s="47"/>
      <c r="IA566" s="47"/>
    </row>
    <row r="567" spans="1:235" s="49" customFormat="1">
      <c r="A567" s="24" t="s">
        <v>1049</v>
      </c>
      <c r="B567" s="35" t="s">
        <v>1050</v>
      </c>
      <c r="C567" s="48"/>
      <c r="D567" s="16">
        <f t="shared" ref="D567:F567" si="229">SUM(D568:D571)</f>
        <v>1529376.67</v>
      </c>
      <c r="E567" s="16">
        <f t="shared" si="229"/>
        <v>1492107.1199999999</v>
      </c>
      <c r="F567" s="16">
        <f t="shared" si="229"/>
        <v>1475537.3</v>
      </c>
      <c r="G567" s="16">
        <f t="shared" ref="G567:J567" si="230">SUM(G568:G571)</f>
        <v>1624000</v>
      </c>
      <c r="H567" s="16">
        <f t="shared" si="230"/>
        <v>1684000</v>
      </c>
      <c r="I567" s="16">
        <f t="shared" si="230"/>
        <v>1737000</v>
      </c>
      <c r="J567" s="16">
        <f t="shared" si="230"/>
        <v>1789000</v>
      </c>
      <c r="HK567" s="47"/>
      <c r="HL567" s="47"/>
      <c r="HM567" s="47"/>
      <c r="HN567" s="47"/>
      <c r="HO567" s="47"/>
      <c r="HP567" s="47"/>
      <c r="HQ567" s="47"/>
      <c r="HR567" s="47"/>
      <c r="HS567" s="47"/>
      <c r="HT567" s="47"/>
      <c r="HU567" s="47"/>
      <c r="HV567" s="47"/>
      <c r="HW567" s="47"/>
      <c r="HX567" s="47"/>
      <c r="HY567" s="47"/>
      <c r="HZ567" s="47"/>
      <c r="IA567" s="47"/>
    </row>
    <row r="568" spans="1:235" s="49" customFormat="1">
      <c r="A568" s="22" t="s">
        <v>1051</v>
      </c>
      <c r="B568" s="36" t="s">
        <v>1052</v>
      </c>
      <c r="C568" s="48" t="s">
        <v>14</v>
      </c>
      <c r="D568" s="17">
        <v>917625.8</v>
      </c>
      <c r="E568" s="17">
        <v>895264</v>
      </c>
      <c r="F568" s="17">
        <v>885322.3</v>
      </c>
      <c r="G568" s="17">
        <v>974400</v>
      </c>
      <c r="H568" s="17">
        <v>1010400</v>
      </c>
      <c r="I568" s="17">
        <v>1042200</v>
      </c>
      <c r="J568" s="17">
        <v>1073400</v>
      </c>
      <c r="HK568" s="47"/>
      <c r="HL568" s="47"/>
      <c r="HM568" s="47"/>
      <c r="HN568" s="47"/>
      <c r="HO568" s="47"/>
      <c r="HP568" s="47"/>
      <c r="HQ568" s="47"/>
      <c r="HR568" s="47"/>
      <c r="HS568" s="47"/>
      <c r="HT568" s="47"/>
      <c r="HU568" s="47"/>
      <c r="HV568" s="47"/>
      <c r="HW568" s="47"/>
      <c r="HX568" s="47"/>
      <c r="HY568" s="47"/>
      <c r="HZ568" s="47"/>
      <c r="IA568" s="47"/>
    </row>
    <row r="569" spans="1:235" s="49" customFormat="1">
      <c r="A569" s="22" t="s">
        <v>1053</v>
      </c>
      <c r="B569" s="36" t="s">
        <v>1054</v>
      </c>
      <c r="C569" s="48" t="s">
        <v>15</v>
      </c>
      <c r="D569" s="17">
        <v>76468.89</v>
      </c>
      <c r="E569" s="17">
        <v>74605.47</v>
      </c>
      <c r="F569" s="17">
        <v>73776.88</v>
      </c>
      <c r="G569" s="17">
        <v>81200</v>
      </c>
      <c r="H569" s="17">
        <v>84200</v>
      </c>
      <c r="I569" s="17">
        <v>86850</v>
      </c>
      <c r="J569" s="17">
        <v>89450</v>
      </c>
      <c r="HK569" s="47"/>
      <c r="HL569" s="47"/>
      <c r="HM569" s="47"/>
      <c r="HN569" s="47"/>
      <c r="HO569" s="47"/>
      <c r="HP569" s="47"/>
      <c r="HQ569" s="47"/>
      <c r="HR569" s="47"/>
      <c r="HS569" s="47"/>
      <c r="HT569" s="47"/>
      <c r="HU569" s="47"/>
      <c r="HV569" s="47"/>
      <c r="HW569" s="47"/>
      <c r="HX569" s="47"/>
      <c r="HY569" s="47"/>
      <c r="HZ569" s="47"/>
      <c r="IA569" s="47"/>
    </row>
    <row r="570" spans="1:235" s="49" customFormat="1">
      <c r="A570" s="22" t="s">
        <v>1055</v>
      </c>
      <c r="B570" s="36" t="s">
        <v>1056</v>
      </c>
      <c r="C570" s="48" t="s">
        <v>16</v>
      </c>
      <c r="D570" s="17">
        <v>229406.54</v>
      </c>
      <c r="E570" s="17">
        <v>223816.14</v>
      </c>
      <c r="F570" s="17">
        <v>221330.63</v>
      </c>
      <c r="G570" s="17">
        <v>243600</v>
      </c>
      <c r="H570" s="17">
        <v>252600</v>
      </c>
      <c r="I570" s="17">
        <v>260550</v>
      </c>
      <c r="J570" s="17">
        <v>268350</v>
      </c>
      <c r="HK570" s="47"/>
      <c r="HL570" s="47"/>
      <c r="HM570" s="47"/>
      <c r="HN570" s="47"/>
      <c r="HO570" s="47"/>
      <c r="HP570" s="47"/>
      <c r="HQ570" s="47"/>
      <c r="HR570" s="47"/>
      <c r="HS570" s="47"/>
      <c r="HT570" s="47"/>
      <c r="HU570" s="47"/>
      <c r="HV570" s="47"/>
      <c r="HW570" s="47"/>
      <c r="HX570" s="47"/>
      <c r="HY570" s="47"/>
      <c r="HZ570" s="47"/>
      <c r="IA570" s="47"/>
    </row>
    <row r="571" spans="1:235" s="49" customFormat="1">
      <c r="A571" s="22" t="s">
        <v>1057</v>
      </c>
      <c r="B571" s="36" t="s">
        <v>1058</v>
      </c>
      <c r="C571" s="48" t="s">
        <v>62</v>
      </c>
      <c r="D571" s="17">
        <v>305875.44</v>
      </c>
      <c r="E571" s="17">
        <v>298421.51</v>
      </c>
      <c r="F571" s="17">
        <v>295107.49</v>
      </c>
      <c r="G571" s="17">
        <v>324800</v>
      </c>
      <c r="H571" s="17">
        <v>336800</v>
      </c>
      <c r="I571" s="17">
        <v>347400</v>
      </c>
      <c r="J571" s="17">
        <v>357800</v>
      </c>
      <c r="HK571" s="47"/>
      <c r="HL571" s="47"/>
      <c r="HM571" s="47"/>
      <c r="HN571" s="47"/>
      <c r="HO571" s="47"/>
      <c r="HP571" s="47"/>
      <c r="HQ571" s="47"/>
      <c r="HR571" s="47"/>
      <c r="HS571" s="47"/>
      <c r="HT571" s="47"/>
      <c r="HU571" s="47"/>
      <c r="HV571" s="47"/>
      <c r="HW571" s="47"/>
      <c r="HX571" s="47"/>
      <c r="HY571" s="47"/>
      <c r="HZ571" s="47"/>
      <c r="IA571" s="47"/>
    </row>
    <row r="572" spans="1:235" s="30" customFormat="1" ht="22.5" customHeight="1">
      <c r="A572" s="24" t="s">
        <v>1059</v>
      </c>
      <c r="B572" s="35" t="s">
        <v>1060</v>
      </c>
      <c r="C572" s="48"/>
      <c r="D572" s="16">
        <f t="shared" ref="D572:J572" si="231">D573</f>
        <v>199641.67</v>
      </c>
      <c r="E572" s="16">
        <f t="shared" si="231"/>
        <v>169471.53</v>
      </c>
      <c r="F572" s="16">
        <f t="shared" si="231"/>
        <v>109257.55</v>
      </c>
      <c r="G572" s="16">
        <f t="shared" si="231"/>
        <v>116300</v>
      </c>
      <c r="H572" s="16">
        <f t="shared" si="231"/>
        <v>120600</v>
      </c>
      <c r="I572" s="16">
        <f t="shared" si="231"/>
        <v>124000</v>
      </c>
      <c r="J572" s="16">
        <f t="shared" si="231"/>
        <v>128000</v>
      </c>
      <c r="HK572" s="29"/>
      <c r="HL572" s="29"/>
      <c r="HM572" s="29"/>
      <c r="HN572" s="29"/>
      <c r="HO572" s="29"/>
      <c r="HP572" s="29"/>
      <c r="HQ572" s="29"/>
      <c r="HR572" s="29"/>
      <c r="HS572" s="29"/>
      <c r="HT572" s="29"/>
      <c r="HU572" s="29"/>
      <c r="HV572" s="29"/>
      <c r="HW572" s="29"/>
      <c r="HX572" s="29"/>
      <c r="HY572" s="29"/>
      <c r="HZ572" s="29"/>
      <c r="IA572" s="29"/>
    </row>
    <row r="573" spans="1:235" s="30" customFormat="1" ht="20.25" customHeight="1">
      <c r="A573" s="24" t="s">
        <v>1061</v>
      </c>
      <c r="B573" s="35" t="s">
        <v>1062</v>
      </c>
      <c r="C573" s="48" t="s">
        <v>93</v>
      </c>
      <c r="D573" s="16">
        <v>199641.67</v>
      </c>
      <c r="E573" s="16">
        <v>169471.53</v>
      </c>
      <c r="F573" s="16">
        <v>109257.55</v>
      </c>
      <c r="G573" s="17">
        <v>116300</v>
      </c>
      <c r="H573" s="17">
        <v>120600</v>
      </c>
      <c r="I573" s="17">
        <v>124000</v>
      </c>
      <c r="J573" s="17">
        <v>128000</v>
      </c>
      <c r="HK573" s="29"/>
      <c r="HL573" s="29"/>
      <c r="HM573" s="29"/>
      <c r="HN573" s="29"/>
      <c r="HO573" s="29"/>
      <c r="HP573" s="29"/>
      <c r="HQ573" s="29"/>
      <c r="HR573" s="29"/>
      <c r="HS573" s="29"/>
      <c r="HT573" s="29"/>
      <c r="HU573" s="29"/>
      <c r="HV573" s="29"/>
      <c r="HW573" s="29"/>
      <c r="HX573" s="29"/>
      <c r="HY573" s="29"/>
      <c r="HZ573" s="29"/>
      <c r="IA573" s="29"/>
    </row>
    <row r="574" spans="1:235" s="30" customFormat="1" ht="18.75" customHeight="1">
      <c r="A574" s="24" t="s">
        <v>1063</v>
      </c>
      <c r="B574" s="35" t="s">
        <v>1064</v>
      </c>
      <c r="C574" s="48"/>
      <c r="D574" s="16">
        <f t="shared" ref="D574:J575" si="232">D575</f>
        <v>10895881.770000001</v>
      </c>
      <c r="E574" s="16">
        <f t="shared" si="232"/>
        <v>15861490.360000001</v>
      </c>
      <c r="F574" s="16">
        <f t="shared" si="232"/>
        <v>13418697.210000001</v>
      </c>
      <c r="G574" s="16">
        <f t="shared" si="232"/>
        <v>10902900</v>
      </c>
      <c r="H574" s="16">
        <f t="shared" si="232"/>
        <v>11813300</v>
      </c>
      <c r="I574" s="16">
        <f t="shared" si="232"/>
        <v>11719600</v>
      </c>
      <c r="J574" s="16">
        <f t="shared" si="232"/>
        <v>12322700</v>
      </c>
      <c r="HK574" s="29"/>
      <c r="HL574" s="29"/>
      <c r="HM574" s="29"/>
      <c r="HN574" s="29"/>
      <c r="HO574" s="29"/>
      <c r="HP574" s="29"/>
      <c r="HQ574" s="29"/>
      <c r="HR574" s="29"/>
      <c r="HS574" s="29"/>
      <c r="HT574" s="29"/>
      <c r="HU574" s="29"/>
      <c r="HV574" s="29"/>
      <c r="HW574" s="29"/>
      <c r="HX574" s="29"/>
      <c r="HY574" s="29"/>
      <c r="HZ574" s="29"/>
      <c r="IA574" s="29"/>
    </row>
    <row r="575" spans="1:235" s="30" customFormat="1" ht="26.25" customHeight="1">
      <c r="A575" s="24" t="s">
        <v>1065</v>
      </c>
      <c r="B575" s="35" t="s">
        <v>1064</v>
      </c>
      <c r="C575" s="48"/>
      <c r="D575" s="16">
        <f t="shared" si="232"/>
        <v>10895881.770000001</v>
      </c>
      <c r="E575" s="16">
        <f t="shared" si="232"/>
        <v>15861490.360000001</v>
      </c>
      <c r="F575" s="16">
        <f t="shared" si="232"/>
        <v>13418697.210000001</v>
      </c>
      <c r="G575" s="16">
        <f t="shared" si="232"/>
        <v>10902900</v>
      </c>
      <c r="H575" s="16">
        <f t="shared" si="232"/>
        <v>11813300</v>
      </c>
      <c r="I575" s="16">
        <f t="shared" si="232"/>
        <v>11719600</v>
      </c>
      <c r="J575" s="16">
        <f t="shared" si="232"/>
        <v>12322700</v>
      </c>
      <c r="HK575" s="29"/>
      <c r="HL575" s="29"/>
      <c r="HM575" s="29"/>
      <c r="HN575" s="29"/>
      <c r="HO575" s="29"/>
      <c r="HP575" s="29"/>
      <c r="HQ575" s="29"/>
      <c r="HR575" s="29"/>
      <c r="HS575" s="29"/>
      <c r="HT575" s="29"/>
      <c r="HU575" s="29"/>
      <c r="HV575" s="29"/>
      <c r="HW575" s="29"/>
      <c r="HX575" s="29"/>
      <c r="HY575" s="29"/>
      <c r="HZ575" s="29"/>
      <c r="IA575" s="29"/>
    </row>
    <row r="576" spans="1:235" s="30" customFormat="1" ht="36">
      <c r="A576" s="96" t="s">
        <v>1066</v>
      </c>
      <c r="B576" s="95" t="s">
        <v>1067</v>
      </c>
      <c r="C576" s="48"/>
      <c r="D576" s="16">
        <f t="shared" ref="D576:H576" si="233">SUM(D577:D593)</f>
        <v>10895881.770000001</v>
      </c>
      <c r="E576" s="16">
        <f>SUM(E577:E594)</f>
        <v>15861490.360000001</v>
      </c>
      <c r="F576" s="16">
        <f>SUM(F577:F593)</f>
        <v>13418697.210000001</v>
      </c>
      <c r="G576" s="16">
        <f>SUM(G577:G593)</f>
        <v>10902900</v>
      </c>
      <c r="H576" s="16">
        <f t="shared" si="233"/>
        <v>11813300</v>
      </c>
      <c r="I576" s="16">
        <f t="shared" ref="I576:J576" si="234">SUM(I577:I593)</f>
        <v>11719600</v>
      </c>
      <c r="J576" s="16">
        <f t="shared" si="234"/>
        <v>12322700</v>
      </c>
      <c r="HK576" s="29"/>
      <c r="HL576" s="29"/>
      <c r="HM576" s="29"/>
      <c r="HN576" s="29"/>
      <c r="HO576" s="29"/>
      <c r="HP576" s="29"/>
      <c r="HQ576" s="29"/>
      <c r="HR576" s="29"/>
      <c r="HS576" s="29"/>
      <c r="HT576" s="29"/>
      <c r="HU576" s="29"/>
      <c r="HV576" s="29"/>
      <c r="HW576" s="29"/>
      <c r="HX576" s="29"/>
      <c r="HY576" s="29"/>
      <c r="HZ576" s="29"/>
      <c r="IA576" s="29"/>
    </row>
    <row r="577" spans="1:235" s="30" customFormat="1" hidden="1">
      <c r="A577" s="22" t="s">
        <v>1068</v>
      </c>
      <c r="B577" s="36" t="s">
        <v>177</v>
      </c>
      <c r="C577" s="48" t="s">
        <v>82</v>
      </c>
      <c r="D577" s="17">
        <v>1409829.4</v>
      </c>
      <c r="E577" s="17">
        <v>1720299</v>
      </c>
      <c r="F577" s="17">
        <v>1597420.5</v>
      </c>
      <c r="G577" s="17">
        <v>1470000</v>
      </c>
      <c r="H577" s="17">
        <v>1472500</v>
      </c>
      <c r="I577" s="17">
        <v>1500000</v>
      </c>
      <c r="J577" s="17">
        <v>1600000</v>
      </c>
      <c r="HK577" s="29"/>
      <c r="HL577" s="29"/>
      <c r="HM577" s="29"/>
      <c r="HN577" s="29"/>
      <c r="HO577" s="29"/>
      <c r="HP577" s="29"/>
      <c r="HQ577" s="29"/>
      <c r="HR577" s="29"/>
      <c r="HS577" s="29"/>
      <c r="HT577" s="29"/>
      <c r="HU577" s="29"/>
      <c r="HV577" s="29"/>
      <c r="HW577" s="29"/>
      <c r="HX577" s="29"/>
      <c r="HY577" s="29"/>
      <c r="HZ577" s="29"/>
      <c r="IA577" s="29"/>
    </row>
    <row r="578" spans="1:235" s="30" customFormat="1" hidden="1">
      <c r="A578" s="22" t="s">
        <v>1069</v>
      </c>
      <c r="B578" s="36" t="s">
        <v>178</v>
      </c>
      <c r="C578" s="48" t="s">
        <v>70</v>
      </c>
      <c r="D578" s="17">
        <v>315000</v>
      </c>
      <c r="E578" s="17">
        <v>455000</v>
      </c>
      <c r="F578" s="17">
        <v>455000</v>
      </c>
      <c r="G578" s="17">
        <v>420000</v>
      </c>
      <c r="H578" s="17">
        <v>420000</v>
      </c>
      <c r="I578" s="17">
        <v>42000</v>
      </c>
      <c r="J578" s="17">
        <v>420000</v>
      </c>
      <c r="HK578" s="29"/>
      <c r="HL578" s="29"/>
      <c r="HM578" s="29"/>
      <c r="HN578" s="29"/>
      <c r="HO578" s="29"/>
      <c r="HP578" s="29"/>
      <c r="HQ578" s="29"/>
      <c r="HR578" s="29"/>
      <c r="HS578" s="29"/>
      <c r="HT578" s="29"/>
      <c r="HU578" s="29"/>
      <c r="HV578" s="29"/>
      <c r="HW578" s="29"/>
      <c r="HX578" s="29"/>
      <c r="HY578" s="29"/>
      <c r="HZ578" s="29"/>
      <c r="IA578" s="29"/>
    </row>
    <row r="579" spans="1:235" s="30" customFormat="1" hidden="1">
      <c r="A579" s="22" t="s">
        <v>1070</v>
      </c>
      <c r="B579" s="36" t="s">
        <v>179</v>
      </c>
      <c r="C579" s="48" t="s">
        <v>68</v>
      </c>
      <c r="D579" s="17">
        <v>627180.56000000006</v>
      </c>
      <c r="E579" s="17">
        <v>773938.41</v>
      </c>
      <c r="F579" s="17">
        <v>821294.47</v>
      </c>
      <c r="G579" s="17">
        <v>650000</v>
      </c>
      <c r="H579" s="17">
        <v>655300</v>
      </c>
      <c r="I579" s="17">
        <v>660000</v>
      </c>
      <c r="J579" s="17">
        <v>680000</v>
      </c>
      <c r="HK579" s="29"/>
      <c r="HL579" s="29"/>
      <c r="HM579" s="29"/>
      <c r="HN579" s="29"/>
      <c r="HO579" s="29"/>
      <c r="HP579" s="29"/>
      <c r="HQ579" s="29"/>
      <c r="HR579" s="29"/>
      <c r="HS579" s="29"/>
      <c r="HT579" s="29"/>
      <c r="HU579" s="29"/>
      <c r="HV579" s="29"/>
      <c r="HW579" s="29"/>
      <c r="HX579" s="29"/>
      <c r="HY579" s="29"/>
      <c r="HZ579" s="29"/>
      <c r="IA579" s="29"/>
    </row>
    <row r="580" spans="1:235" s="30" customFormat="1" hidden="1">
      <c r="A580" s="22" t="s">
        <v>1071</v>
      </c>
      <c r="B580" s="36" t="s">
        <v>180</v>
      </c>
      <c r="C580" s="48" t="s">
        <v>78</v>
      </c>
      <c r="D580" s="17">
        <v>3750</v>
      </c>
      <c r="E580" s="17">
        <v>211250</v>
      </c>
      <c r="F580" s="17">
        <v>214250</v>
      </c>
      <c r="G580" s="17">
        <v>228000</v>
      </c>
      <c r="H580" s="17">
        <v>240000</v>
      </c>
      <c r="I580" s="17">
        <v>244200</v>
      </c>
      <c r="J580" s="17">
        <v>251000</v>
      </c>
      <c r="HK580" s="29"/>
      <c r="HL580" s="29"/>
      <c r="HM580" s="29"/>
      <c r="HN580" s="29"/>
      <c r="HO580" s="29"/>
      <c r="HP580" s="29"/>
      <c r="HQ580" s="29"/>
      <c r="HR580" s="29"/>
      <c r="HS580" s="29"/>
      <c r="HT580" s="29"/>
      <c r="HU580" s="29"/>
      <c r="HV580" s="29"/>
      <c r="HW580" s="29"/>
      <c r="HX580" s="29"/>
      <c r="HY580" s="29"/>
      <c r="HZ580" s="29"/>
      <c r="IA580" s="29"/>
    </row>
    <row r="581" spans="1:235" s="30" customFormat="1" hidden="1">
      <c r="A581" s="22" t="s">
        <v>1072</v>
      </c>
      <c r="B581" s="36" t="s">
        <v>275</v>
      </c>
      <c r="C581" s="48" t="s">
        <v>65</v>
      </c>
      <c r="D581" s="17">
        <v>0</v>
      </c>
      <c r="E581" s="17">
        <v>0</v>
      </c>
      <c r="F581" s="17"/>
      <c r="G581" s="17">
        <v>0</v>
      </c>
      <c r="H581" s="17">
        <v>0</v>
      </c>
      <c r="I581" s="17">
        <v>0</v>
      </c>
      <c r="J581" s="17">
        <v>0</v>
      </c>
      <c r="HK581" s="29"/>
      <c r="HL581" s="29"/>
      <c r="HM581" s="29"/>
      <c r="HN581" s="29"/>
      <c r="HO581" s="29"/>
      <c r="HP581" s="29"/>
      <c r="HQ581" s="29"/>
      <c r="HR581" s="29"/>
      <c r="HS581" s="29"/>
      <c r="HT581" s="29"/>
      <c r="HU581" s="29"/>
      <c r="HV581" s="29"/>
      <c r="HW581" s="29"/>
      <c r="HX581" s="29"/>
      <c r="HY581" s="29"/>
      <c r="HZ581" s="29"/>
      <c r="IA581" s="29"/>
    </row>
    <row r="582" spans="1:235" s="30" customFormat="1" hidden="1">
      <c r="A582" s="22" t="s">
        <v>1073</v>
      </c>
      <c r="B582" s="36" t="s">
        <v>181</v>
      </c>
      <c r="C582" s="48" t="s">
        <v>65</v>
      </c>
      <c r="D582" s="17">
        <v>960500</v>
      </c>
      <c r="E582" s="17">
        <v>1384000</v>
      </c>
      <c r="F582" s="17">
        <v>1320834.95</v>
      </c>
      <c r="G582" s="17">
        <v>1406000</v>
      </c>
      <c r="H582" s="17">
        <v>1581500</v>
      </c>
      <c r="I582" s="17">
        <v>1582000</v>
      </c>
      <c r="J582" s="17">
        <v>1590000</v>
      </c>
      <c r="HK582" s="29"/>
      <c r="HL582" s="29"/>
      <c r="HM582" s="29"/>
      <c r="HN582" s="29"/>
      <c r="HO582" s="29"/>
      <c r="HP582" s="29"/>
      <c r="HQ582" s="29"/>
      <c r="HR582" s="29"/>
      <c r="HS582" s="29"/>
      <c r="HT582" s="29"/>
      <c r="HU582" s="29"/>
      <c r="HV582" s="29"/>
      <c r="HW582" s="29"/>
      <c r="HX582" s="29"/>
      <c r="HY582" s="29"/>
      <c r="HZ582" s="29"/>
      <c r="IA582" s="29"/>
    </row>
    <row r="583" spans="1:235" s="30" customFormat="1" hidden="1">
      <c r="A583" s="22" t="s">
        <v>1074</v>
      </c>
      <c r="B583" s="36" t="s">
        <v>182</v>
      </c>
      <c r="C583" s="48" t="s">
        <v>68</v>
      </c>
      <c r="D583" s="17"/>
      <c r="E583" s="17"/>
      <c r="F583" s="17"/>
      <c r="G583" s="17"/>
      <c r="H583" s="17"/>
      <c r="I583" s="17"/>
      <c r="J583" s="17"/>
      <c r="HK583" s="29"/>
      <c r="HL583" s="29"/>
      <c r="HM583" s="29"/>
      <c r="HN583" s="29"/>
      <c r="HO583" s="29"/>
      <c r="HP583" s="29"/>
      <c r="HQ583" s="29"/>
      <c r="HR583" s="29"/>
      <c r="HS583" s="29"/>
      <c r="HT583" s="29"/>
      <c r="HU583" s="29"/>
      <c r="HV583" s="29"/>
      <c r="HW583" s="29"/>
      <c r="HX583" s="29"/>
      <c r="HY583" s="29"/>
      <c r="HZ583" s="29"/>
      <c r="IA583" s="29"/>
    </row>
    <row r="584" spans="1:235" s="30" customFormat="1" hidden="1">
      <c r="A584" s="22" t="s">
        <v>1075</v>
      </c>
      <c r="B584" s="36" t="s">
        <v>183</v>
      </c>
      <c r="C584" s="48" t="s">
        <v>84</v>
      </c>
      <c r="D584" s="17">
        <v>38535</v>
      </c>
      <c r="E584" s="17">
        <v>55050</v>
      </c>
      <c r="F584" s="17">
        <v>47710</v>
      </c>
      <c r="G584" s="17">
        <v>43000</v>
      </c>
      <c r="H584" s="17">
        <v>41900</v>
      </c>
      <c r="I584" s="17">
        <v>42000</v>
      </c>
      <c r="J584" s="17">
        <v>43000</v>
      </c>
      <c r="HK584" s="29"/>
      <c r="HL584" s="29"/>
      <c r="HM584" s="29"/>
      <c r="HN584" s="29"/>
      <c r="HO584" s="29"/>
      <c r="HP584" s="29"/>
      <c r="HQ584" s="29"/>
      <c r="HR584" s="29"/>
      <c r="HS584" s="29"/>
      <c r="HT584" s="29"/>
      <c r="HU584" s="29"/>
      <c r="HV584" s="29"/>
      <c r="HW584" s="29"/>
      <c r="HX584" s="29"/>
      <c r="HY584" s="29"/>
      <c r="HZ584" s="29"/>
      <c r="IA584" s="29"/>
    </row>
    <row r="585" spans="1:235" s="30" customFormat="1" hidden="1">
      <c r="A585" s="22" t="s">
        <v>1076</v>
      </c>
      <c r="B585" s="36" t="s">
        <v>184</v>
      </c>
      <c r="C585" s="48" t="s">
        <v>84</v>
      </c>
      <c r="D585" s="17"/>
      <c r="E585" s="17"/>
      <c r="F585" s="17"/>
      <c r="G585" s="17"/>
      <c r="H585" s="17"/>
      <c r="I585" s="17"/>
      <c r="J585" s="17"/>
      <c r="HK585" s="29"/>
      <c r="HL585" s="29"/>
      <c r="HM585" s="29"/>
      <c r="HN585" s="29"/>
      <c r="HO585" s="29"/>
      <c r="HP585" s="29"/>
      <c r="HQ585" s="29"/>
      <c r="HR585" s="29"/>
      <c r="HS585" s="29"/>
      <c r="HT585" s="29"/>
      <c r="HU585" s="29"/>
      <c r="HV585" s="29"/>
      <c r="HW585" s="29"/>
      <c r="HX585" s="29"/>
      <c r="HY585" s="29"/>
      <c r="HZ585" s="29"/>
      <c r="IA585" s="29"/>
    </row>
    <row r="586" spans="1:235" s="30" customFormat="1" hidden="1">
      <c r="A586" s="22" t="s">
        <v>1077</v>
      </c>
      <c r="B586" s="36" t="s">
        <v>185</v>
      </c>
      <c r="C586" s="48" t="s">
        <v>86</v>
      </c>
      <c r="D586" s="17">
        <v>1622728.93</v>
      </c>
      <c r="E586" s="17">
        <v>2291308.7200000002</v>
      </c>
      <c r="F586" s="17">
        <v>2160865.39</v>
      </c>
      <c r="G586" s="17">
        <v>2200000</v>
      </c>
      <c r="H586" s="17">
        <v>2231400</v>
      </c>
      <c r="I586" s="17">
        <v>2462800</v>
      </c>
      <c r="J586" s="17">
        <v>2536700</v>
      </c>
      <c r="HK586" s="29"/>
      <c r="HL586" s="29"/>
      <c r="HM586" s="29"/>
      <c r="HN586" s="29"/>
      <c r="HO586" s="29"/>
      <c r="HP586" s="29"/>
      <c r="HQ586" s="29"/>
      <c r="HR586" s="29"/>
      <c r="HS586" s="29"/>
      <c r="HT586" s="29"/>
      <c r="HU586" s="29"/>
      <c r="HV586" s="29"/>
      <c r="HW586" s="29"/>
      <c r="HX586" s="29"/>
      <c r="HY586" s="29"/>
      <c r="HZ586" s="29"/>
      <c r="IA586" s="29"/>
    </row>
    <row r="587" spans="1:235" s="30" customFormat="1" hidden="1">
      <c r="A587" s="22" t="s">
        <v>1078</v>
      </c>
      <c r="B587" s="22" t="s">
        <v>186</v>
      </c>
      <c r="C587" s="23" t="s">
        <v>82</v>
      </c>
      <c r="D587" s="17">
        <v>3675000</v>
      </c>
      <c r="E587" s="17">
        <v>5250000</v>
      </c>
      <c r="F587" s="17">
        <v>4640909.09</v>
      </c>
      <c r="G587" s="17">
        <v>2700000</v>
      </c>
      <c r="H587" s="17">
        <v>2700000</v>
      </c>
      <c r="I587" s="17">
        <v>2700000</v>
      </c>
      <c r="J587" s="17">
        <v>2700000</v>
      </c>
      <c r="HK587" s="29"/>
      <c r="HL587" s="29"/>
      <c r="HM587" s="29"/>
      <c r="HN587" s="29"/>
      <c r="HO587" s="29"/>
      <c r="HP587" s="29"/>
      <c r="HQ587" s="29"/>
      <c r="HR587" s="29"/>
      <c r="HS587" s="29"/>
      <c r="HT587" s="29"/>
      <c r="HU587" s="29"/>
      <c r="HV587" s="29"/>
      <c r="HW587" s="29"/>
      <c r="HX587" s="29"/>
      <c r="HY587" s="29"/>
      <c r="HZ587" s="29"/>
      <c r="IA587" s="29"/>
    </row>
    <row r="588" spans="1:235" s="30" customFormat="1" hidden="1">
      <c r="A588" s="22" t="s">
        <v>1079</v>
      </c>
      <c r="B588" s="22" t="s">
        <v>188</v>
      </c>
      <c r="C588" s="23" t="s">
        <v>65</v>
      </c>
      <c r="D588" s="17">
        <v>31500</v>
      </c>
      <c r="E588" s="17">
        <v>55000</v>
      </c>
      <c r="F588" s="17">
        <v>50200</v>
      </c>
      <c r="G588" s="17">
        <v>36000</v>
      </c>
      <c r="H588" s="17">
        <v>36000</v>
      </c>
      <c r="I588" s="17">
        <v>36000</v>
      </c>
      <c r="J588" s="17">
        <v>36000</v>
      </c>
      <c r="HK588" s="29"/>
      <c r="HL588" s="29"/>
      <c r="HM588" s="29"/>
      <c r="HN588" s="29"/>
      <c r="HO588" s="29"/>
      <c r="HP588" s="29"/>
      <c r="HQ588" s="29"/>
      <c r="HR588" s="29"/>
      <c r="HS588" s="29"/>
      <c r="HT588" s="29"/>
      <c r="HU588" s="29"/>
      <c r="HV588" s="29"/>
      <c r="HW588" s="29"/>
      <c r="HX588" s="29"/>
      <c r="HY588" s="29"/>
      <c r="HZ588" s="29"/>
      <c r="IA588" s="29"/>
    </row>
    <row r="589" spans="1:235" s="30" customFormat="1" hidden="1">
      <c r="A589" s="22" t="s">
        <v>1080</v>
      </c>
      <c r="B589" s="22" t="s">
        <v>189</v>
      </c>
      <c r="C589" s="23" t="s">
        <v>68</v>
      </c>
      <c r="D589" s="17">
        <v>251848</v>
      </c>
      <c r="E589" s="17">
        <v>829166</v>
      </c>
      <c r="F589" s="17">
        <v>444561</v>
      </c>
      <c r="G589" s="17">
        <v>473300</v>
      </c>
      <c r="H589" s="17">
        <v>490700</v>
      </c>
      <c r="I589" s="17">
        <v>506600</v>
      </c>
      <c r="J589" s="17">
        <v>522000</v>
      </c>
      <c r="HK589" s="29"/>
      <c r="HL589" s="29"/>
      <c r="HM589" s="29"/>
      <c r="HN589" s="29"/>
      <c r="HO589" s="29"/>
      <c r="HP589" s="29"/>
      <c r="HQ589" s="29"/>
      <c r="HR589" s="29"/>
      <c r="HS589" s="29"/>
      <c r="HT589" s="29"/>
      <c r="HU589" s="29"/>
      <c r="HV589" s="29"/>
      <c r="HW589" s="29"/>
      <c r="HX589" s="29"/>
      <c r="HY589" s="29"/>
      <c r="HZ589" s="29"/>
      <c r="IA589" s="29"/>
    </row>
    <row r="590" spans="1:235" s="30" customFormat="1" hidden="1">
      <c r="A590" s="22" t="s">
        <v>1081</v>
      </c>
      <c r="B590" s="22" t="s">
        <v>274</v>
      </c>
      <c r="C590" s="23" t="s">
        <v>234</v>
      </c>
      <c r="D590" s="17">
        <v>32930.58</v>
      </c>
      <c r="E590" s="17"/>
      <c r="F590" s="17">
        <v>45629.4</v>
      </c>
      <c r="G590" s="17"/>
      <c r="H590" s="17"/>
      <c r="I590" s="17"/>
      <c r="J590" s="17"/>
      <c r="HK590" s="29"/>
      <c r="HL590" s="29"/>
      <c r="HM590" s="29"/>
      <c r="HN590" s="29"/>
      <c r="HO590" s="29"/>
      <c r="HP590" s="29"/>
      <c r="HQ590" s="29"/>
      <c r="HR590" s="29"/>
      <c r="HS590" s="29"/>
      <c r="HT590" s="29"/>
      <c r="HU590" s="29"/>
      <c r="HV590" s="29"/>
      <c r="HW590" s="29"/>
      <c r="HX590" s="29"/>
      <c r="HY590" s="29"/>
      <c r="HZ590" s="29"/>
      <c r="IA590" s="29"/>
    </row>
    <row r="591" spans="1:235" s="30" customFormat="1" hidden="1">
      <c r="A591" s="22" t="s">
        <v>1082</v>
      </c>
      <c r="B591" s="22" t="s">
        <v>187</v>
      </c>
      <c r="C591" s="23" t="s">
        <v>76</v>
      </c>
      <c r="D591" s="17">
        <v>1664641.25</v>
      </c>
      <c r="E591" s="17">
        <v>2518478.23</v>
      </c>
      <c r="F591" s="17">
        <v>1064022.4099999999</v>
      </c>
      <c r="G591" s="17">
        <v>1132600</v>
      </c>
      <c r="H591" s="17">
        <v>1800000</v>
      </c>
      <c r="I591" s="17">
        <v>1800000</v>
      </c>
      <c r="J591" s="17">
        <v>1800000</v>
      </c>
      <c r="HK591" s="29"/>
      <c r="HL591" s="29"/>
      <c r="HM591" s="29"/>
      <c r="HN591" s="29"/>
      <c r="HO591" s="29"/>
      <c r="HP591" s="29"/>
      <c r="HQ591" s="29"/>
      <c r="HR591" s="29"/>
      <c r="HS591" s="29"/>
      <c r="HT591" s="29"/>
      <c r="HU591" s="29"/>
      <c r="HV591" s="29"/>
      <c r="HW591" s="29"/>
      <c r="HX591" s="29"/>
      <c r="HY591" s="29"/>
      <c r="HZ591" s="29"/>
      <c r="IA591" s="29"/>
    </row>
    <row r="592" spans="1:235" s="30" customFormat="1" hidden="1">
      <c r="A592" s="22" t="s">
        <v>1083</v>
      </c>
      <c r="B592" s="22" t="s">
        <v>1084</v>
      </c>
      <c r="C592" s="23" t="s">
        <v>67</v>
      </c>
      <c r="D592" s="17">
        <v>126000</v>
      </c>
      <c r="E592" s="17">
        <v>168000</v>
      </c>
      <c r="F592" s="17">
        <v>156000</v>
      </c>
      <c r="G592" s="17">
        <v>144000</v>
      </c>
      <c r="H592" s="17">
        <v>144000</v>
      </c>
      <c r="I592" s="17">
        <v>144000</v>
      </c>
      <c r="J592" s="17">
        <v>144000</v>
      </c>
      <c r="HK592" s="29"/>
      <c r="HL592" s="29"/>
      <c r="HM592" s="29"/>
      <c r="HN592" s="29"/>
      <c r="HO592" s="29"/>
      <c r="HP592" s="29"/>
      <c r="HQ592" s="29"/>
      <c r="HR592" s="29"/>
      <c r="HS592" s="29"/>
      <c r="HT592" s="29"/>
      <c r="HU592" s="29"/>
      <c r="HV592" s="29"/>
      <c r="HW592" s="29"/>
      <c r="HX592" s="29"/>
      <c r="HY592" s="29"/>
      <c r="HZ592" s="29"/>
      <c r="IA592" s="29"/>
    </row>
    <row r="593" spans="1:235" s="30" customFormat="1" hidden="1">
      <c r="A593" s="22" t="s">
        <v>1085</v>
      </c>
      <c r="B593" s="22" t="s">
        <v>1086</v>
      </c>
      <c r="C593" s="23" t="s">
        <v>72</v>
      </c>
      <c r="D593" s="17">
        <v>136438.04999999999</v>
      </c>
      <c r="E593" s="17"/>
      <c r="F593" s="17">
        <v>400000</v>
      </c>
      <c r="G593" s="17"/>
      <c r="H593" s="17"/>
      <c r="I593" s="17"/>
      <c r="J593" s="17"/>
      <c r="HK593" s="29"/>
      <c r="HL593" s="29"/>
      <c r="HM593" s="29"/>
      <c r="HN593" s="29"/>
      <c r="HO593" s="29"/>
      <c r="HP593" s="29"/>
      <c r="HQ593" s="29"/>
      <c r="HR593" s="29"/>
      <c r="HS593" s="29"/>
      <c r="HT593" s="29"/>
      <c r="HU593" s="29"/>
      <c r="HV593" s="29"/>
      <c r="HW593" s="29"/>
      <c r="HX593" s="29"/>
      <c r="HY593" s="29"/>
      <c r="HZ593" s="29"/>
      <c r="IA593" s="29"/>
    </row>
    <row r="594" spans="1:235" s="30" customFormat="1" hidden="1">
      <c r="A594" s="22" t="s">
        <v>1906</v>
      </c>
      <c r="B594" s="22" t="s">
        <v>1907</v>
      </c>
      <c r="C594" s="23" t="s">
        <v>192</v>
      </c>
      <c r="D594" s="17"/>
      <c r="E594" s="17">
        <v>150000</v>
      </c>
      <c r="F594" s="17">
        <v>0</v>
      </c>
      <c r="G594" s="17"/>
      <c r="H594" s="17"/>
      <c r="I594" s="17"/>
      <c r="J594" s="17"/>
      <c r="HK594" s="29"/>
      <c r="HL594" s="29"/>
      <c r="HM594" s="29"/>
      <c r="HN594" s="29"/>
      <c r="HO594" s="29"/>
      <c r="HP594" s="29"/>
      <c r="HQ594" s="29"/>
      <c r="HR594" s="29"/>
      <c r="HS594" s="29"/>
      <c r="HT594" s="29"/>
      <c r="HU594" s="29"/>
      <c r="HV594" s="29"/>
      <c r="HW594" s="29"/>
      <c r="HX594" s="29"/>
      <c r="HY594" s="29"/>
      <c r="HZ594" s="29"/>
      <c r="IA594" s="29"/>
    </row>
    <row r="595" spans="1:235" s="30" customFormat="1">
      <c r="A595" s="22" t="s">
        <v>1087</v>
      </c>
      <c r="B595" s="22" t="s">
        <v>1088</v>
      </c>
      <c r="C595" s="23"/>
      <c r="D595" s="16">
        <f t="shared" ref="D595:J597" si="235">D596</f>
        <v>0</v>
      </c>
      <c r="E595" s="16">
        <f t="shared" si="235"/>
        <v>13503.53</v>
      </c>
      <c r="F595" s="16">
        <f t="shared" si="235"/>
        <v>12239.96</v>
      </c>
      <c r="G595" s="16">
        <f t="shared" si="235"/>
        <v>13000</v>
      </c>
      <c r="H595" s="16">
        <f t="shared" si="235"/>
        <v>13500</v>
      </c>
      <c r="I595" s="16">
        <f t="shared" si="235"/>
        <v>14000</v>
      </c>
      <c r="J595" s="16">
        <f t="shared" si="235"/>
        <v>14300</v>
      </c>
      <c r="HK595" s="29"/>
      <c r="HL595" s="29"/>
      <c r="HM595" s="29"/>
      <c r="HN595" s="29"/>
      <c r="HO595" s="29"/>
      <c r="HP595" s="29"/>
      <c r="HQ595" s="29"/>
      <c r="HR595" s="29"/>
      <c r="HS595" s="29"/>
      <c r="HT595" s="29"/>
      <c r="HU595" s="29"/>
      <c r="HV595" s="29"/>
      <c r="HW595" s="29"/>
      <c r="HX595" s="29"/>
      <c r="HY595" s="29"/>
      <c r="HZ595" s="29"/>
      <c r="IA595" s="29"/>
    </row>
    <row r="596" spans="1:235" s="30" customFormat="1">
      <c r="A596" s="22" t="s">
        <v>1089</v>
      </c>
      <c r="B596" s="22" t="s">
        <v>1088</v>
      </c>
      <c r="C596" s="23"/>
      <c r="D596" s="16">
        <f t="shared" si="235"/>
        <v>0</v>
      </c>
      <c r="E596" s="16">
        <f t="shared" si="235"/>
        <v>13503.53</v>
      </c>
      <c r="F596" s="16">
        <f t="shared" si="235"/>
        <v>12239.96</v>
      </c>
      <c r="G596" s="16">
        <f t="shared" si="235"/>
        <v>13000</v>
      </c>
      <c r="H596" s="16">
        <f t="shared" si="235"/>
        <v>13500</v>
      </c>
      <c r="I596" s="16">
        <f t="shared" si="235"/>
        <v>14000</v>
      </c>
      <c r="J596" s="16">
        <f t="shared" si="235"/>
        <v>14300</v>
      </c>
      <c r="HK596" s="29"/>
      <c r="HL596" s="29"/>
      <c r="HM596" s="29"/>
      <c r="HN596" s="29"/>
      <c r="HO596" s="29"/>
      <c r="HP596" s="29"/>
      <c r="HQ596" s="29"/>
      <c r="HR596" s="29"/>
      <c r="HS596" s="29"/>
      <c r="HT596" s="29"/>
      <c r="HU596" s="29"/>
      <c r="HV596" s="29"/>
      <c r="HW596" s="29"/>
      <c r="HX596" s="29"/>
      <c r="HY596" s="29"/>
      <c r="HZ596" s="29"/>
      <c r="IA596" s="29"/>
    </row>
    <row r="597" spans="1:235" s="30" customFormat="1">
      <c r="A597" s="22" t="s">
        <v>1090</v>
      </c>
      <c r="B597" s="22" t="s">
        <v>1091</v>
      </c>
      <c r="C597" s="23"/>
      <c r="D597" s="16">
        <f t="shared" si="235"/>
        <v>0</v>
      </c>
      <c r="E597" s="16">
        <f>E598+E599</f>
        <v>13503.53</v>
      </c>
      <c r="F597" s="16">
        <f t="shared" ref="F597:H597" si="236">F598+F599</f>
        <v>12239.96</v>
      </c>
      <c r="G597" s="16">
        <f t="shared" si="236"/>
        <v>13000</v>
      </c>
      <c r="H597" s="16">
        <f t="shared" si="236"/>
        <v>13500</v>
      </c>
      <c r="I597" s="16">
        <f t="shared" ref="I597:J597" si="237">I598+I599</f>
        <v>14000</v>
      </c>
      <c r="J597" s="16">
        <f t="shared" si="237"/>
        <v>14300</v>
      </c>
      <c r="HK597" s="29"/>
      <c r="HL597" s="29"/>
      <c r="HM597" s="29"/>
      <c r="HN597" s="29"/>
      <c r="HO597" s="29"/>
      <c r="HP597" s="29"/>
      <c r="HQ597" s="29"/>
      <c r="HR597" s="29"/>
      <c r="HS597" s="29"/>
      <c r="HT597" s="29"/>
      <c r="HU597" s="29"/>
      <c r="HV597" s="29"/>
      <c r="HW597" s="29"/>
      <c r="HX597" s="29"/>
      <c r="HY597" s="29"/>
      <c r="HZ597" s="29"/>
      <c r="IA597" s="29"/>
    </row>
    <row r="598" spans="1:235" s="30" customFormat="1" hidden="1">
      <c r="A598" s="22" t="s">
        <v>1092</v>
      </c>
      <c r="B598" s="22" t="s">
        <v>1093</v>
      </c>
      <c r="C598" s="23" t="s">
        <v>106</v>
      </c>
      <c r="D598" s="17">
        <v>0</v>
      </c>
      <c r="E598" s="17">
        <v>684</v>
      </c>
      <c r="F598" s="17"/>
      <c r="G598" s="17"/>
      <c r="H598" s="17"/>
      <c r="I598" s="17"/>
      <c r="J598" s="17"/>
      <c r="HK598" s="29"/>
      <c r="HL598" s="29"/>
      <c r="HM598" s="29"/>
      <c r="HN598" s="29"/>
      <c r="HO598" s="29"/>
      <c r="HP598" s="29"/>
      <c r="HQ598" s="29"/>
      <c r="HR598" s="29"/>
      <c r="HS598" s="29"/>
      <c r="HT598" s="29"/>
      <c r="HU598" s="29"/>
      <c r="HV598" s="29"/>
      <c r="HW598" s="29"/>
      <c r="HX598" s="29"/>
      <c r="HY598" s="29"/>
      <c r="HZ598" s="29"/>
      <c r="IA598" s="29"/>
    </row>
    <row r="599" spans="1:235" s="30" customFormat="1" hidden="1">
      <c r="A599" s="22" t="s">
        <v>1094</v>
      </c>
      <c r="B599" s="22" t="s">
        <v>1093</v>
      </c>
      <c r="C599" s="23" t="s">
        <v>108</v>
      </c>
      <c r="D599" s="17"/>
      <c r="E599" s="17">
        <v>12819.53</v>
      </c>
      <c r="F599" s="17">
        <v>12239.96</v>
      </c>
      <c r="G599" s="17">
        <v>13000</v>
      </c>
      <c r="H599" s="17">
        <v>13500</v>
      </c>
      <c r="I599" s="17">
        <v>14000</v>
      </c>
      <c r="J599" s="17">
        <v>14300</v>
      </c>
      <c r="HK599" s="29"/>
      <c r="HL599" s="29"/>
      <c r="HM599" s="29"/>
      <c r="HN599" s="29"/>
      <c r="HO599" s="29"/>
      <c r="HP599" s="29"/>
      <c r="HQ599" s="29"/>
      <c r="HR599" s="29"/>
      <c r="HS599" s="29"/>
      <c r="HT599" s="29"/>
      <c r="HU599" s="29"/>
      <c r="HV599" s="29"/>
      <c r="HW599" s="29"/>
      <c r="HX599" s="29"/>
      <c r="HY599" s="29"/>
      <c r="HZ599" s="29"/>
      <c r="IA599" s="29"/>
    </row>
    <row r="600" spans="1:235" s="30" customFormat="1">
      <c r="A600" s="22" t="s">
        <v>1095</v>
      </c>
      <c r="B600" s="22" t="s">
        <v>1096</v>
      </c>
      <c r="C600" s="23"/>
      <c r="D600" s="17">
        <f t="shared" ref="D600:E601" si="238">D601</f>
        <v>55000</v>
      </c>
      <c r="E600" s="17">
        <f t="shared" si="238"/>
        <v>0</v>
      </c>
      <c r="F600" s="17">
        <f>F601</f>
        <v>100000</v>
      </c>
      <c r="G600" s="17"/>
      <c r="H600" s="17"/>
      <c r="I600" s="17"/>
      <c r="J600" s="17"/>
      <c r="HK600" s="29"/>
      <c r="HL600" s="29"/>
      <c r="HM600" s="29"/>
      <c r="HN600" s="29"/>
      <c r="HO600" s="29"/>
      <c r="HP600" s="29"/>
      <c r="HQ600" s="29"/>
      <c r="HR600" s="29"/>
      <c r="HS600" s="29"/>
      <c r="HT600" s="29"/>
      <c r="HU600" s="29"/>
      <c r="HV600" s="29"/>
      <c r="HW600" s="29"/>
      <c r="HX600" s="29"/>
      <c r="HY600" s="29"/>
      <c r="HZ600" s="29"/>
      <c r="IA600" s="29"/>
    </row>
    <row r="601" spans="1:235" s="30" customFormat="1">
      <c r="A601" s="22" t="s">
        <v>1097</v>
      </c>
      <c r="B601" s="22" t="s">
        <v>1098</v>
      </c>
      <c r="C601" s="23"/>
      <c r="D601" s="17">
        <f t="shared" si="238"/>
        <v>55000</v>
      </c>
      <c r="E601" s="17">
        <f t="shared" si="238"/>
        <v>0</v>
      </c>
      <c r="F601" s="17">
        <f>F602</f>
        <v>100000</v>
      </c>
      <c r="G601" s="17"/>
      <c r="H601" s="17"/>
      <c r="I601" s="17"/>
      <c r="J601" s="17"/>
      <c r="HK601" s="29"/>
      <c r="HL601" s="29"/>
      <c r="HM601" s="29"/>
      <c r="HN601" s="29"/>
      <c r="HO601" s="29"/>
      <c r="HP601" s="29"/>
      <c r="HQ601" s="29"/>
      <c r="HR601" s="29"/>
      <c r="HS601" s="29"/>
      <c r="HT601" s="29"/>
      <c r="HU601" s="29"/>
      <c r="HV601" s="29"/>
      <c r="HW601" s="29"/>
      <c r="HX601" s="29"/>
      <c r="HY601" s="29"/>
      <c r="HZ601" s="29"/>
      <c r="IA601" s="29"/>
    </row>
    <row r="602" spans="1:235" s="30" customFormat="1">
      <c r="A602" s="22" t="s">
        <v>1099</v>
      </c>
      <c r="B602" s="22" t="s">
        <v>1100</v>
      </c>
      <c r="C602" s="23"/>
      <c r="D602" s="17">
        <f t="shared" ref="D602" si="239">D603+D604</f>
        <v>55000</v>
      </c>
      <c r="E602" s="17">
        <f>E603+E604+E605</f>
        <v>0</v>
      </c>
      <c r="F602" s="17">
        <f t="shared" ref="F602:I602" si="240">F603+F604+F605</f>
        <v>100000</v>
      </c>
      <c r="G602" s="17">
        <f t="shared" si="240"/>
        <v>0</v>
      </c>
      <c r="H602" s="17">
        <f t="shared" si="240"/>
        <v>0</v>
      </c>
      <c r="I602" s="17">
        <f t="shared" si="240"/>
        <v>0</v>
      </c>
      <c r="J602" s="17">
        <f t="shared" ref="J602" si="241">J603+J604+J605</f>
        <v>0</v>
      </c>
      <c r="HK602" s="29"/>
      <c r="HL602" s="29"/>
      <c r="HM602" s="29"/>
      <c r="HN602" s="29"/>
      <c r="HO602" s="29"/>
      <c r="HP602" s="29"/>
      <c r="HQ602" s="29"/>
      <c r="HR602" s="29"/>
      <c r="HS602" s="29"/>
      <c r="HT602" s="29"/>
      <c r="HU602" s="29"/>
      <c r="HV602" s="29"/>
      <c r="HW602" s="29"/>
      <c r="HX602" s="29"/>
      <c r="HY602" s="29"/>
      <c r="HZ602" s="29"/>
      <c r="IA602" s="29"/>
    </row>
    <row r="603" spans="1:235" s="30" customFormat="1" hidden="1">
      <c r="A603" s="22" t="s">
        <v>1547</v>
      </c>
      <c r="B603" s="22" t="s">
        <v>1101</v>
      </c>
      <c r="C603" s="23" t="s">
        <v>772</v>
      </c>
      <c r="D603" s="17"/>
      <c r="E603" s="17"/>
      <c r="F603" s="17"/>
      <c r="G603" s="17"/>
      <c r="H603" s="17"/>
      <c r="I603" s="17"/>
      <c r="J603" s="17"/>
      <c r="HK603" s="29"/>
      <c r="HL603" s="29"/>
      <c r="HM603" s="29"/>
      <c r="HN603" s="29"/>
      <c r="HO603" s="29"/>
      <c r="HP603" s="29"/>
      <c r="HQ603" s="29"/>
      <c r="HR603" s="29"/>
      <c r="HS603" s="29"/>
      <c r="HT603" s="29"/>
      <c r="HU603" s="29"/>
      <c r="HV603" s="29"/>
      <c r="HW603" s="29"/>
      <c r="HX603" s="29"/>
      <c r="HY603" s="29"/>
      <c r="HZ603" s="29"/>
      <c r="IA603" s="29"/>
    </row>
    <row r="604" spans="1:235" s="30" customFormat="1" hidden="1">
      <c r="A604" s="22" t="s">
        <v>1827</v>
      </c>
      <c r="B604" s="22" t="s">
        <v>1548</v>
      </c>
      <c r="C604" s="23" t="s">
        <v>1549</v>
      </c>
      <c r="D604" s="17">
        <v>55000</v>
      </c>
      <c r="E604" s="17"/>
      <c r="F604" s="17"/>
      <c r="G604" s="17"/>
      <c r="H604" s="17"/>
      <c r="I604" s="17"/>
      <c r="J604" s="17"/>
      <c r="HK604" s="29"/>
      <c r="HL604" s="29"/>
      <c r="HM604" s="29"/>
      <c r="HN604" s="29"/>
      <c r="HO604" s="29"/>
      <c r="HP604" s="29"/>
      <c r="HQ604" s="29"/>
      <c r="HR604" s="29"/>
      <c r="HS604" s="29"/>
      <c r="HT604" s="29"/>
      <c r="HU604" s="29"/>
      <c r="HV604" s="29"/>
      <c r="HW604" s="29"/>
      <c r="HX604" s="29"/>
      <c r="HY604" s="29"/>
      <c r="HZ604" s="29"/>
      <c r="IA604" s="29"/>
    </row>
    <row r="605" spans="1:235" s="30" customFormat="1">
      <c r="A605" s="22" t="s">
        <v>2061</v>
      </c>
      <c r="B605" s="22" t="s">
        <v>2062</v>
      </c>
      <c r="C605" s="23" t="s">
        <v>2063</v>
      </c>
      <c r="D605" s="17"/>
      <c r="E605" s="17"/>
      <c r="F605" s="17">
        <v>100000</v>
      </c>
      <c r="G605" s="17"/>
      <c r="H605" s="17"/>
      <c r="I605" s="17"/>
      <c r="J605" s="17"/>
      <c r="HK605" s="29"/>
      <c r="HL605" s="29"/>
      <c r="HM605" s="29"/>
      <c r="HN605" s="29"/>
      <c r="HO605" s="29"/>
      <c r="HP605" s="29"/>
      <c r="HQ605" s="29"/>
      <c r="HR605" s="29"/>
      <c r="HS605" s="29"/>
      <c r="HT605" s="29"/>
      <c r="HU605" s="29"/>
      <c r="HV605" s="29"/>
      <c r="HW605" s="29"/>
      <c r="HX605" s="29"/>
      <c r="HY605" s="29"/>
      <c r="HZ605" s="29"/>
      <c r="IA605" s="29"/>
    </row>
    <row r="606" spans="1:235" s="30" customFormat="1" ht="14.25" customHeight="1">
      <c r="A606" s="24" t="s">
        <v>1102</v>
      </c>
      <c r="B606" s="35" t="s">
        <v>1103</v>
      </c>
      <c r="C606" s="48"/>
      <c r="D606" s="16">
        <f t="shared" ref="D606:J607" si="242">D607</f>
        <v>45403.44</v>
      </c>
      <c r="E606" s="16">
        <f t="shared" si="242"/>
        <v>29226.17</v>
      </c>
      <c r="F606" s="16">
        <f t="shared" si="242"/>
        <v>409613.4</v>
      </c>
      <c r="G606" s="16">
        <f t="shared" si="242"/>
        <v>27200</v>
      </c>
      <c r="H606" s="16">
        <f t="shared" si="242"/>
        <v>28200</v>
      </c>
      <c r="I606" s="16">
        <f t="shared" si="242"/>
        <v>29100</v>
      </c>
      <c r="J606" s="16">
        <f t="shared" si="242"/>
        <v>30000</v>
      </c>
      <c r="HK606" s="29"/>
      <c r="HL606" s="29"/>
      <c r="HM606" s="29"/>
      <c r="HN606" s="29"/>
      <c r="HO606" s="29"/>
      <c r="HP606" s="29"/>
      <c r="HQ606" s="29"/>
      <c r="HR606" s="29"/>
      <c r="HS606" s="29"/>
      <c r="HT606" s="29"/>
      <c r="HU606" s="29"/>
      <c r="HV606" s="29"/>
      <c r="HW606" s="29"/>
      <c r="HX606" s="29"/>
      <c r="HY606" s="29"/>
      <c r="HZ606" s="29"/>
      <c r="IA606" s="29"/>
    </row>
    <row r="607" spans="1:235" s="30" customFormat="1" ht="14.25" customHeight="1">
      <c r="A607" s="24" t="s">
        <v>1104</v>
      </c>
      <c r="B607" s="35" t="s">
        <v>1103</v>
      </c>
      <c r="C607" s="48"/>
      <c r="D607" s="16">
        <f t="shared" si="242"/>
        <v>45403.44</v>
      </c>
      <c r="E607" s="16">
        <f t="shared" si="242"/>
        <v>29226.17</v>
      </c>
      <c r="F607" s="16">
        <f t="shared" si="242"/>
        <v>409613.4</v>
      </c>
      <c r="G607" s="16">
        <f t="shared" si="242"/>
        <v>27200</v>
      </c>
      <c r="H607" s="16">
        <f t="shared" si="242"/>
        <v>28200</v>
      </c>
      <c r="I607" s="16">
        <f t="shared" si="242"/>
        <v>29100</v>
      </c>
      <c r="J607" s="16">
        <f t="shared" si="242"/>
        <v>30000</v>
      </c>
      <c r="HK607" s="29"/>
      <c r="HL607" s="29"/>
      <c r="HM607" s="29"/>
      <c r="HN607" s="29"/>
      <c r="HO607" s="29"/>
      <c r="HP607" s="29"/>
      <c r="HQ607" s="29"/>
      <c r="HR607" s="29"/>
      <c r="HS607" s="29"/>
      <c r="HT607" s="29"/>
      <c r="HU607" s="29"/>
      <c r="HV607" s="29"/>
      <c r="HW607" s="29"/>
      <c r="HX607" s="29"/>
      <c r="HY607" s="29"/>
      <c r="HZ607" s="29"/>
      <c r="IA607" s="29"/>
    </row>
    <row r="608" spans="1:235" s="30" customFormat="1" ht="14.25" customHeight="1">
      <c r="A608" s="96" t="s">
        <v>1105</v>
      </c>
      <c r="B608" s="95" t="s">
        <v>1106</v>
      </c>
      <c r="C608" s="48"/>
      <c r="D608" s="16">
        <f t="shared" ref="D608:E608" si="243">SUM(D609:D609)</f>
        <v>45403.44</v>
      </c>
      <c r="E608" s="16">
        <f t="shared" si="243"/>
        <v>29226.17</v>
      </c>
      <c r="F608" s="16">
        <f>SUM(F609:F611)</f>
        <v>409613.4</v>
      </c>
      <c r="G608" s="16">
        <f t="shared" ref="G608:J608" si="244">SUM(G609:G611)</f>
        <v>27200</v>
      </c>
      <c r="H608" s="16">
        <f t="shared" si="244"/>
        <v>28200</v>
      </c>
      <c r="I608" s="16">
        <f t="shared" si="244"/>
        <v>29100</v>
      </c>
      <c r="J608" s="16">
        <f t="shared" si="244"/>
        <v>30000</v>
      </c>
      <c r="HK608" s="29"/>
      <c r="HL608" s="29"/>
      <c r="HM608" s="29"/>
      <c r="HN608" s="29"/>
      <c r="HO608" s="29"/>
      <c r="HP608" s="29"/>
      <c r="HQ608" s="29"/>
      <c r="HR608" s="29"/>
      <c r="HS608" s="29"/>
      <c r="HT608" s="29"/>
      <c r="HU608" s="29"/>
      <c r="HV608" s="29"/>
      <c r="HW608" s="29"/>
      <c r="HX608" s="29"/>
      <c r="HY608" s="29"/>
      <c r="HZ608" s="29"/>
      <c r="IA608" s="29"/>
    </row>
    <row r="609" spans="1:235" s="30" customFormat="1" hidden="1">
      <c r="A609" s="22" t="s">
        <v>2043</v>
      </c>
      <c r="B609" s="36" t="s">
        <v>1108</v>
      </c>
      <c r="C609" s="48" t="s">
        <v>135</v>
      </c>
      <c r="D609" s="17">
        <v>45403.44</v>
      </c>
      <c r="E609" s="17">
        <v>29226.17</v>
      </c>
      <c r="F609" s="17">
        <v>25613.4</v>
      </c>
      <c r="G609" s="17">
        <v>27200</v>
      </c>
      <c r="H609" s="17">
        <v>28200</v>
      </c>
      <c r="I609" s="17">
        <v>29100</v>
      </c>
      <c r="J609" s="17">
        <v>30000</v>
      </c>
      <c r="HK609" s="29"/>
      <c r="HL609" s="29"/>
      <c r="HM609" s="29"/>
      <c r="HN609" s="29"/>
      <c r="HO609" s="29"/>
      <c r="HP609" s="29"/>
      <c r="HQ609" s="29"/>
      <c r="HR609" s="29"/>
      <c r="HS609" s="29"/>
      <c r="HT609" s="29"/>
      <c r="HU609" s="29"/>
      <c r="HV609" s="29"/>
      <c r="HW609" s="29"/>
      <c r="HX609" s="29"/>
      <c r="HY609" s="29"/>
      <c r="HZ609" s="29"/>
      <c r="IA609" s="29"/>
    </row>
    <row r="610" spans="1:235" s="30" customFormat="1" hidden="1">
      <c r="A610" s="22" t="s">
        <v>2132</v>
      </c>
      <c r="B610" s="36" t="s">
        <v>2134</v>
      </c>
      <c r="C610" s="48" t="s">
        <v>2127</v>
      </c>
      <c r="D610" s="17"/>
      <c r="E610" s="17"/>
      <c r="F610" s="17">
        <v>360000</v>
      </c>
      <c r="G610" s="17"/>
      <c r="H610" s="17"/>
      <c r="I610" s="17"/>
      <c r="J610" s="17"/>
      <c r="HK610" s="29"/>
      <c r="HL610" s="29"/>
      <c r="HM610" s="29"/>
      <c r="HN610" s="29"/>
      <c r="HO610" s="29"/>
      <c r="HP610" s="29"/>
      <c r="HQ610" s="29"/>
      <c r="HR610" s="29"/>
      <c r="HS610" s="29"/>
      <c r="HT610" s="29"/>
      <c r="HU610" s="29"/>
      <c r="HV610" s="29"/>
      <c r="HW610" s="29"/>
      <c r="HX610" s="29"/>
      <c r="HY610" s="29"/>
      <c r="HZ610" s="29"/>
      <c r="IA610" s="29"/>
    </row>
    <row r="611" spans="1:235" s="30" customFormat="1" hidden="1">
      <c r="A611" s="22" t="s">
        <v>2133</v>
      </c>
      <c r="B611" s="36" t="s">
        <v>2135</v>
      </c>
      <c r="C611" s="48" t="s">
        <v>2136</v>
      </c>
      <c r="D611" s="17"/>
      <c r="E611" s="17"/>
      <c r="F611" s="17">
        <v>24000</v>
      </c>
      <c r="G611" s="17"/>
      <c r="H611" s="17"/>
      <c r="I611" s="17"/>
      <c r="J611" s="17"/>
      <c r="HK611" s="29"/>
      <c r="HL611" s="29"/>
      <c r="HM611" s="29"/>
      <c r="HN611" s="29"/>
      <c r="HO611" s="29"/>
      <c r="HP611" s="29"/>
      <c r="HQ611" s="29"/>
      <c r="HR611" s="29"/>
      <c r="HS611" s="29"/>
      <c r="HT611" s="29"/>
      <c r="HU611" s="29"/>
      <c r="HV611" s="29"/>
      <c r="HW611" s="29"/>
      <c r="HX611" s="29"/>
      <c r="HY611" s="29"/>
      <c r="HZ611" s="29"/>
      <c r="IA611" s="29"/>
    </row>
    <row r="612" spans="1:235" s="116" customFormat="1" ht="17.25" customHeight="1">
      <c r="A612" s="24" t="s">
        <v>1109</v>
      </c>
      <c r="B612" s="35" t="s">
        <v>1110</v>
      </c>
      <c r="C612" s="48"/>
      <c r="D612" s="16">
        <f t="shared" ref="D612:J614" si="245">D613</f>
        <v>52980.5</v>
      </c>
      <c r="E612" s="16">
        <f t="shared" si="245"/>
        <v>67348.53</v>
      </c>
      <c r="F612" s="16">
        <f t="shared" si="245"/>
        <v>32515.919999999998</v>
      </c>
      <c r="G612" s="16">
        <f t="shared" si="245"/>
        <v>34600</v>
      </c>
      <c r="H612" s="16">
        <f t="shared" si="245"/>
        <v>35800</v>
      </c>
      <c r="I612" s="16">
        <f t="shared" si="245"/>
        <v>37000</v>
      </c>
      <c r="J612" s="16">
        <f t="shared" si="245"/>
        <v>38100</v>
      </c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50"/>
      <c r="BN612" s="50"/>
      <c r="BO612" s="50"/>
      <c r="BP612" s="50"/>
      <c r="BQ612" s="50"/>
      <c r="BR612" s="50"/>
      <c r="BS612" s="50"/>
      <c r="BT612" s="50"/>
      <c r="BU612" s="50"/>
      <c r="BV612" s="50"/>
      <c r="BW612" s="50"/>
      <c r="BX612" s="50"/>
      <c r="BY612" s="50"/>
      <c r="BZ612" s="50"/>
      <c r="CA612" s="50"/>
      <c r="CB612" s="50"/>
      <c r="CC612" s="50"/>
      <c r="CD612" s="50"/>
      <c r="CE612" s="50"/>
      <c r="CF612" s="50"/>
      <c r="CG612" s="50"/>
      <c r="CH612" s="50"/>
      <c r="CI612" s="50"/>
      <c r="CJ612" s="50"/>
      <c r="CK612" s="50"/>
      <c r="CL612" s="50"/>
      <c r="CM612" s="50"/>
      <c r="CN612" s="50"/>
      <c r="CO612" s="50"/>
      <c r="CP612" s="50"/>
      <c r="CQ612" s="50"/>
      <c r="CR612" s="50"/>
      <c r="CS612" s="50"/>
      <c r="CT612" s="50"/>
      <c r="CU612" s="50"/>
      <c r="CV612" s="50"/>
      <c r="CW612" s="50"/>
      <c r="CX612" s="50"/>
      <c r="CY612" s="50"/>
      <c r="CZ612" s="50"/>
      <c r="DA612" s="50"/>
      <c r="DB612" s="50"/>
      <c r="DC612" s="50"/>
      <c r="DD612" s="50"/>
      <c r="DE612" s="50"/>
      <c r="DF612" s="50"/>
      <c r="DG612" s="50"/>
      <c r="DH612" s="50"/>
      <c r="DI612" s="50"/>
      <c r="DJ612" s="50"/>
      <c r="DK612" s="50"/>
      <c r="DL612" s="50"/>
      <c r="DM612" s="50"/>
      <c r="DN612" s="50"/>
      <c r="DO612" s="50"/>
      <c r="DP612" s="50"/>
      <c r="DQ612" s="50"/>
      <c r="DR612" s="50"/>
      <c r="DS612" s="50"/>
      <c r="DT612" s="50"/>
      <c r="DU612" s="50"/>
      <c r="DV612" s="50"/>
      <c r="DW612" s="50"/>
      <c r="DX612" s="50"/>
      <c r="DY612" s="50"/>
      <c r="DZ612" s="50"/>
      <c r="EA612" s="50"/>
      <c r="EB612" s="50"/>
      <c r="EC612" s="50"/>
      <c r="ED612" s="50"/>
      <c r="EE612" s="50"/>
      <c r="EF612" s="50"/>
      <c r="EG612" s="50"/>
      <c r="EH612" s="50"/>
      <c r="EI612" s="50"/>
      <c r="EJ612" s="50"/>
      <c r="EK612" s="50"/>
      <c r="EL612" s="50"/>
      <c r="EM612" s="50"/>
      <c r="EN612" s="50"/>
      <c r="EO612" s="50"/>
      <c r="EP612" s="50"/>
      <c r="EQ612" s="50"/>
      <c r="ER612" s="50"/>
      <c r="ES612" s="50"/>
      <c r="ET612" s="50"/>
      <c r="EU612" s="50"/>
      <c r="EV612" s="50"/>
      <c r="EW612" s="50"/>
      <c r="EX612" s="50"/>
      <c r="EY612" s="50"/>
      <c r="EZ612" s="50"/>
      <c r="FA612" s="50"/>
      <c r="FB612" s="50"/>
      <c r="FC612" s="50"/>
      <c r="FD612" s="50"/>
      <c r="FE612" s="50"/>
      <c r="FF612" s="50"/>
      <c r="FG612" s="50"/>
      <c r="FH612" s="50"/>
      <c r="FI612" s="50"/>
      <c r="FJ612" s="50"/>
      <c r="FK612" s="50"/>
      <c r="FL612" s="50"/>
      <c r="FM612" s="50"/>
      <c r="FN612" s="50"/>
      <c r="FO612" s="50"/>
      <c r="FP612" s="50"/>
      <c r="FQ612" s="50"/>
      <c r="FR612" s="50"/>
      <c r="FS612" s="50"/>
      <c r="FT612" s="50"/>
      <c r="FU612" s="50"/>
      <c r="FV612" s="50"/>
      <c r="FW612" s="50"/>
      <c r="FX612" s="50"/>
      <c r="FY612" s="50"/>
      <c r="FZ612" s="50"/>
      <c r="GA612" s="50"/>
      <c r="GB612" s="50"/>
      <c r="GC612" s="50"/>
      <c r="GD612" s="50"/>
      <c r="GE612" s="50"/>
      <c r="GF612" s="50"/>
      <c r="GG612" s="50"/>
      <c r="GH612" s="50"/>
      <c r="GI612" s="50"/>
      <c r="GJ612" s="50"/>
      <c r="GK612" s="50"/>
      <c r="GL612" s="50"/>
      <c r="GM612" s="50"/>
      <c r="GN612" s="50"/>
      <c r="GO612" s="50"/>
      <c r="GP612" s="50"/>
      <c r="GQ612" s="50"/>
      <c r="GR612" s="50"/>
      <c r="GS612" s="50"/>
      <c r="GT612" s="50"/>
      <c r="GU612" s="50"/>
      <c r="GV612" s="50"/>
      <c r="GW612" s="50"/>
      <c r="GX612" s="50"/>
      <c r="GY612" s="50"/>
      <c r="GZ612" s="50"/>
      <c r="HA612" s="50"/>
      <c r="HB612" s="50"/>
      <c r="HC612" s="50"/>
      <c r="HD612" s="50"/>
      <c r="HE612" s="50"/>
      <c r="HF612" s="50"/>
      <c r="HG612" s="50"/>
      <c r="HH612" s="50"/>
      <c r="HI612" s="50"/>
      <c r="HJ612" s="50"/>
    </row>
    <row r="613" spans="1:235" s="116" customFormat="1" ht="17.25" customHeight="1">
      <c r="A613" s="24" t="s">
        <v>1111</v>
      </c>
      <c r="B613" s="35" t="s">
        <v>1110</v>
      </c>
      <c r="C613" s="48"/>
      <c r="D613" s="16">
        <f t="shared" si="245"/>
        <v>52980.5</v>
      </c>
      <c r="E613" s="16">
        <f t="shared" si="245"/>
        <v>67348.53</v>
      </c>
      <c r="F613" s="16">
        <f t="shared" si="245"/>
        <v>32515.919999999998</v>
      </c>
      <c r="G613" s="16">
        <f t="shared" si="245"/>
        <v>34600</v>
      </c>
      <c r="H613" s="16">
        <f t="shared" si="245"/>
        <v>35800</v>
      </c>
      <c r="I613" s="16">
        <f t="shared" si="245"/>
        <v>37000</v>
      </c>
      <c r="J613" s="16">
        <f t="shared" si="245"/>
        <v>38100</v>
      </c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50"/>
      <c r="BN613" s="50"/>
      <c r="BO613" s="50"/>
      <c r="BP613" s="50"/>
      <c r="BQ613" s="50"/>
      <c r="BR613" s="50"/>
      <c r="BS613" s="50"/>
      <c r="BT613" s="50"/>
      <c r="BU613" s="50"/>
      <c r="BV613" s="50"/>
      <c r="BW613" s="50"/>
      <c r="BX613" s="50"/>
      <c r="BY613" s="50"/>
      <c r="BZ613" s="50"/>
      <c r="CA613" s="50"/>
      <c r="CB613" s="50"/>
      <c r="CC613" s="50"/>
      <c r="CD613" s="50"/>
      <c r="CE613" s="50"/>
      <c r="CF613" s="50"/>
      <c r="CG613" s="50"/>
      <c r="CH613" s="50"/>
      <c r="CI613" s="50"/>
      <c r="CJ613" s="50"/>
      <c r="CK613" s="50"/>
      <c r="CL613" s="50"/>
      <c r="CM613" s="50"/>
      <c r="CN613" s="50"/>
      <c r="CO613" s="50"/>
      <c r="CP613" s="50"/>
      <c r="CQ613" s="50"/>
      <c r="CR613" s="50"/>
      <c r="CS613" s="50"/>
      <c r="CT613" s="50"/>
      <c r="CU613" s="50"/>
      <c r="CV613" s="50"/>
      <c r="CW613" s="50"/>
      <c r="CX613" s="50"/>
      <c r="CY613" s="50"/>
      <c r="CZ613" s="50"/>
      <c r="DA613" s="50"/>
      <c r="DB613" s="50"/>
      <c r="DC613" s="50"/>
      <c r="DD613" s="50"/>
      <c r="DE613" s="50"/>
      <c r="DF613" s="50"/>
      <c r="DG613" s="50"/>
      <c r="DH613" s="50"/>
      <c r="DI613" s="50"/>
      <c r="DJ613" s="50"/>
      <c r="DK613" s="50"/>
      <c r="DL613" s="50"/>
      <c r="DM613" s="50"/>
      <c r="DN613" s="50"/>
      <c r="DO613" s="50"/>
      <c r="DP613" s="50"/>
      <c r="DQ613" s="50"/>
      <c r="DR613" s="50"/>
      <c r="DS613" s="50"/>
      <c r="DT613" s="50"/>
      <c r="DU613" s="50"/>
      <c r="DV613" s="50"/>
      <c r="DW613" s="50"/>
      <c r="DX613" s="50"/>
      <c r="DY613" s="50"/>
      <c r="DZ613" s="50"/>
      <c r="EA613" s="50"/>
      <c r="EB613" s="50"/>
      <c r="EC613" s="50"/>
      <c r="ED613" s="50"/>
      <c r="EE613" s="50"/>
      <c r="EF613" s="50"/>
      <c r="EG613" s="50"/>
      <c r="EH613" s="50"/>
      <c r="EI613" s="50"/>
      <c r="EJ613" s="50"/>
      <c r="EK613" s="50"/>
      <c r="EL613" s="50"/>
      <c r="EM613" s="50"/>
      <c r="EN613" s="50"/>
      <c r="EO613" s="50"/>
      <c r="EP613" s="50"/>
      <c r="EQ613" s="50"/>
      <c r="ER613" s="50"/>
      <c r="ES613" s="50"/>
      <c r="ET613" s="50"/>
      <c r="EU613" s="50"/>
      <c r="EV613" s="50"/>
      <c r="EW613" s="50"/>
      <c r="EX613" s="50"/>
      <c r="EY613" s="50"/>
      <c r="EZ613" s="50"/>
      <c r="FA613" s="50"/>
      <c r="FB613" s="50"/>
      <c r="FC613" s="50"/>
      <c r="FD613" s="50"/>
      <c r="FE613" s="50"/>
      <c r="FF613" s="50"/>
      <c r="FG613" s="50"/>
      <c r="FH613" s="50"/>
      <c r="FI613" s="50"/>
      <c r="FJ613" s="50"/>
      <c r="FK613" s="50"/>
      <c r="FL613" s="50"/>
      <c r="FM613" s="50"/>
      <c r="FN613" s="50"/>
      <c r="FO613" s="50"/>
      <c r="FP613" s="50"/>
      <c r="FQ613" s="50"/>
      <c r="FR613" s="50"/>
      <c r="FS613" s="50"/>
      <c r="FT613" s="50"/>
      <c r="FU613" s="50"/>
      <c r="FV613" s="50"/>
      <c r="FW613" s="50"/>
      <c r="FX613" s="50"/>
      <c r="FY613" s="50"/>
      <c r="FZ613" s="50"/>
      <c r="GA613" s="50"/>
      <c r="GB613" s="50"/>
      <c r="GC613" s="50"/>
      <c r="GD613" s="50"/>
      <c r="GE613" s="50"/>
      <c r="GF613" s="50"/>
      <c r="GG613" s="50"/>
      <c r="GH613" s="50"/>
      <c r="GI613" s="50"/>
      <c r="GJ613" s="50"/>
      <c r="GK613" s="50"/>
      <c r="GL613" s="50"/>
      <c r="GM613" s="50"/>
      <c r="GN613" s="50"/>
      <c r="GO613" s="50"/>
      <c r="GP613" s="50"/>
      <c r="GQ613" s="50"/>
      <c r="GR613" s="50"/>
      <c r="GS613" s="50"/>
      <c r="GT613" s="50"/>
      <c r="GU613" s="50"/>
      <c r="GV613" s="50"/>
      <c r="GW613" s="50"/>
      <c r="GX613" s="50"/>
      <c r="GY613" s="50"/>
      <c r="GZ613" s="50"/>
      <c r="HA613" s="50"/>
      <c r="HB613" s="50"/>
      <c r="HC613" s="50"/>
      <c r="HD613" s="50"/>
      <c r="HE613" s="50"/>
      <c r="HF613" s="50"/>
      <c r="HG613" s="50"/>
      <c r="HH613" s="50"/>
      <c r="HI613" s="50"/>
      <c r="HJ613" s="50"/>
    </row>
    <row r="614" spans="1:235" s="116" customFormat="1" ht="17.25" customHeight="1">
      <c r="A614" s="24" t="s">
        <v>1112</v>
      </c>
      <c r="B614" s="35" t="s">
        <v>1113</v>
      </c>
      <c r="C614" s="48"/>
      <c r="D614" s="16">
        <f t="shared" si="245"/>
        <v>52980.5</v>
      </c>
      <c r="E614" s="16">
        <f t="shared" si="245"/>
        <v>67348.53</v>
      </c>
      <c r="F614" s="16">
        <f t="shared" si="245"/>
        <v>32515.919999999998</v>
      </c>
      <c r="G614" s="16">
        <f t="shared" si="245"/>
        <v>34600</v>
      </c>
      <c r="H614" s="16">
        <f t="shared" si="245"/>
        <v>35800</v>
      </c>
      <c r="I614" s="16">
        <f t="shared" si="245"/>
        <v>37000</v>
      </c>
      <c r="J614" s="16">
        <f t="shared" si="245"/>
        <v>38100</v>
      </c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50"/>
      <c r="BN614" s="50"/>
      <c r="BO614" s="50"/>
      <c r="BP614" s="50"/>
      <c r="BQ614" s="50"/>
      <c r="BR614" s="50"/>
      <c r="BS614" s="50"/>
      <c r="BT614" s="50"/>
      <c r="BU614" s="50"/>
      <c r="BV614" s="50"/>
      <c r="BW614" s="50"/>
      <c r="BX614" s="50"/>
      <c r="BY614" s="50"/>
      <c r="BZ614" s="50"/>
      <c r="CA614" s="50"/>
      <c r="CB614" s="50"/>
      <c r="CC614" s="50"/>
      <c r="CD614" s="50"/>
      <c r="CE614" s="50"/>
      <c r="CF614" s="50"/>
      <c r="CG614" s="50"/>
      <c r="CH614" s="50"/>
      <c r="CI614" s="50"/>
      <c r="CJ614" s="50"/>
      <c r="CK614" s="50"/>
      <c r="CL614" s="50"/>
      <c r="CM614" s="50"/>
      <c r="CN614" s="50"/>
      <c r="CO614" s="50"/>
      <c r="CP614" s="50"/>
      <c r="CQ614" s="50"/>
      <c r="CR614" s="50"/>
      <c r="CS614" s="50"/>
      <c r="CT614" s="50"/>
      <c r="CU614" s="50"/>
      <c r="CV614" s="50"/>
      <c r="CW614" s="50"/>
      <c r="CX614" s="50"/>
      <c r="CY614" s="50"/>
      <c r="CZ614" s="50"/>
      <c r="DA614" s="50"/>
      <c r="DB614" s="50"/>
      <c r="DC614" s="50"/>
      <c r="DD614" s="50"/>
      <c r="DE614" s="50"/>
      <c r="DF614" s="50"/>
      <c r="DG614" s="50"/>
      <c r="DH614" s="50"/>
      <c r="DI614" s="50"/>
      <c r="DJ614" s="50"/>
      <c r="DK614" s="50"/>
      <c r="DL614" s="50"/>
      <c r="DM614" s="50"/>
      <c r="DN614" s="50"/>
      <c r="DO614" s="50"/>
      <c r="DP614" s="50"/>
      <c r="DQ614" s="50"/>
      <c r="DR614" s="50"/>
      <c r="DS614" s="50"/>
      <c r="DT614" s="50"/>
      <c r="DU614" s="50"/>
      <c r="DV614" s="50"/>
      <c r="DW614" s="50"/>
      <c r="DX614" s="50"/>
      <c r="DY614" s="50"/>
      <c r="DZ614" s="50"/>
      <c r="EA614" s="50"/>
      <c r="EB614" s="50"/>
      <c r="EC614" s="50"/>
      <c r="ED614" s="50"/>
      <c r="EE614" s="50"/>
      <c r="EF614" s="50"/>
      <c r="EG614" s="50"/>
      <c r="EH614" s="50"/>
      <c r="EI614" s="50"/>
      <c r="EJ614" s="50"/>
      <c r="EK614" s="50"/>
      <c r="EL614" s="50"/>
      <c r="EM614" s="50"/>
      <c r="EN614" s="50"/>
      <c r="EO614" s="50"/>
      <c r="EP614" s="50"/>
      <c r="EQ614" s="50"/>
      <c r="ER614" s="50"/>
      <c r="ES614" s="50"/>
      <c r="ET614" s="50"/>
      <c r="EU614" s="50"/>
      <c r="EV614" s="50"/>
      <c r="EW614" s="50"/>
      <c r="EX614" s="50"/>
      <c r="EY614" s="50"/>
      <c r="EZ614" s="50"/>
      <c r="FA614" s="50"/>
      <c r="FB614" s="50"/>
      <c r="FC614" s="50"/>
      <c r="FD614" s="50"/>
      <c r="FE614" s="50"/>
      <c r="FF614" s="50"/>
      <c r="FG614" s="50"/>
      <c r="FH614" s="50"/>
      <c r="FI614" s="50"/>
      <c r="FJ614" s="50"/>
      <c r="FK614" s="50"/>
      <c r="FL614" s="50"/>
      <c r="FM614" s="50"/>
      <c r="FN614" s="50"/>
      <c r="FO614" s="50"/>
      <c r="FP614" s="50"/>
      <c r="FQ614" s="50"/>
      <c r="FR614" s="50"/>
      <c r="FS614" s="50"/>
      <c r="FT614" s="50"/>
      <c r="FU614" s="50"/>
      <c r="FV614" s="50"/>
      <c r="FW614" s="50"/>
      <c r="FX614" s="50"/>
      <c r="FY614" s="50"/>
      <c r="FZ614" s="50"/>
      <c r="GA614" s="50"/>
      <c r="GB614" s="50"/>
      <c r="GC614" s="50"/>
      <c r="GD614" s="50"/>
      <c r="GE614" s="50"/>
      <c r="GF614" s="50"/>
      <c r="GG614" s="50"/>
      <c r="GH614" s="50"/>
      <c r="GI614" s="50"/>
      <c r="GJ614" s="50"/>
      <c r="GK614" s="50"/>
      <c r="GL614" s="50"/>
      <c r="GM614" s="50"/>
      <c r="GN614" s="50"/>
      <c r="GO614" s="50"/>
      <c r="GP614" s="50"/>
      <c r="GQ614" s="50"/>
      <c r="GR614" s="50"/>
      <c r="GS614" s="50"/>
      <c r="GT614" s="50"/>
      <c r="GU614" s="50"/>
      <c r="GV614" s="50"/>
      <c r="GW614" s="50"/>
      <c r="GX614" s="50"/>
      <c r="GY614" s="50"/>
      <c r="GZ614" s="50"/>
      <c r="HA614" s="50"/>
      <c r="HB614" s="50"/>
      <c r="HC614" s="50"/>
      <c r="HD614" s="50"/>
      <c r="HE614" s="50"/>
      <c r="HF614" s="50"/>
      <c r="HG614" s="50"/>
      <c r="HH614" s="50"/>
      <c r="HI614" s="50"/>
      <c r="HJ614" s="50"/>
    </row>
    <row r="615" spans="1:235" s="116" customFormat="1" ht="17.25" customHeight="1">
      <c r="A615" s="22" t="s">
        <v>1114</v>
      </c>
      <c r="B615" s="36" t="s">
        <v>1115</v>
      </c>
      <c r="C615" s="48" t="s">
        <v>1116</v>
      </c>
      <c r="D615" s="17">
        <v>52980.5</v>
      </c>
      <c r="E615" s="17">
        <v>67348.53</v>
      </c>
      <c r="F615" s="17">
        <v>32515.919999999998</v>
      </c>
      <c r="G615" s="17">
        <v>34600</v>
      </c>
      <c r="H615" s="17">
        <v>35800</v>
      </c>
      <c r="I615" s="17">
        <v>37000</v>
      </c>
      <c r="J615" s="17">
        <v>38100</v>
      </c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  <c r="BJ615" s="50"/>
      <c r="BK615" s="50"/>
      <c r="BL615" s="50"/>
      <c r="BM615" s="50"/>
      <c r="BN615" s="50"/>
      <c r="BO615" s="50"/>
      <c r="BP615" s="50"/>
      <c r="BQ615" s="50"/>
      <c r="BR615" s="50"/>
      <c r="BS615" s="50"/>
      <c r="BT615" s="50"/>
      <c r="BU615" s="50"/>
      <c r="BV615" s="50"/>
      <c r="BW615" s="50"/>
      <c r="BX615" s="50"/>
      <c r="BY615" s="50"/>
      <c r="BZ615" s="50"/>
      <c r="CA615" s="50"/>
      <c r="CB615" s="50"/>
      <c r="CC615" s="50"/>
      <c r="CD615" s="50"/>
      <c r="CE615" s="50"/>
      <c r="CF615" s="50"/>
      <c r="CG615" s="50"/>
      <c r="CH615" s="50"/>
      <c r="CI615" s="50"/>
      <c r="CJ615" s="50"/>
      <c r="CK615" s="50"/>
      <c r="CL615" s="50"/>
      <c r="CM615" s="50"/>
      <c r="CN615" s="50"/>
      <c r="CO615" s="50"/>
      <c r="CP615" s="50"/>
      <c r="CQ615" s="50"/>
      <c r="CR615" s="50"/>
      <c r="CS615" s="50"/>
      <c r="CT615" s="50"/>
      <c r="CU615" s="50"/>
      <c r="CV615" s="50"/>
      <c r="CW615" s="50"/>
      <c r="CX615" s="50"/>
      <c r="CY615" s="50"/>
      <c r="CZ615" s="50"/>
      <c r="DA615" s="50"/>
      <c r="DB615" s="50"/>
      <c r="DC615" s="50"/>
      <c r="DD615" s="50"/>
      <c r="DE615" s="50"/>
      <c r="DF615" s="50"/>
      <c r="DG615" s="50"/>
      <c r="DH615" s="50"/>
      <c r="DI615" s="50"/>
      <c r="DJ615" s="50"/>
      <c r="DK615" s="50"/>
      <c r="DL615" s="50"/>
      <c r="DM615" s="50"/>
      <c r="DN615" s="50"/>
      <c r="DO615" s="50"/>
      <c r="DP615" s="50"/>
      <c r="DQ615" s="50"/>
      <c r="DR615" s="50"/>
      <c r="DS615" s="50"/>
      <c r="DT615" s="50"/>
      <c r="DU615" s="50"/>
      <c r="DV615" s="50"/>
      <c r="DW615" s="50"/>
      <c r="DX615" s="50"/>
      <c r="DY615" s="50"/>
      <c r="DZ615" s="50"/>
      <c r="EA615" s="50"/>
      <c r="EB615" s="50"/>
      <c r="EC615" s="50"/>
      <c r="ED615" s="50"/>
      <c r="EE615" s="50"/>
      <c r="EF615" s="50"/>
      <c r="EG615" s="50"/>
      <c r="EH615" s="50"/>
      <c r="EI615" s="50"/>
      <c r="EJ615" s="50"/>
      <c r="EK615" s="50"/>
      <c r="EL615" s="50"/>
      <c r="EM615" s="50"/>
      <c r="EN615" s="50"/>
      <c r="EO615" s="50"/>
      <c r="EP615" s="50"/>
      <c r="EQ615" s="50"/>
      <c r="ER615" s="50"/>
      <c r="ES615" s="50"/>
      <c r="ET615" s="50"/>
      <c r="EU615" s="50"/>
      <c r="EV615" s="50"/>
      <c r="EW615" s="50"/>
      <c r="EX615" s="50"/>
      <c r="EY615" s="50"/>
      <c r="EZ615" s="50"/>
      <c r="FA615" s="50"/>
      <c r="FB615" s="50"/>
      <c r="FC615" s="50"/>
      <c r="FD615" s="50"/>
      <c r="FE615" s="50"/>
      <c r="FF615" s="50"/>
      <c r="FG615" s="50"/>
      <c r="FH615" s="50"/>
      <c r="FI615" s="50"/>
      <c r="FJ615" s="50"/>
      <c r="FK615" s="50"/>
      <c r="FL615" s="50"/>
      <c r="FM615" s="50"/>
      <c r="FN615" s="50"/>
      <c r="FO615" s="50"/>
      <c r="FP615" s="50"/>
      <c r="FQ615" s="50"/>
      <c r="FR615" s="50"/>
      <c r="FS615" s="50"/>
      <c r="FT615" s="50"/>
      <c r="FU615" s="50"/>
      <c r="FV615" s="50"/>
      <c r="FW615" s="50"/>
      <c r="FX615" s="50"/>
      <c r="FY615" s="50"/>
      <c r="FZ615" s="50"/>
      <c r="GA615" s="50"/>
      <c r="GB615" s="50"/>
      <c r="GC615" s="50"/>
      <c r="GD615" s="50"/>
      <c r="GE615" s="50"/>
      <c r="GF615" s="50"/>
      <c r="GG615" s="50"/>
      <c r="GH615" s="50"/>
      <c r="GI615" s="50"/>
      <c r="GJ615" s="50"/>
      <c r="GK615" s="50"/>
      <c r="GL615" s="50"/>
      <c r="GM615" s="50"/>
      <c r="GN615" s="50"/>
      <c r="GO615" s="50"/>
      <c r="GP615" s="50"/>
      <c r="GQ615" s="50"/>
      <c r="GR615" s="50"/>
      <c r="GS615" s="50"/>
      <c r="GT615" s="50"/>
      <c r="GU615" s="50"/>
      <c r="GV615" s="50"/>
      <c r="GW615" s="50"/>
      <c r="GX615" s="50"/>
      <c r="GY615" s="50"/>
      <c r="GZ615" s="50"/>
      <c r="HA615" s="50"/>
      <c r="HB615" s="50"/>
      <c r="HC615" s="50"/>
      <c r="HD615" s="50"/>
      <c r="HE615" s="50"/>
      <c r="HF615" s="50"/>
      <c r="HG615" s="50"/>
      <c r="HH615" s="50"/>
      <c r="HI615" s="50"/>
      <c r="HJ615" s="50"/>
    </row>
    <row r="616" spans="1:235" s="14" customFormat="1" ht="15.75" customHeight="1">
      <c r="A616" s="24" t="s">
        <v>1117</v>
      </c>
      <c r="B616" s="35" t="s">
        <v>1118</v>
      </c>
      <c r="C616" s="48"/>
      <c r="D616" s="16">
        <f t="shared" ref="D616:J616" si="246">D617</f>
        <v>259918.61</v>
      </c>
      <c r="E616" s="16">
        <f t="shared" si="246"/>
        <v>2242900.11</v>
      </c>
      <c r="F616" s="16">
        <f t="shared" si="246"/>
        <v>1675345.1400000001</v>
      </c>
      <c r="G616" s="16">
        <f t="shared" si="246"/>
        <v>1783300</v>
      </c>
      <c r="H616" s="16">
        <f t="shared" si="246"/>
        <v>1849400</v>
      </c>
      <c r="I616" s="16">
        <f t="shared" si="246"/>
        <v>1909100</v>
      </c>
      <c r="J616" s="16">
        <f t="shared" si="246"/>
        <v>1966700</v>
      </c>
      <c r="HK616" s="29"/>
      <c r="HL616" s="29"/>
      <c r="HM616" s="29"/>
      <c r="HN616" s="29"/>
      <c r="HO616" s="29"/>
      <c r="HP616" s="29"/>
      <c r="HQ616" s="29"/>
      <c r="HR616" s="29"/>
      <c r="HS616" s="29"/>
      <c r="HT616" s="29"/>
      <c r="HU616" s="29"/>
      <c r="HV616" s="29"/>
      <c r="HW616" s="29"/>
      <c r="HX616" s="29"/>
      <c r="HY616" s="29"/>
      <c r="HZ616" s="29"/>
      <c r="IA616" s="29"/>
    </row>
    <row r="617" spans="1:235" ht="21.75" customHeight="1">
      <c r="A617" s="24" t="s">
        <v>1912</v>
      </c>
      <c r="B617" s="35" t="s">
        <v>1982</v>
      </c>
      <c r="C617" s="48"/>
      <c r="D617" s="16">
        <f t="shared" ref="D617:H617" si="247">D620</f>
        <v>259918.61</v>
      </c>
      <c r="E617" s="16">
        <f t="shared" si="247"/>
        <v>2242900.11</v>
      </c>
      <c r="F617" s="16">
        <f t="shared" si="247"/>
        <v>1675345.1400000001</v>
      </c>
      <c r="G617" s="16">
        <f t="shared" si="247"/>
        <v>1783300</v>
      </c>
      <c r="H617" s="16">
        <f t="shared" si="247"/>
        <v>1849400</v>
      </c>
      <c r="I617" s="16">
        <f t="shared" ref="I617:J617" si="248">I620</f>
        <v>1909100</v>
      </c>
      <c r="J617" s="16">
        <f t="shared" si="248"/>
        <v>1966700</v>
      </c>
    </row>
    <row r="618" spans="1:235" ht="21.75" customHeight="1">
      <c r="A618" s="24" t="s">
        <v>1913</v>
      </c>
      <c r="B618" s="35" t="s">
        <v>1983</v>
      </c>
      <c r="C618" s="48"/>
      <c r="D618" s="16">
        <f t="shared" ref="D618:J619" si="249">D619</f>
        <v>259918.61</v>
      </c>
      <c r="E618" s="16">
        <f t="shared" si="249"/>
        <v>2242900.11</v>
      </c>
      <c r="F618" s="16">
        <f t="shared" si="249"/>
        <v>1675345.1400000001</v>
      </c>
      <c r="G618" s="16">
        <f t="shared" si="249"/>
        <v>1783300</v>
      </c>
      <c r="H618" s="16">
        <f t="shared" si="249"/>
        <v>1849400</v>
      </c>
      <c r="I618" s="16">
        <f t="shared" si="249"/>
        <v>1909100</v>
      </c>
      <c r="J618" s="16">
        <f t="shared" si="249"/>
        <v>1966700</v>
      </c>
    </row>
    <row r="619" spans="1:235" ht="21.75" customHeight="1">
      <c r="A619" s="24" t="s">
        <v>1914</v>
      </c>
      <c r="B619" s="35" t="s">
        <v>1983</v>
      </c>
      <c r="C619" s="48"/>
      <c r="D619" s="16">
        <f t="shared" si="249"/>
        <v>259918.61</v>
      </c>
      <c r="E619" s="16">
        <f t="shared" si="249"/>
        <v>2242900.11</v>
      </c>
      <c r="F619" s="16">
        <f t="shared" si="249"/>
        <v>1675345.1400000001</v>
      </c>
      <c r="G619" s="16">
        <f t="shared" si="249"/>
        <v>1783300</v>
      </c>
      <c r="H619" s="16">
        <f t="shared" si="249"/>
        <v>1849400</v>
      </c>
      <c r="I619" s="16">
        <f t="shared" si="249"/>
        <v>1909100</v>
      </c>
      <c r="J619" s="16">
        <f t="shared" si="249"/>
        <v>1966700</v>
      </c>
    </row>
    <row r="620" spans="1:235" s="30" customFormat="1" ht="24" customHeight="1">
      <c r="A620" s="24" t="s">
        <v>1915</v>
      </c>
      <c r="B620" s="35" t="s">
        <v>1984</v>
      </c>
      <c r="C620" s="48"/>
      <c r="D620" s="16">
        <f t="shared" ref="D620:H620" si="250">SUM(D621:D622)</f>
        <v>259918.61</v>
      </c>
      <c r="E620" s="16">
        <f>SUM(E621:E623)</f>
        <v>2242900.11</v>
      </c>
      <c r="F620" s="16">
        <f t="shared" si="250"/>
        <v>1675345.1400000001</v>
      </c>
      <c r="G620" s="16">
        <f t="shared" si="250"/>
        <v>1783300</v>
      </c>
      <c r="H620" s="16">
        <f t="shared" si="250"/>
        <v>1849400</v>
      </c>
      <c r="I620" s="16">
        <f t="shared" ref="I620:J620" si="251">SUM(I621:I622)</f>
        <v>1909100</v>
      </c>
      <c r="J620" s="16">
        <f t="shared" si="251"/>
        <v>1966700</v>
      </c>
      <c r="HK620" s="29"/>
      <c r="HL620" s="29"/>
      <c r="HM620" s="29"/>
      <c r="HN620" s="29"/>
      <c r="HO620" s="29"/>
      <c r="HP620" s="29"/>
      <c r="HQ620" s="29"/>
      <c r="HR620" s="29"/>
      <c r="HS620" s="29"/>
      <c r="HT620" s="29"/>
      <c r="HU620" s="29"/>
      <c r="HV620" s="29"/>
      <c r="HW620" s="29"/>
      <c r="HX620" s="29"/>
      <c r="HY620" s="29"/>
      <c r="HZ620" s="29"/>
      <c r="IA620" s="29"/>
    </row>
    <row r="621" spans="1:235" s="30" customFormat="1" ht="21.75" customHeight="1">
      <c r="A621" s="24" t="s">
        <v>1911</v>
      </c>
      <c r="B621" s="35" t="s">
        <v>1119</v>
      </c>
      <c r="C621" s="48" t="s">
        <v>56</v>
      </c>
      <c r="D621" s="16">
        <v>162467.21</v>
      </c>
      <c r="E621" s="16">
        <v>883757.1</v>
      </c>
      <c r="F621" s="17">
        <v>813207.4</v>
      </c>
      <c r="G621" s="17">
        <v>865600</v>
      </c>
      <c r="H621" s="17">
        <v>897700</v>
      </c>
      <c r="I621" s="17">
        <v>926500</v>
      </c>
      <c r="J621" s="17">
        <v>954700</v>
      </c>
      <c r="HK621" s="29"/>
      <c r="HL621" s="29"/>
      <c r="HM621" s="29"/>
      <c r="HN621" s="29"/>
      <c r="HO621" s="29"/>
      <c r="HP621" s="29"/>
      <c r="HQ621" s="29"/>
      <c r="HR621" s="29"/>
      <c r="HS621" s="29"/>
      <c r="HT621" s="29"/>
      <c r="HU621" s="29"/>
      <c r="HV621" s="29"/>
      <c r="HW621" s="29"/>
      <c r="HX621" s="29"/>
      <c r="HY621" s="29"/>
      <c r="HZ621" s="29"/>
      <c r="IA621" s="29"/>
    </row>
    <row r="622" spans="1:235" s="30" customFormat="1" ht="18.75" customHeight="1">
      <c r="A622" s="24" t="s">
        <v>1910</v>
      </c>
      <c r="B622" s="35" t="s">
        <v>1120</v>
      </c>
      <c r="C622" s="48" t="s">
        <v>57</v>
      </c>
      <c r="D622" s="16">
        <v>97451.4</v>
      </c>
      <c r="E622" s="16">
        <v>855694.4</v>
      </c>
      <c r="F622" s="17">
        <v>862137.74</v>
      </c>
      <c r="G622" s="17">
        <v>917700</v>
      </c>
      <c r="H622" s="17">
        <v>951700</v>
      </c>
      <c r="I622" s="17">
        <v>982600</v>
      </c>
      <c r="J622" s="17">
        <v>1012000</v>
      </c>
      <c r="HK622" s="29"/>
      <c r="HL622" s="29"/>
      <c r="HM622" s="29"/>
      <c r="HN622" s="29"/>
      <c r="HO622" s="29"/>
      <c r="HP622" s="29"/>
      <c r="HQ622" s="29"/>
      <c r="HR622" s="29"/>
      <c r="HS622" s="29"/>
      <c r="HT622" s="29"/>
      <c r="HU622" s="29"/>
      <c r="HV622" s="29"/>
      <c r="HW622" s="29"/>
      <c r="HX622" s="29"/>
      <c r="HY622" s="29"/>
      <c r="HZ622" s="29"/>
      <c r="IA622" s="29"/>
    </row>
    <row r="623" spans="1:235" s="30" customFormat="1" ht="17.25" customHeight="1">
      <c r="A623" s="24" t="s">
        <v>1908</v>
      </c>
      <c r="B623" s="35" t="s">
        <v>1909</v>
      </c>
      <c r="C623" s="48" t="s">
        <v>1904</v>
      </c>
      <c r="D623" s="16"/>
      <c r="E623" s="16">
        <v>503448.61</v>
      </c>
      <c r="F623" s="16"/>
      <c r="G623" s="16"/>
      <c r="H623" s="16"/>
      <c r="I623" s="16"/>
      <c r="J623" s="16"/>
      <c r="HK623" s="29"/>
      <c r="HL623" s="29"/>
      <c r="HM623" s="29"/>
      <c r="HN623" s="29"/>
      <c r="HO623" s="29"/>
      <c r="HP623" s="29"/>
      <c r="HQ623" s="29"/>
      <c r="HR623" s="29"/>
      <c r="HS623" s="29"/>
      <c r="HT623" s="29"/>
      <c r="HU623" s="29"/>
      <c r="HV623" s="29"/>
      <c r="HW623" s="29"/>
      <c r="HX623" s="29"/>
      <c r="HY623" s="29"/>
      <c r="HZ623" s="29"/>
      <c r="IA623" s="29"/>
    </row>
    <row r="624" spans="1:235" s="14" customFormat="1" ht="21.75" customHeight="1">
      <c r="A624" s="24" t="s">
        <v>1121</v>
      </c>
      <c r="B624" s="35" t="s">
        <v>1122</v>
      </c>
      <c r="C624" s="48"/>
      <c r="D624" s="16">
        <f t="shared" ref="D624:J627" si="252">D625</f>
        <v>101441535.06999999</v>
      </c>
      <c r="E624" s="16">
        <f t="shared" si="252"/>
        <v>104811887.86</v>
      </c>
      <c r="F624" s="16">
        <f t="shared" si="252"/>
        <v>138188988.63999999</v>
      </c>
      <c r="G624" s="16">
        <f t="shared" si="252"/>
        <v>147102000</v>
      </c>
      <c r="H624" s="16">
        <f t="shared" si="252"/>
        <v>149500000</v>
      </c>
      <c r="I624" s="16">
        <f t="shared" si="252"/>
        <v>157500000</v>
      </c>
      <c r="J624" s="16">
        <f t="shared" si="252"/>
        <v>162220000</v>
      </c>
      <c r="HK624" s="29"/>
      <c r="HL624" s="29"/>
      <c r="HM624" s="29"/>
      <c r="HN624" s="29"/>
      <c r="HO624" s="29"/>
      <c r="HP624" s="29"/>
      <c r="HQ624" s="29"/>
      <c r="HR624" s="29"/>
      <c r="HS624" s="29"/>
      <c r="HT624" s="29"/>
      <c r="HU624" s="29"/>
      <c r="HV624" s="29"/>
      <c r="HW624" s="29"/>
      <c r="HX624" s="29"/>
      <c r="HY624" s="29"/>
      <c r="HZ624" s="29"/>
      <c r="IA624" s="29"/>
    </row>
    <row r="625" spans="1:235" ht="18.75" customHeight="1">
      <c r="A625" s="24" t="s">
        <v>1123</v>
      </c>
      <c r="B625" s="35" t="s">
        <v>1124</v>
      </c>
      <c r="C625" s="48"/>
      <c r="D625" s="16">
        <f t="shared" si="252"/>
        <v>101441535.06999999</v>
      </c>
      <c r="E625" s="16">
        <f t="shared" si="252"/>
        <v>104811887.86</v>
      </c>
      <c r="F625" s="16">
        <f t="shared" si="252"/>
        <v>138188988.63999999</v>
      </c>
      <c r="G625" s="16">
        <f t="shared" si="252"/>
        <v>147102000</v>
      </c>
      <c r="H625" s="16">
        <f t="shared" si="252"/>
        <v>149500000</v>
      </c>
      <c r="I625" s="16">
        <f t="shared" si="252"/>
        <v>157500000</v>
      </c>
      <c r="J625" s="16">
        <f t="shared" si="252"/>
        <v>162220000</v>
      </c>
    </row>
    <row r="626" spans="1:235" s="30" customFormat="1" ht="22.5" customHeight="1">
      <c r="A626" s="24" t="s">
        <v>1125</v>
      </c>
      <c r="B626" s="35" t="s">
        <v>1126</v>
      </c>
      <c r="C626" s="48"/>
      <c r="D626" s="16">
        <f t="shared" si="252"/>
        <v>101441535.06999999</v>
      </c>
      <c r="E626" s="16">
        <f t="shared" si="252"/>
        <v>104811887.86</v>
      </c>
      <c r="F626" s="16">
        <f t="shared" si="252"/>
        <v>138188988.63999999</v>
      </c>
      <c r="G626" s="16">
        <f t="shared" si="252"/>
        <v>147102000</v>
      </c>
      <c r="H626" s="16">
        <f t="shared" si="252"/>
        <v>149500000</v>
      </c>
      <c r="I626" s="16">
        <f t="shared" si="252"/>
        <v>157500000</v>
      </c>
      <c r="J626" s="16">
        <f t="shared" si="252"/>
        <v>162220000</v>
      </c>
      <c r="HK626" s="29"/>
      <c r="HL626" s="29"/>
      <c r="HM626" s="29"/>
      <c r="HN626" s="29"/>
      <c r="HO626" s="29"/>
      <c r="HP626" s="29"/>
      <c r="HQ626" s="29"/>
      <c r="HR626" s="29"/>
      <c r="HS626" s="29"/>
      <c r="HT626" s="29"/>
      <c r="HU626" s="29"/>
      <c r="HV626" s="29"/>
      <c r="HW626" s="29"/>
      <c r="HX626" s="29"/>
      <c r="HY626" s="29"/>
      <c r="HZ626" s="29"/>
      <c r="IA626" s="29"/>
    </row>
    <row r="627" spans="1:235" s="30" customFormat="1" ht="22.5" customHeight="1">
      <c r="A627" s="24" t="s">
        <v>1127</v>
      </c>
      <c r="B627" s="35" t="s">
        <v>1126</v>
      </c>
      <c r="C627" s="48"/>
      <c r="D627" s="16">
        <f t="shared" si="252"/>
        <v>101441535.06999999</v>
      </c>
      <c r="E627" s="16">
        <f t="shared" si="252"/>
        <v>104811887.86</v>
      </c>
      <c r="F627" s="16">
        <f t="shared" si="252"/>
        <v>138188988.63999999</v>
      </c>
      <c r="G627" s="16">
        <f t="shared" si="252"/>
        <v>147102000</v>
      </c>
      <c r="H627" s="16">
        <f t="shared" si="252"/>
        <v>149500000</v>
      </c>
      <c r="I627" s="16">
        <f t="shared" si="252"/>
        <v>157500000</v>
      </c>
      <c r="J627" s="16">
        <f t="shared" si="252"/>
        <v>162220000</v>
      </c>
      <c r="HK627" s="29"/>
      <c r="HL627" s="29"/>
      <c r="HM627" s="29"/>
      <c r="HN627" s="29"/>
      <c r="HO627" s="29"/>
      <c r="HP627" s="29"/>
      <c r="HQ627" s="29"/>
      <c r="HR627" s="29"/>
      <c r="HS627" s="29"/>
      <c r="HT627" s="29"/>
      <c r="HU627" s="29"/>
      <c r="HV627" s="29"/>
      <c r="HW627" s="29"/>
      <c r="HX627" s="29"/>
      <c r="HY627" s="29"/>
      <c r="HZ627" s="29"/>
      <c r="IA627" s="29"/>
    </row>
    <row r="628" spans="1:235" s="30" customFormat="1" ht="22.5" customHeight="1">
      <c r="A628" s="96" t="s">
        <v>1128</v>
      </c>
      <c r="B628" s="95" t="s">
        <v>1129</v>
      </c>
      <c r="C628" s="48" t="s">
        <v>62</v>
      </c>
      <c r="D628" s="16">
        <v>101441535.06999999</v>
      </c>
      <c r="E628" s="16">
        <v>104811887.86</v>
      </c>
      <c r="F628" s="16">
        <v>138188988.63999999</v>
      </c>
      <c r="G628" s="17">
        <v>147102000</v>
      </c>
      <c r="H628" s="17">
        <v>149500000</v>
      </c>
      <c r="I628" s="17">
        <v>157500000</v>
      </c>
      <c r="J628" s="17">
        <v>162220000</v>
      </c>
      <c r="HK628" s="29"/>
      <c r="HL628" s="29"/>
      <c r="HM628" s="29"/>
      <c r="HN628" s="29"/>
      <c r="HO628" s="29"/>
      <c r="HP628" s="29"/>
      <c r="HQ628" s="29"/>
      <c r="HR628" s="29"/>
      <c r="HS628" s="29"/>
      <c r="HT628" s="29"/>
      <c r="HU628" s="29"/>
      <c r="HV628" s="29"/>
      <c r="HW628" s="29"/>
      <c r="HX628" s="29"/>
      <c r="HY628" s="29"/>
      <c r="HZ628" s="29"/>
      <c r="IA628" s="29"/>
    </row>
    <row r="629" spans="1:235" s="14" customFormat="1" ht="16.5" customHeight="1">
      <c r="A629" s="24" t="s">
        <v>1130</v>
      </c>
      <c r="B629" s="35" t="s">
        <v>1131</v>
      </c>
      <c r="C629" s="48"/>
      <c r="D629" s="16">
        <f t="shared" ref="D629:J629" si="253">D630</f>
        <v>1123634.55</v>
      </c>
      <c r="E629" s="16">
        <f t="shared" si="253"/>
        <v>970555.29</v>
      </c>
      <c r="F629" s="16">
        <f t="shared" si="253"/>
        <v>2069781.1600000001</v>
      </c>
      <c r="G629" s="16">
        <f t="shared" si="253"/>
        <v>2203200</v>
      </c>
      <c r="H629" s="16">
        <f t="shared" si="253"/>
        <v>2284700</v>
      </c>
      <c r="I629" s="16">
        <f t="shared" si="253"/>
        <v>2358900</v>
      </c>
      <c r="J629" s="16">
        <f t="shared" si="253"/>
        <v>2430000</v>
      </c>
      <c r="HK629" s="29"/>
      <c r="HL629" s="29"/>
      <c r="HM629" s="29"/>
      <c r="HN629" s="29"/>
      <c r="HO629" s="29"/>
      <c r="HP629" s="29"/>
      <c r="HQ629" s="29"/>
      <c r="HR629" s="29"/>
      <c r="HS629" s="29"/>
      <c r="HT629" s="29"/>
      <c r="HU629" s="29"/>
      <c r="HV629" s="29"/>
      <c r="HW629" s="29"/>
      <c r="HX629" s="29"/>
      <c r="HY629" s="29"/>
      <c r="HZ629" s="29"/>
      <c r="IA629" s="29"/>
    </row>
    <row r="630" spans="1:235" ht="22.5" customHeight="1">
      <c r="A630" s="24" t="s">
        <v>1986</v>
      </c>
      <c r="B630" s="35" t="s">
        <v>1985</v>
      </c>
      <c r="C630" s="48"/>
      <c r="D630" s="16">
        <f t="shared" ref="D630:H630" si="254">D633</f>
        <v>1123634.55</v>
      </c>
      <c r="E630" s="16">
        <f t="shared" si="254"/>
        <v>970555.29</v>
      </c>
      <c r="F630" s="16">
        <f t="shared" si="254"/>
        <v>2069781.1600000001</v>
      </c>
      <c r="G630" s="16">
        <f t="shared" si="254"/>
        <v>2203200</v>
      </c>
      <c r="H630" s="16">
        <f t="shared" si="254"/>
        <v>2284700</v>
      </c>
      <c r="I630" s="16">
        <f t="shared" ref="I630:J630" si="255">I633</f>
        <v>2358900</v>
      </c>
      <c r="J630" s="16">
        <f t="shared" si="255"/>
        <v>2430000</v>
      </c>
    </row>
    <row r="631" spans="1:235" ht="22.5" hidden="1" customHeight="1">
      <c r="A631" s="24" t="s">
        <v>1987</v>
      </c>
      <c r="B631" s="35" t="s">
        <v>1985</v>
      </c>
      <c r="C631" s="48"/>
      <c r="D631" s="16"/>
      <c r="E631" s="16"/>
      <c r="F631" s="16"/>
      <c r="G631" s="16"/>
      <c r="H631" s="16"/>
      <c r="I631" s="16"/>
      <c r="J631" s="16"/>
    </row>
    <row r="632" spans="1:235" ht="22.5" hidden="1" customHeight="1">
      <c r="A632" s="24" t="s">
        <v>1988</v>
      </c>
      <c r="B632" s="35" t="s">
        <v>1989</v>
      </c>
      <c r="C632" s="48"/>
      <c r="D632" s="16"/>
      <c r="E632" s="16"/>
      <c r="F632" s="16"/>
      <c r="G632" s="16"/>
      <c r="H632" s="16"/>
      <c r="I632" s="16"/>
      <c r="J632" s="16"/>
    </row>
    <row r="633" spans="1:235" s="30" customFormat="1" ht="21.75" customHeight="1">
      <c r="A633" s="24" t="s">
        <v>1991</v>
      </c>
      <c r="B633" s="35" t="s">
        <v>1990</v>
      </c>
      <c r="C633" s="48"/>
      <c r="D633" s="16">
        <f t="shared" ref="D633:I633" si="256">SUM(D634:D636)</f>
        <v>1123634.55</v>
      </c>
      <c r="E633" s="16">
        <f t="shared" si="256"/>
        <v>970555.29</v>
      </c>
      <c r="F633" s="16">
        <f t="shared" si="256"/>
        <v>2069781.1600000001</v>
      </c>
      <c r="G633" s="16">
        <f t="shared" si="256"/>
        <v>2203200</v>
      </c>
      <c r="H633" s="16">
        <f t="shared" si="256"/>
        <v>2284700</v>
      </c>
      <c r="I633" s="16">
        <f t="shared" si="256"/>
        <v>2358900</v>
      </c>
      <c r="J633" s="16">
        <f t="shared" ref="J633" si="257">SUM(J634:J636)</f>
        <v>2430000</v>
      </c>
      <c r="HK633" s="29"/>
      <c r="HL633" s="29"/>
      <c r="HM633" s="29"/>
      <c r="HN633" s="29"/>
      <c r="HO633" s="29"/>
      <c r="HP633" s="29"/>
      <c r="HQ633" s="29"/>
      <c r="HR633" s="29"/>
      <c r="HS633" s="29"/>
      <c r="HT633" s="29"/>
      <c r="HU633" s="29"/>
      <c r="HV633" s="29"/>
      <c r="HW633" s="29"/>
      <c r="HX633" s="29"/>
      <c r="HY633" s="29"/>
      <c r="HZ633" s="29"/>
      <c r="IA633" s="29"/>
    </row>
    <row r="634" spans="1:235" s="30" customFormat="1" ht="22.5" customHeight="1">
      <c r="A634" s="24" t="s">
        <v>1992</v>
      </c>
      <c r="B634" s="35" t="s">
        <v>1132</v>
      </c>
      <c r="C634" s="48" t="s">
        <v>56</v>
      </c>
      <c r="D634" s="16">
        <v>846385.55</v>
      </c>
      <c r="E634" s="16">
        <v>232907.26</v>
      </c>
      <c r="F634" s="16">
        <v>1081854.79</v>
      </c>
      <c r="G634" s="17">
        <v>1151600</v>
      </c>
      <c r="H634" s="17">
        <v>1194200</v>
      </c>
      <c r="I634" s="17">
        <v>1233000</v>
      </c>
      <c r="J634" s="17">
        <v>1270000</v>
      </c>
      <c r="HK634" s="29"/>
      <c r="HL634" s="29"/>
      <c r="HM634" s="29"/>
      <c r="HN634" s="29"/>
      <c r="HO634" s="29"/>
      <c r="HP634" s="29"/>
      <c r="HQ634" s="29"/>
      <c r="HR634" s="29"/>
      <c r="HS634" s="29"/>
      <c r="HT634" s="29"/>
      <c r="HU634" s="29"/>
      <c r="HV634" s="29"/>
      <c r="HW634" s="29"/>
      <c r="HX634" s="29"/>
      <c r="HY634" s="29"/>
      <c r="HZ634" s="29"/>
      <c r="IA634" s="29"/>
    </row>
    <row r="635" spans="1:235" s="30" customFormat="1" ht="16.5" customHeight="1">
      <c r="A635" s="24" t="s">
        <v>1993</v>
      </c>
      <c r="B635" s="35" t="s">
        <v>1133</v>
      </c>
      <c r="C635" s="48" t="s">
        <v>57</v>
      </c>
      <c r="D635" s="16">
        <v>261739</v>
      </c>
      <c r="E635" s="16">
        <v>737648.03</v>
      </c>
      <c r="F635" s="16">
        <v>987926.37</v>
      </c>
      <c r="G635" s="17">
        <v>1051600</v>
      </c>
      <c r="H635" s="17">
        <v>1090500</v>
      </c>
      <c r="I635" s="17">
        <v>1125900</v>
      </c>
      <c r="J635" s="17">
        <v>1160000</v>
      </c>
      <c r="HK635" s="29"/>
      <c r="HL635" s="29"/>
      <c r="HM635" s="29"/>
      <c r="HN635" s="29"/>
      <c r="HO635" s="29"/>
      <c r="HP635" s="29"/>
      <c r="HQ635" s="29"/>
      <c r="HR635" s="29"/>
      <c r="HS635" s="29"/>
      <c r="HT635" s="29"/>
      <c r="HU635" s="29"/>
      <c r="HV635" s="29"/>
      <c r="HW635" s="29"/>
      <c r="HX635" s="29"/>
      <c r="HY635" s="29"/>
      <c r="HZ635" s="29"/>
      <c r="IA635" s="29"/>
    </row>
    <row r="636" spans="1:235" s="30" customFormat="1" ht="16.5" customHeight="1">
      <c r="A636" s="24" t="s">
        <v>1994</v>
      </c>
      <c r="B636" s="35" t="s">
        <v>1828</v>
      </c>
      <c r="C636" s="48" t="s">
        <v>1631</v>
      </c>
      <c r="D636" s="16">
        <v>15510</v>
      </c>
      <c r="E636" s="16">
        <v>0</v>
      </c>
      <c r="F636" s="16"/>
      <c r="G636" s="16"/>
      <c r="H636" s="16"/>
      <c r="I636" s="16"/>
      <c r="J636" s="16"/>
      <c r="HK636" s="29"/>
      <c r="HL636" s="29"/>
      <c r="HM636" s="29"/>
      <c r="HN636" s="29"/>
      <c r="HO636" s="29"/>
      <c r="HP636" s="29"/>
      <c r="HQ636" s="29"/>
      <c r="HR636" s="29"/>
      <c r="HS636" s="29"/>
      <c r="HT636" s="29"/>
      <c r="HU636" s="29"/>
      <c r="HV636" s="29"/>
      <c r="HW636" s="29"/>
      <c r="HX636" s="29"/>
      <c r="HY636" s="29"/>
      <c r="HZ636" s="29"/>
      <c r="IA636" s="29"/>
    </row>
    <row r="637" spans="1:235" ht="14.25" customHeight="1">
      <c r="A637" s="44" t="s">
        <v>1134</v>
      </c>
      <c r="B637" s="45" t="s">
        <v>1135</v>
      </c>
      <c r="C637" s="104"/>
      <c r="D637" s="43">
        <f t="shared" ref="D637:J637" si="258">SUM(D638+D702+D747)</f>
        <v>16219792.52</v>
      </c>
      <c r="E637" s="43">
        <f t="shared" si="258"/>
        <v>13810015.960000001</v>
      </c>
      <c r="F637" s="43">
        <f t="shared" si="258"/>
        <v>11739366.289999999</v>
      </c>
      <c r="G637" s="43">
        <f t="shared" si="258"/>
        <v>11206400</v>
      </c>
      <c r="H637" s="43">
        <f t="shared" si="258"/>
        <v>12919200</v>
      </c>
      <c r="I637" s="43">
        <f t="shared" si="258"/>
        <v>13341002.5</v>
      </c>
      <c r="J637" s="43">
        <f t="shared" si="258"/>
        <v>12550632.6</v>
      </c>
    </row>
    <row r="638" spans="1:235" ht="14.25" customHeight="1">
      <c r="A638" s="24" t="s">
        <v>1136</v>
      </c>
      <c r="B638" s="35" t="s">
        <v>1137</v>
      </c>
      <c r="C638" s="104"/>
      <c r="D638" s="43">
        <f t="shared" ref="D638:H638" si="259">D639+D684+D694</f>
        <v>3607985.3799999994</v>
      </c>
      <c r="E638" s="43">
        <f>E639+E684+E694</f>
        <v>3861813.42</v>
      </c>
      <c r="F638" s="43">
        <f t="shared" si="259"/>
        <v>4557019.29</v>
      </c>
      <c r="G638" s="43">
        <f t="shared" si="259"/>
        <v>3149400</v>
      </c>
      <c r="H638" s="43">
        <f t="shared" si="259"/>
        <v>4375900</v>
      </c>
      <c r="I638" s="43">
        <f t="shared" ref="I638:J638" si="260">I639+I684+I694</f>
        <v>4527202.5</v>
      </c>
      <c r="J638" s="43">
        <f t="shared" si="260"/>
        <v>3472032.6</v>
      </c>
    </row>
    <row r="639" spans="1:235" ht="14.25" customHeight="1">
      <c r="A639" s="24" t="s">
        <v>1138</v>
      </c>
      <c r="B639" s="35" t="s">
        <v>1139</v>
      </c>
      <c r="C639" s="104"/>
      <c r="D639" s="43">
        <f t="shared" ref="D639:J639" si="261">D640</f>
        <v>3345638.0299999993</v>
      </c>
      <c r="E639" s="43">
        <f t="shared" si="261"/>
        <v>3135772.69</v>
      </c>
      <c r="F639" s="43">
        <f t="shared" si="261"/>
        <v>2676053.8199999998</v>
      </c>
      <c r="G639" s="43">
        <f t="shared" si="261"/>
        <v>2848800</v>
      </c>
      <c r="H639" s="43">
        <f t="shared" si="261"/>
        <v>4064200</v>
      </c>
      <c r="I639" s="43">
        <f t="shared" si="261"/>
        <v>4205502.5</v>
      </c>
      <c r="J639" s="43">
        <f t="shared" si="261"/>
        <v>3140432.6</v>
      </c>
    </row>
    <row r="640" spans="1:235" ht="14.25" customHeight="1">
      <c r="A640" s="24" t="s">
        <v>1140</v>
      </c>
      <c r="B640" s="35" t="s">
        <v>1139</v>
      </c>
      <c r="C640" s="104"/>
      <c r="D640" s="43">
        <f t="shared" ref="D640:H640" si="262">SUM(D641+D654+D664+D674)</f>
        <v>3345638.0299999993</v>
      </c>
      <c r="E640" s="43">
        <f t="shared" si="262"/>
        <v>3135772.69</v>
      </c>
      <c r="F640" s="43">
        <f t="shared" si="262"/>
        <v>2676053.8199999998</v>
      </c>
      <c r="G640" s="43">
        <f t="shared" si="262"/>
        <v>2848800</v>
      </c>
      <c r="H640" s="43">
        <f t="shared" si="262"/>
        <v>4064200</v>
      </c>
      <c r="I640" s="43">
        <f t="shared" ref="I640:J640" si="263">SUM(I641+I654+I664+I674)</f>
        <v>4205502.5</v>
      </c>
      <c r="J640" s="43">
        <f t="shared" si="263"/>
        <v>3140432.6</v>
      </c>
    </row>
    <row r="641" spans="1:235" s="14" customFormat="1" ht="13.5" customHeight="1">
      <c r="A641" s="96" t="s">
        <v>1141</v>
      </c>
      <c r="B641" s="95" t="s">
        <v>1142</v>
      </c>
      <c r="C641" s="48"/>
      <c r="D641" s="16">
        <f t="shared" ref="D641:H641" si="264">SUM(D642:D645,D652)</f>
        <v>2589572.3099999996</v>
      </c>
      <c r="E641" s="16">
        <f t="shared" si="264"/>
        <v>2654319.5300000003</v>
      </c>
      <c r="F641" s="16">
        <f t="shared" si="264"/>
        <v>2079927.8399999999</v>
      </c>
      <c r="G641" s="16">
        <f t="shared" si="264"/>
        <v>2213900</v>
      </c>
      <c r="H641" s="16">
        <f t="shared" si="264"/>
        <v>3396300</v>
      </c>
      <c r="I641" s="16">
        <f t="shared" ref="I641:J641" si="265">SUM(I642:I645,I652)</f>
        <v>3506602.5</v>
      </c>
      <c r="J641" s="16">
        <f t="shared" si="265"/>
        <v>2441132.6</v>
      </c>
      <c r="HK641" s="29"/>
      <c r="HL641" s="29"/>
      <c r="HM641" s="29"/>
      <c r="HN641" s="29"/>
      <c r="HO641" s="29"/>
      <c r="HP641" s="29"/>
      <c r="HQ641" s="29"/>
      <c r="HR641" s="29"/>
      <c r="HS641" s="29"/>
      <c r="HT641" s="29"/>
      <c r="HU641" s="29"/>
      <c r="HV641" s="29"/>
      <c r="HW641" s="29"/>
      <c r="HX641" s="29"/>
      <c r="HY641" s="29"/>
      <c r="HZ641" s="29"/>
      <c r="IA641" s="29"/>
    </row>
    <row r="642" spans="1:235" hidden="1">
      <c r="A642" s="22" t="s">
        <v>1143</v>
      </c>
      <c r="B642" s="36" t="s">
        <v>1144</v>
      </c>
      <c r="C642" s="48" t="s">
        <v>29</v>
      </c>
      <c r="D642" s="17">
        <v>184995.96</v>
      </c>
      <c r="E642" s="17">
        <v>67750.210000000006</v>
      </c>
      <c r="F642" s="17">
        <v>123182.16</v>
      </c>
      <c r="G642" s="17">
        <v>131100</v>
      </c>
      <c r="H642" s="17">
        <v>136000</v>
      </c>
      <c r="I642" s="17">
        <f t="shared" ref="I642:I644" si="266">H642*1.0325</f>
        <v>140420</v>
      </c>
      <c r="J642" s="17">
        <f t="shared" ref="J642" si="267">I642*1.03</f>
        <v>144632.6</v>
      </c>
    </row>
    <row r="643" spans="1:235" hidden="1">
      <c r="A643" s="22" t="s">
        <v>1145</v>
      </c>
      <c r="B643" s="35" t="s">
        <v>1146</v>
      </c>
      <c r="C643" s="48" t="s">
        <v>146</v>
      </c>
      <c r="D643" s="17"/>
      <c r="E643" s="17">
        <v>1243.53</v>
      </c>
      <c r="F643" s="17">
        <v>0</v>
      </c>
      <c r="G643" s="17"/>
      <c r="H643" s="17"/>
      <c r="I643" s="17"/>
      <c r="J643" s="17"/>
    </row>
    <row r="644" spans="1:235" hidden="1">
      <c r="A644" s="22" t="s">
        <v>1147</v>
      </c>
      <c r="B644" s="35" t="s">
        <v>1148</v>
      </c>
      <c r="C644" s="48" t="s">
        <v>135</v>
      </c>
      <c r="D644" s="17">
        <v>2164747.61</v>
      </c>
      <c r="E644" s="17">
        <v>2454639.42</v>
      </c>
      <c r="F644" s="17">
        <v>1667288.64</v>
      </c>
      <c r="G644" s="17">
        <v>1775000</v>
      </c>
      <c r="H644" s="17">
        <v>2941000</v>
      </c>
      <c r="I644" s="17">
        <f t="shared" si="266"/>
        <v>3036582.5</v>
      </c>
      <c r="J644" s="17">
        <v>1957000</v>
      </c>
    </row>
    <row r="645" spans="1:235" hidden="1">
      <c r="A645" s="22" t="s">
        <v>1149</v>
      </c>
      <c r="B645" s="36" t="s">
        <v>1150</v>
      </c>
      <c r="C645" s="48"/>
      <c r="D645" s="16">
        <f t="shared" ref="D645:H645" si="268">SUM(D646:D651)</f>
        <v>239828.74</v>
      </c>
      <c r="E645" s="16">
        <f>SUM(E646:E651)</f>
        <v>130686.37</v>
      </c>
      <c r="F645" s="16">
        <f t="shared" si="268"/>
        <v>289457.04000000004</v>
      </c>
      <c r="G645" s="16">
        <f t="shared" si="268"/>
        <v>307800</v>
      </c>
      <c r="H645" s="16">
        <f t="shared" si="268"/>
        <v>319300</v>
      </c>
      <c r="I645" s="16">
        <f t="shared" ref="I645:J645" si="269">SUM(I646:I651)</f>
        <v>329600</v>
      </c>
      <c r="J645" s="16">
        <f t="shared" si="269"/>
        <v>339500</v>
      </c>
    </row>
    <row r="646" spans="1:235" s="30" customFormat="1" hidden="1">
      <c r="A646" s="22" t="s">
        <v>1151</v>
      </c>
      <c r="B646" s="36" t="s">
        <v>194</v>
      </c>
      <c r="C646" s="48" t="s">
        <v>14</v>
      </c>
      <c r="D646" s="17">
        <v>346.66</v>
      </c>
      <c r="E646" s="17">
        <v>0</v>
      </c>
      <c r="F646" s="17">
        <v>184.7</v>
      </c>
      <c r="G646" s="17"/>
      <c r="H646" s="17"/>
      <c r="I646" s="17"/>
      <c r="J646" s="17"/>
      <c r="HK646" s="29"/>
      <c r="HL646" s="29"/>
      <c r="HM646" s="29"/>
      <c r="HN646" s="29"/>
      <c r="HO646" s="29"/>
      <c r="HP646" s="29"/>
      <c r="HQ646" s="29"/>
      <c r="HR646" s="29"/>
      <c r="HS646" s="29"/>
      <c r="HT646" s="29"/>
      <c r="HU646" s="29"/>
      <c r="HV646" s="29"/>
      <c r="HW646" s="29"/>
      <c r="HX646" s="29"/>
      <c r="HY646" s="29"/>
      <c r="HZ646" s="29"/>
      <c r="IA646" s="29"/>
    </row>
    <row r="647" spans="1:235" s="30" customFormat="1" hidden="1">
      <c r="A647" s="22" t="s">
        <v>1152</v>
      </c>
      <c r="B647" s="36" t="s">
        <v>195</v>
      </c>
      <c r="C647" s="48" t="s">
        <v>14</v>
      </c>
      <c r="D647" s="17">
        <v>18176.52</v>
      </c>
      <c r="E647" s="17">
        <v>6576.01</v>
      </c>
      <c r="F647" s="17">
        <v>8673.93</v>
      </c>
      <c r="G647" s="17">
        <v>9200</v>
      </c>
      <c r="H647" s="17">
        <v>9500</v>
      </c>
      <c r="I647" s="17">
        <v>9800</v>
      </c>
      <c r="J647" s="17">
        <v>10100</v>
      </c>
      <c r="HK647" s="29"/>
      <c r="HL647" s="29"/>
      <c r="HM647" s="29"/>
      <c r="HN647" s="29"/>
      <c r="HO647" s="29"/>
      <c r="HP647" s="29"/>
      <c r="HQ647" s="29"/>
      <c r="HR647" s="29"/>
      <c r="HS647" s="29"/>
      <c r="HT647" s="29"/>
      <c r="HU647" s="29"/>
      <c r="HV647" s="29"/>
      <c r="HW647" s="29"/>
      <c r="HX647" s="29"/>
      <c r="HY647" s="29"/>
      <c r="HZ647" s="29"/>
      <c r="IA647" s="29"/>
    </row>
    <row r="648" spans="1:235" s="30" customFormat="1" hidden="1">
      <c r="A648" s="22" t="s">
        <v>1153</v>
      </c>
      <c r="B648" s="36" t="s">
        <v>196</v>
      </c>
      <c r="C648" s="48" t="s">
        <v>14</v>
      </c>
      <c r="D648" s="17">
        <v>10594.41</v>
      </c>
      <c r="E648" s="17">
        <v>11058.79</v>
      </c>
      <c r="F648" s="17">
        <v>8296.7800000000007</v>
      </c>
      <c r="G648" s="17">
        <v>8800</v>
      </c>
      <c r="H648" s="17">
        <v>9200</v>
      </c>
      <c r="I648" s="17">
        <v>9500</v>
      </c>
      <c r="J648" s="17">
        <v>9700</v>
      </c>
      <c r="HK648" s="29"/>
      <c r="HL648" s="29"/>
      <c r="HM648" s="29"/>
      <c r="HN648" s="29"/>
      <c r="HO648" s="29"/>
      <c r="HP648" s="29"/>
      <c r="HQ648" s="29"/>
      <c r="HR648" s="29"/>
      <c r="HS648" s="29"/>
      <c r="HT648" s="29"/>
      <c r="HU648" s="29"/>
      <c r="HV648" s="29"/>
      <c r="HW648" s="29"/>
      <c r="HX648" s="29"/>
      <c r="HY648" s="29"/>
      <c r="HZ648" s="29"/>
      <c r="IA648" s="29"/>
    </row>
    <row r="649" spans="1:235" s="30" customFormat="1" hidden="1">
      <c r="A649" s="22" t="s">
        <v>1154</v>
      </c>
      <c r="B649" s="36" t="s">
        <v>197</v>
      </c>
      <c r="C649" s="48" t="s">
        <v>14</v>
      </c>
      <c r="D649" s="17">
        <v>79222.509999999995</v>
      </c>
      <c r="E649" s="17">
        <v>36410.31</v>
      </c>
      <c r="F649" s="17">
        <v>58579.05</v>
      </c>
      <c r="G649" s="17">
        <v>62300</v>
      </c>
      <c r="H649" s="17">
        <v>64700</v>
      </c>
      <c r="I649" s="17">
        <v>66700</v>
      </c>
      <c r="J649" s="17">
        <v>68800</v>
      </c>
      <c r="HK649" s="29"/>
      <c r="HL649" s="29"/>
      <c r="HM649" s="29"/>
      <c r="HN649" s="29"/>
      <c r="HO649" s="29"/>
      <c r="HP649" s="29"/>
      <c r="HQ649" s="29"/>
      <c r="HR649" s="29"/>
      <c r="HS649" s="29"/>
      <c r="HT649" s="29"/>
      <c r="HU649" s="29"/>
      <c r="HV649" s="29"/>
      <c r="HW649" s="29"/>
      <c r="HX649" s="29"/>
      <c r="HY649" s="29"/>
      <c r="HZ649" s="29"/>
      <c r="IA649" s="29"/>
    </row>
    <row r="650" spans="1:235" s="30" customFormat="1" hidden="1">
      <c r="A650" s="22" t="s">
        <v>1155</v>
      </c>
      <c r="B650" s="36" t="s">
        <v>198</v>
      </c>
      <c r="C650" s="48" t="s">
        <v>14</v>
      </c>
      <c r="D650" s="17">
        <v>125428.08</v>
      </c>
      <c r="E650" s="17">
        <v>76641.259999999995</v>
      </c>
      <c r="F650" s="17">
        <v>212614.38</v>
      </c>
      <c r="G650" s="17">
        <v>226300</v>
      </c>
      <c r="H650" s="17">
        <v>234700</v>
      </c>
      <c r="I650" s="17">
        <v>242300</v>
      </c>
      <c r="J650" s="17">
        <v>249600</v>
      </c>
      <c r="HK650" s="29"/>
      <c r="HL650" s="29"/>
      <c r="HM650" s="29"/>
      <c r="HN650" s="29"/>
      <c r="HO650" s="29"/>
      <c r="HP650" s="29"/>
      <c r="HQ650" s="29"/>
      <c r="HR650" s="29"/>
      <c r="HS650" s="29"/>
      <c r="HT650" s="29"/>
      <c r="HU650" s="29"/>
      <c r="HV650" s="29"/>
      <c r="HW650" s="29"/>
      <c r="HX650" s="29"/>
      <c r="HY650" s="29"/>
      <c r="HZ650" s="29"/>
      <c r="IA650" s="29"/>
    </row>
    <row r="651" spans="1:235" s="30" customFormat="1" hidden="1">
      <c r="A651" s="22" t="s">
        <v>1156</v>
      </c>
      <c r="B651" s="36" t="s">
        <v>1157</v>
      </c>
      <c r="C651" s="48" t="s">
        <v>14</v>
      </c>
      <c r="D651" s="17">
        <v>6060.56</v>
      </c>
      <c r="E651" s="17">
        <v>0</v>
      </c>
      <c r="F651" s="17">
        <v>1108.2</v>
      </c>
      <c r="G651" s="17">
        <v>1200</v>
      </c>
      <c r="H651" s="17">
        <v>1200</v>
      </c>
      <c r="I651" s="17">
        <v>1300</v>
      </c>
      <c r="J651" s="17">
        <v>1300</v>
      </c>
      <c r="HK651" s="29"/>
      <c r="HL651" s="29"/>
      <c r="HM651" s="29"/>
      <c r="HN651" s="29"/>
      <c r="HO651" s="29"/>
      <c r="HP651" s="29"/>
      <c r="HQ651" s="29"/>
      <c r="HR651" s="29"/>
      <c r="HS651" s="29"/>
      <c r="HT651" s="29"/>
      <c r="HU651" s="29"/>
      <c r="HV651" s="29"/>
      <c r="HW651" s="29"/>
      <c r="HX651" s="29"/>
      <c r="HY651" s="29"/>
      <c r="HZ651" s="29"/>
      <c r="IA651" s="29"/>
    </row>
    <row r="652" spans="1:235" s="30" customFormat="1" hidden="1">
      <c r="A652" s="22" t="s">
        <v>1158</v>
      </c>
      <c r="B652" s="36" t="s">
        <v>1159</v>
      </c>
      <c r="C652" s="48"/>
      <c r="D652" s="16">
        <f t="shared" ref="D652:J652" si="270">D653</f>
        <v>0</v>
      </c>
      <c r="E652" s="16">
        <f>E653</f>
        <v>0</v>
      </c>
      <c r="F652" s="16">
        <f t="shared" si="270"/>
        <v>0</v>
      </c>
      <c r="G652" s="16">
        <f t="shared" si="270"/>
        <v>0</v>
      </c>
      <c r="H652" s="16">
        <f t="shared" si="270"/>
        <v>0</v>
      </c>
      <c r="I652" s="16">
        <f t="shared" si="270"/>
        <v>0</v>
      </c>
      <c r="J652" s="16">
        <f t="shared" si="270"/>
        <v>0</v>
      </c>
      <c r="HK652" s="29"/>
      <c r="HL652" s="29"/>
      <c r="HM652" s="29"/>
      <c r="HN652" s="29"/>
      <c r="HO652" s="29"/>
      <c r="HP652" s="29"/>
      <c r="HQ652" s="29"/>
      <c r="HR652" s="29"/>
      <c r="HS652" s="29"/>
      <c r="HT652" s="29"/>
      <c r="HU652" s="29"/>
      <c r="HV652" s="29"/>
      <c r="HW652" s="29"/>
      <c r="HX652" s="29"/>
      <c r="HY652" s="29"/>
      <c r="HZ652" s="29"/>
      <c r="IA652" s="29"/>
    </row>
    <row r="653" spans="1:235" s="30" customFormat="1" hidden="1">
      <c r="A653" s="22" t="s">
        <v>1160</v>
      </c>
      <c r="B653" s="36" t="s">
        <v>1161</v>
      </c>
      <c r="C653" s="48" t="s">
        <v>29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HK653" s="29"/>
      <c r="HL653" s="29"/>
      <c r="HM653" s="29"/>
      <c r="HN653" s="29"/>
      <c r="HO653" s="29"/>
      <c r="HP653" s="29"/>
      <c r="HQ653" s="29"/>
      <c r="HR653" s="29"/>
      <c r="HS653" s="29"/>
      <c r="HT653" s="29"/>
      <c r="HU653" s="29"/>
      <c r="HV653" s="29"/>
      <c r="HW653" s="29"/>
      <c r="HX653" s="29"/>
      <c r="HY653" s="29"/>
      <c r="HZ653" s="29"/>
      <c r="IA653" s="29"/>
    </row>
    <row r="654" spans="1:235" s="30" customFormat="1" ht="18.75" customHeight="1">
      <c r="A654" s="24" t="s">
        <v>1162</v>
      </c>
      <c r="B654" s="35" t="s">
        <v>1163</v>
      </c>
      <c r="C654" s="48"/>
      <c r="D654" s="16">
        <f t="shared" ref="D654:H654" si="271">SUM(D655:D657)</f>
        <v>7068.6100000000006</v>
      </c>
      <c r="E654" s="16">
        <f t="shared" si="271"/>
        <v>10320.630000000001</v>
      </c>
      <c r="F654" s="16">
        <f t="shared" si="271"/>
        <v>11326.369999999999</v>
      </c>
      <c r="G654" s="16">
        <f t="shared" si="271"/>
        <v>11900</v>
      </c>
      <c r="H654" s="16">
        <f t="shared" si="271"/>
        <v>12300</v>
      </c>
      <c r="I654" s="16">
        <f t="shared" ref="I654:J654" si="272">SUM(I655:I657)</f>
        <v>12700</v>
      </c>
      <c r="J654" s="16">
        <f t="shared" si="272"/>
        <v>13000</v>
      </c>
      <c r="HK654" s="29"/>
      <c r="HL654" s="29"/>
      <c r="HM654" s="29"/>
      <c r="HN654" s="29"/>
      <c r="HO654" s="29"/>
      <c r="HP654" s="29"/>
      <c r="HQ654" s="29"/>
      <c r="HR654" s="29"/>
      <c r="HS654" s="29"/>
      <c r="HT654" s="29"/>
      <c r="HU654" s="29"/>
      <c r="HV654" s="29"/>
      <c r="HW654" s="29"/>
      <c r="HX654" s="29"/>
      <c r="HY654" s="29"/>
      <c r="HZ654" s="29"/>
      <c r="IA654" s="29"/>
    </row>
    <row r="655" spans="1:235" s="30" customFormat="1" ht="13.5" hidden="1" customHeight="1">
      <c r="A655" s="22" t="s">
        <v>1164</v>
      </c>
      <c r="B655" s="36" t="s">
        <v>1165</v>
      </c>
      <c r="C655" s="48" t="s">
        <v>29</v>
      </c>
      <c r="D655" s="17">
        <v>247.01</v>
      </c>
      <c r="E655" s="17">
        <v>1931.78</v>
      </c>
      <c r="F655" s="17">
        <v>3009.47</v>
      </c>
      <c r="G655" s="17">
        <v>3200</v>
      </c>
      <c r="H655" s="17">
        <v>3300</v>
      </c>
      <c r="I655" s="17">
        <v>3400</v>
      </c>
      <c r="J655" s="17">
        <v>3500</v>
      </c>
      <c r="HK655" s="29"/>
      <c r="HL655" s="29"/>
      <c r="HM655" s="29"/>
      <c r="HN655" s="29"/>
      <c r="HO655" s="29"/>
      <c r="HP655" s="29"/>
      <c r="HQ655" s="29"/>
      <c r="HR655" s="29"/>
      <c r="HS655" s="29"/>
      <c r="HT655" s="29"/>
      <c r="HU655" s="29"/>
      <c r="HV655" s="29"/>
      <c r="HW655" s="29"/>
      <c r="HX655" s="29"/>
      <c r="HY655" s="29"/>
      <c r="HZ655" s="29"/>
      <c r="IA655" s="29"/>
    </row>
    <row r="656" spans="1:235" s="49" customFormat="1" ht="13.5" hidden="1" customHeight="1">
      <c r="A656" s="22" t="s">
        <v>1166</v>
      </c>
      <c r="B656" s="36" t="s">
        <v>1167</v>
      </c>
      <c r="C656" s="48" t="s">
        <v>146</v>
      </c>
      <c r="D656" s="16"/>
      <c r="E656" s="16"/>
      <c r="F656" s="16"/>
      <c r="G656" s="16"/>
      <c r="H656" s="16"/>
      <c r="I656" s="16"/>
      <c r="J656" s="16"/>
      <c r="HK656" s="47"/>
      <c r="HL656" s="47"/>
      <c r="HM656" s="47"/>
      <c r="HN656" s="47"/>
      <c r="HO656" s="47"/>
      <c r="HP656" s="47"/>
      <c r="HQ656" s="47"/>
      <c r="HR656" s="47"/>
      <c r="HS656" s="47"/>
      <c r="HT656" s="47"/>
      <c r="HU656" s="47"/>
      <c r="HV656" s="47"/>
      <c r="HW656" s="47"/>
      <c r="HX656" s="47"/>
      <c r="HY656" s="47"/>
      <c r="HZ656" s="47"/>
      <c r="IA656" s="47"/>
    </row>
    <row r="657" spans="1:235" s="49" customFormat="1" ht="13.5" customHeight="1">
      <c r="A657" s="22" t="s">
        <v>1168</v>
      </c>
      <c r="B657" s="36" t="s">
        <v>1169</v>
      </c>
      <c r="C657" s="48"/>
      <c r="D657" s="16">
        <f t="shared" ref="D657:I657" si="273">SUM(D658:D663)</f>
        <v>6821.6</v>
      </c>
      <c r="E657" s="16">
        <f t="shared" si="273"/>
        <v>8388.85</v>
      </c>
      <c r="F657" s="16">
        <f t="shared" si="273"/>
        <v>8316.9</v>
      </c>
      <c r="G657" s="16">
        <f>SUM(G658:G663)</f>
        <v>8700</v>
      </c>
      <c r="H657" s="16">
        <f t="shared" si="273"/>
        <v>9000</v>
      </c>
      <c r="I657" s="16">
        <f t="shared" si="273"/>
        <v>9300</v>
      </c>
      <c r="J657" s="16">
        <f t="shared" ref="J657" si="274">SUM(J658:J663)</f>
        <v>9500</v>
      </c>
      <c r="HK657" s="47"/>
      <c r="HL657" s="47"/>
      <c r="HM657" s="47"/>
      <c r="HN657" s="47"/>
      <c r="HO657" s="47"/>
      <c r="HP657" s="47"/>
      <c r="HQ657" s="47"/>
      <c r="HR657" s="47"/>
      <c r="HS657" s="47"/>
      <c r="HT657" s="47"/>
      <c r="HU657" s="47"/>
      <c r="HV657" s="47"/>
      <c r="HW657" s="47"/>
      <c r="HX657" s="47"/>
      <c r="HY657" s="47"/>
      <c r="HZ657" s="47"/>
      <c r="IA657" s="47"/>
    </row>
    <row r="658" spans="1:235" s="49" customFormat="1" ht="13.5" hidden="1" customHeight="1">
      <c r="A658" s="22" t="s">
        <v>1170</v>
      </c>
      <c r="B658" s="36" t="s">
        <v>194</v>
      </c>
      <c r="C658" s="48" t="s">
        <v>14</v>
      </c>
      <c r="D658" s="17">
        <v>5.34</v>
      </c>
      <c r="E658" s="17">
        <v>0</v>
      </c>
      <c r="F658" s="17">
        <f t="shared" ref="F658:G658" si="275">E658*1.0375</f>
        <v>0</v>
      </c>
      <c r="G658" s="17">
        <f t="shared" si="275"/>
        <v>0</v>
      </c>
      <c r="H658" s="17">
        <f t="shared" ref="H658:J658" si="276">G658*1.0325</f>
        <v>0</v>
      </c>
      <c r="I658" s="17">
        <f t="shared" si="276"/>
        <v>0</v>
      </c>
      <c r="J658" s="17">
        <f t="shared" si="276"/>
        <v>0</v>
      </c>
      <c r="HK658" s="47"/>
      <c r="HL658" s="47"/>
      <c r="HM658" s="47"/>
      <c r="HN658" s="47"/>
      <c r="HO658" s="47"/>
      <c r="HP658" s="47"/>
      <c r="HQ658" s="47"/>
      <c r="HR658" s="47"/>
      <c r="HS658" s="47"/>
      <c r="HT658" s="47"/>
      <c r="HU658" s="47"/>
      <c r="HV658" s="47"/>
      <c r="HW658" s="47"/>
      <c r="HX658" s="47"/>
      <c r="HY658" s="47"/>
      <c r="HZ658" s="47"/>
      <c r="IA658" s="47"/>
    </row>
    <row r="659" spans="1:235" s="49" customFormat="1" ht="13.5" hidden="1" customHeight="1">
      <c r="A659" s="22" t="s">
        <v>1171</v>
      </c>
      <c r="B659" s="36" t="s">
        <v>195</v>
      </c>
      <c r="C659" s="48" t="s">
        <v>14</v>
      </c>
      <c r="D659" s="17">
        <v>247.52</v>
      </c>
      <c r="E659" s="17">
        <v>348.35</v>
      </c>
      <c r="F659" s="17">
        <v>6.05</v>
      </c>
      <c r="G659" s="17"/>
      <c r="H659" s="17"/>
      <c r="I659" s="17"/>
      <c r="J659" s="17"/>
      <c r="HK659" s="47"/>
      <c r="HL659" s="47"/>
      <c r="HM659" s="47"/>
      <c r="HN659" s="47"/>
      <c r="HO659" s="47"/>
      <c r="HP659" s="47"/>
      <c r="HQ659" s="47"/>
      <c r="HR659" s="47"/>
      <c r="HS659" s="47"/>
      <c r="HT659" s="47"/>
      <c r="HU659" s="47"/>
      <c r="HV659" s="47"/>
      <c r="HW659" s="47"/>
      <c r="HX659" s="47"/>
      <c r="HY659" s="47"/>
      <c r="HZ659" s="47"/>
      <c r="IA659" s="47"/>
    </row>
    <row r="660" spans="1:235" s="49" customFormat="1" ht="13.5" hidden="1" customHeight="1">
      <c r="A660" s="22" t="s">
        <v>1172</v>
      </c>
      <c r="B660" s="36" t="s">
        <v>196</v>
      </c>
      <c r="C660" s="48" t="s">
        <v>14</v>
      </c>
      <c r="D660" s="17">
        <v>50.71</v>
      </c>
      <c r="E660" s="17">
        <v>868.49</v>
      </c>
      <c r="F660" s="17">
        <v>1464.71</v>
      </c>
      <c r="G660" s="17">
        <v>1550</v>
      </c>
      <c r="H660" s="17">
        <v>1600</v>
      </c>
      <c r="I660" s="17">
        <v>1650</v>
      </c>
      <c r="J660" s="17">
        <v>1700</v>
      </c>
      <c r="HK660" s="47"/>
      <c r="HL660" s="47"/>
      <c r="HM660" s="47"/>
      <c r="HN660" s="47"/>
      <c r="HO660" s="47"/>
      <c r="HP660" s="47"/>
      <c r="HQ660" s="47"/>
      <c r="HR660" s="47"/>
      <c r="HS660" s="47"/>
      <c r="HT660" s="47"/>
      <c r="HU660" s="47"/>
      <c r="HV660" s="47"/>
      <c r="HW660" s="47"/>
      <c r="HX660" s="47"/>
      <c r="HY660" s="47"/>
      <c r="HZ660" s="47"/>
      <c r="IA660" s="47"/>
    </row>
    <row r="661" spans="1:235" s="49" customFormat="1" ht="13.5" hidden="1" customHeight="1">
      <c r="A661" s="22" t="s">
        <v>1173</v>
      </c>
      <c r="B661" s="36" t="s">
        <v>197</v>
      </c>
      <c r="C661" s="48" t="s">
        <v>14</v>
      </c>
      <c r="D661" s="17">
        <v>2410.5700000000002</v>
      </c>
      <c r="E661" s="17">
        <v>1948.13</v>
      </c>
      <c r="F661" s="17">
        <v>2848.99</v>
      </c>
      <c r="G661" s="17">
        <v>3050</v>
      </c>
      <c r="H661" s="17">
        <v>3150</v>
      </c>
      <c r="I661" s="17">
        <v>3250</v>
      </c>
      <c r="J661" s="17">
        <v>3300</v>
      </c>
      <c r="HK661" s="47"/>
      <c r="HL661" s="47"/>
      <c r="HM661" s="47"/>
      <c r="HN661" s="47"/>
      <c r="HO661" s="47"/>
      <c r="HP661" s="47"/>
      <c r="HQ661" s="47"/>
      <c r="HR661" s="47"/>
      <c r="HS661" s="47"/>
      <c r="HT661" s="47"/>
      <c r="HU661" s="47"/>
      <c r="HV661" s="47"/>
      <c r="HW661" s="47"/>
      <c r="HX661" s="47"/>
      <c r="HY661" s="47"/>
      <c r="HZ661" s="47"/>
      <c r="IA661" s="47"/>
    </row>
    <row r="662" spans="1:235" s="49" customFormat="1" ht="13.5" hidden="1" customHeight="1">
      <c r="A662" s="22" t="s">
        <v>1174</v>
      </c>
      <c r="B662" s="36" t="s">
        <v>198</v>
      </c>
      <c r="C662" s="48" t="s">
        <v>14</v>
      </c>
      <c r="D662" s="17">
        <v>3941.06</v>
      </c>
      <c r="E662" s="17">
        <v>5223.88</v>
      </c>
      <c r="F662" s="17">
        <v>3853.08</v>
      </c>
      <c r="G662" s="17">
        <v>4100</v>
      </c>
      <c r="H662" s="17">
        <v>4250</v>
      </c>
      <c r="I662" s="17">
        <v>4400</v>
      </c>
      <c r="J662" s="17">
        <v>4500</v>
      </c>
      <c r="HK662" s="47"/>
      <c r="HL662" s="47"/>
      <c r="HM662" s="47"/>
      <c r="HN662" s="47"/>
      <c r="HO662" s="47"/>
      <c r="HP662" s="47"/>
      <c r="HQ662" s="47"/>
      <c r="HR662" s="47"/>
      <c r="HS662" s="47"/>
      <c r="HT662" s="47"/>
      <c r="HU662" s="47"/>
      <c r="HV662" s="47"/>
      <c r="HW662" s="47"/>
      <c r="HX662" s="47"/>
      <c r="HY662" s="47"/>
      <c r="HZ662" s="47"/>
      <c r="IA662" s="47"/>
    </row>
    <row r="663" spans="1:235" s="49" customFormat="1" ht="13.5" hidden="1" customHeight="1">
      <c r="A663" s="22" t="s">
        <v>1632</v>
      </c>
      <c r="B663" s="36" t="s">
        <v>1157</v>
      </c>
      <c r="C663" s="48" t="s">
        <v>14</v>
      </c>
      <c r="D663" s="17">
        <v>166.4</v>
      </c>
      <c r="E663" s="17">
        <v>0</v>
      </c>
      <c r="F663" s="17">
        <v>144.07</v>
      </c>
      <c r="G663" s="17"/>
      <c r="H663" s="17"/>
      <c r="I663" s="17"/>
      <c r="J663" s="17"/>
      <c r="HK663" s="47"/>
      <c r="HL663" s="47"/>
      <c r="HM663" s="47"/>
      <c r="HN663" s="47"/>
      <c r="HO663" s="47"/>
      <c r="HP663" s="47"/>
      <c r="HQ663" s="47"/>
      <c r="HR663" s="47"/>
      <c r="HS663" s="47"/>
      <c r="HT663" s="47"/>
      <c r="HU663" s="47"/>
      <c r="HV663" s="47"/>
      <c r="HW663" s="47"/>
      <c r="HX663" s="47"/>
      <c r="HY663" s="47"/>
      <c r="HZ663" s="47"/>
      <c r="IA663" s="47"/>
    </row>
    <row r="664" spans="1:235" s="49" customFormat="1" ht="14.25" customHeight="1">
      <c r="A664" s="24" t="s">
        <v>1175</v>
      </c>
      <c r="B664" s="35" t="s">
        <v>1176</v>
      </c>
      <c r="C664" s="48"/>
      <c r="D664" s="16">
        <f t="shared" ref="D664:H664" si="277">SUM(D665:D667)</f>
        <v>481686.32999999996</v>
      </c>
      <c r="E664" s="16">
        <f t="shared" si="277"/>
        <v>314075.05</v>
      </c>
      <c r="F664" s="16">
        <f t="shared" si="277"/>
        <v>394291.57999999996</v>
      </c>
      <c r="G664" s="16">
        <f t="shared" si="277"/>
        <v>420000</v>
      </c>
      <c r="H664" s="16">
        <f t="shared" si="277"/>
        <v>435400</v>
      </c>
      <c r="I664" s="16">
        <f t="shared" ref="I664:J664" si="278">SUM(I665:I667)</f>
        <v>449200</v>
      </c>
      <c r="J664" s="16">
        <f t="shared" si="278"/>
        <v>462900</v>
      </c>
      <c r="HK664" s="47"/>
      <c r="HL664" s="47"/>
      <c r="HM664" s="47"/>
      <c r="HN664" s="47"/>
      <c r="HO664" s="47"/>
      <c r="HP664" s="47"/>
      <c r="HQ664" s="47"/>
      <c r="HR664" s="47"/>
      <c r="HS664" s="47"/>
      <c r="HT664" s="47"/>
      <c r="HU664" s="47"/>
      <c r="HV664" s="47"/>
      <c r="HW664" s="47"/>
      <c r="HX664" s="47"/>
      <c r="HY664" s="47"/>
      <c r="HZ664" s="47"/>
      <c r="IA664" s="47"/>
    </row>
    <row r="665" spans="1:235" s="30" customFormat="1" ht="14.25" hidden="1" customHeight="1">
      <c r="A665" s="22" t="s">
        <v>1177</v>
      </c>
      <c r="B665" s="36" t="s">
        <v>1178</v>
      </c>
      <c r="C665" s="48" t="s">
        <v>29</v>
      </c>
      <c r="D665" s="17">
        <v>42550.61</v>
      </c>
      <c r="E665" s="17">
        <v>67803.13</v>
      </c>
      <c r="F665" s="17">
        <v>77445.11</v>
      </c>
      <c r="G665" s="17">
        <v>82400</v>
      </c>
      <c r="H665" s="17">
        <v>85500</v>
      </c>
      <c r="I665" s="17">
        <v>88200</v>
      </c>
      <c r="J665" s="17">
        <v>90900</v>
      </c>
      <c r="HK665" s="29"/>
      <c r="HL665" s="29"/>
      <c r="HM665" s="29"/>
      <c r="HN665" s="29"/>
      <c r="HO665" s="29"/>
      <c r="HP665" s="29"/>
      <c r="HQ665" s="29"/>
      <c r="HR665" s="29"/>
      <c r="HS665" s="29"/>
      <c r="HT665" s="29"/>
      <c r="HU665" s="29"/>
      <c r="HV665" s="29"/>
      <c r="HW665" s="29"/>
      <c r="HX665" s="29"/>
      <c r="HY665" s="29"/>
      <c r="HZ665" s="29"/>
      <c r="IA665" s="29"/>
    </row>
    <row r="666" spans="1:235" s="30" customFormat="1" ht="14.25" hidden="1" customHeight="1">
      <c r="A666" s="22" t="s">
        <v>1179</v>
      </c>
      <c r="B666" s="36" t="s">
        <v>1167</v>
      </c>
      <c r="C666" s="48" t="s">
        <v>146</v>
      </c>
      <c r="D666" s="17">
        <v>0</v>
      </c>
      <c r="E666" s="17">
        <v>0</v>
      </c>
      <c r="F666" s="17"/>
      <c r="G666" s="17"/>
      <c r="H666" s="17"/>
      <c r="I666" s="17"/>
      <c r="J666" s="17"/>
      <c r="HK666" s="29"/>
      <c r="HL666" s="29"/>
      <c r="HM666" s="29"/>
      <c r="HN666" s="29"/>
      <c r="HO666" s="29"/>
      <c r="HP666" s="29"/>
      <c r="HQ666" s="29"/>
      <c r="HR666" s="29"/>
      <c r="HS666" s="29"/>
      <c r="HT666" s="29"/>
      <c r="HU666" s="29"/>
      <c r="HV666" s="29"/>
      <c r="HW666" s="29"/>
      <c r="HX666" s="29"/>
      <c r="HY666" s="29"/>
      <c r="HZ666" s="29"/>
      <c r="IA666" s="29"/>
    </row>
    <row r="667" spans="1:235" s="30" customFormat="1" ht="14.25" customHeight="1">
      <c r="A667" s="22" t="s">
        <v>1180</v>
      </c>
      <c r="B667" s="36" t="s">
        <v>1181</v>
      </c>
      <c r="C667" s="48"/>
      <c r="D667" s="16">
        <f t="shared" ref="D667:H667" si="279">SUM(D668:D673)</f>
        <v>439135.72</v>
      </c>
      <c r="E667" s="16">
        <f t="shared" si="279"/>
        <v>246271.91999999998</v>
      </c>
      <c r="F667" s="16">
        <f t="shared" si="279"/>
        <v>316846.46999999997</v>
      </c>
      <c r="G667" s="16">
        <f>SUM(G668:G673)</f>
        <v>337600</v>
      </c>
      <c r="H667" s="16">
        <f t="shared" si="279"/>
        <v>349900</v>
      </c>
      <c r="I667" s="16">
        <f t="shared" ref="I667:J667" si="280">SUM(I668:I673)</f>
        <v>361000</v>
      </c>
      <c r="J667" s="16">
        <f t="shared" si="280"/>
        <v>372000</v>
      </c>
      <c r="HK667" s="29"/>
      <c r="HL667" s="29"/>
      <c r="HM667" s="29"/>
      <c r="HN667" s="29"/>
      <c r="HO667" s="29"/>
      <c r="HP667" s="29"/>
      <c r="HQ667" s="29"/>
      <c r="HR667" s="29"/>
      <c r="HS667" s="29"/>
      <c r="HT667" s="29"/>
      <c r="HU667" s="29"/>
      <c r="HV667" s="29"/>
      <c r="HW667" s="29"/>
      <c r="HX667" s="29"/>
      <c r="HY667" s="29"/>
      <c r="HZ667" s="29"/>
      <c r="IA667" s="29"/>
    </row>
    <row r="668" spans="1:235" s="30" customFormat="1" ht="14.25" hidden="1" customHeight="1">
      <c r="A668" s="22" t="s">
        <v>1182</v>
      </c>
      <c r="B668" s="36" t="s">
        <v>194</v>
      </c>
      <c r="C668" s="48" t="s">
        <v>14</v>
      </c>
      <c r="D668" s="17">
        <v>1494.86</v>
      </c>
      <c r="E668" s="17">
        <v>1030.7</v>
      </c>
      <c r="F668" s="17">
        <v>443.28</v>
      </c>
      <c r="G668" s="17">
        <v>500</v>
      </c>
      <c r="H668" s="17">
        <v>500</v>
      </c>
      <c r="I668" s="17">
        <v>500</v>
      </c>
      <c r="J668" s="17">
        <v>550</v>
      </c>
      <c r="HK668" s="29"/>
      <c r="HL668" s="29"/>
      <c r="HM668" s="29"/>
      <c r="HN668" s="29"/>
      <c r="HO668" s="29"/>
      <c r="HP668" s="29"/>
      <c r="HQ668" s="29"/>
      <c r="HR668" s="29"/>
      <c r="HS668" s="29"/>
      <c r="HT668" s="29"/>
      <c r="HU668" s="29"/>
      <c r="HV668" s="29"/>
      <c r="HW668" s="29"/>
      <c r="HX668" s="29"/>
      <c r="HY668" s="29"/>
      <c r="HZ668" s="29"/>
      <c r="IA668" s="29"/>
    </row>
    <row r="669" spans="1:235" s="30" customFormat="1" ht="14.25" hidden="1" customHeight="1">
      <c r="A669" s="22" t="s">
        <v>1183</v>
      </c>
      <c r="B669" s="36" t="s">
        <v>195</v>
      </c>
      <c r="C669" s="48" t="s">
        <v>14</v>
      </c>
      <c r="D669" s="17">
        <v>36023.74</v>
      </c>
      <c r="E669" s="17">
        <v>21945.75</v>
      </c>
      <c r="F669" s="17">
        <v>20753.28</v>
      </c>
      <c r="G669" s="17">
        <v>22100</v>
      </c>
      <c r="H669" s="17">
        <v>22900</v>
      </c>
      <c r="I669" s="17">
        <v>23600</v>
      </c>
      <c r="J669" s="17">
        <v>24350</v>
      </c>
      <c r="HK669" s="29"/>
      <c r="HL669" s="29"/>
      <c r="HM669" s="29"/>
      <c r="HN669" s="29"/>
      <c r="HO669" s="29"/>
      <c r="HP669" s="29"/>
      <c r="HQ669" s="29"/>
      <c r="HR669" s="29"/>
      <c r="HS669" s="29"/>
      <c r="HT669" s="29"/>
      <c r="HU669" s="29"/>
      <c r="HV669" s="29"/>
      <c r="HW669" s="29"/>
      <c r="HX669" s="29"/>
      <c r="HY669" s="29"/>
      <c r="HZ669" s="29"/>
      <c r="IA669" s="29"/>
    </row>
    <row r="670" spans="1:235" s="30" customFormat="1" ht="14.25" hidden="1" customHeight="1">
      <c r="A670" s="22" t="s">
        <v>1184</v>
      </c>
      <c r="B670" s="36" t="s">
        <v>196</v>
      </c>
      <c r="C670" s="48" t="s">
        <v>14</v>
      </c>
      <c r="D670" s="17">
        <v>19741.63</v>
      </c>
      <c r="E670" s="17">
        <v>9915.15</v>
      </c>
      <c r="F670" s="17">
        <v>26011.35</v>
      </c>
      <c r="G670" s="17">
        <v>27700</v>
      </c>
      <c r="H670" s="17">
        <v>28700</v>
      </c>
      <c r="I670" s="17">
        <v>29600</v>
      </c>
      <c r="J670" s="17">
        <v>30500</v>
      </c>
      <c r="HK670" s="29"/>
      <c r="HL670" s="29"/>
      <c r="HM670" s="29"/>
      <c r="HN670" s="29"/>
      <c r="HO670" s="29"/>
      <c r="HP670" s="29"/>
      <c r="HQ670" s="29"/>
      <c r="HR670" s="29"/>
      <c r="HS670" s="29"/>
      <c r="HT670" s="29"/>
      <c r="HU670" s="29"/>
      <c r="HV670" s="29"/>
      <c r="HW670" s="29"/>
      <c r="HX670" s="29"/>
      <c r="HY670" s="29"/>
      <c r="HZ670" s="29"/>
      <c r="IA670" s="29"/>
    </row>
    <row r="671" spans="1:235" s="30" customFormat="1" ht="14.25" hidden="1" customHeight="1">
      <c r="A671" s="22" t="s">
        <v>1185</v>
      </c>
      <c r="B671" s="36" t="s">
        <v>197</v>
      </c>
      <c r="C671" s="48" t="s">
        <v>14</v>
      </c>
      <c r="D671" s="17">
        <v>133260.22</v>
      </c>
      <c r="E671" s="17">
        <v>78757.710000000006</v>
      </c>
      <c r="F671" s="17">
        <v>84193.98</v>
      </c>
      <c r="G671" s="17">
        <v>90000</v>
      </c>
      <c r="H671" s="17">
        <v>93000</v>
      </c>
      <c r="I671" s="17">
        <v>96000</v>
      </c>
      <c r="J671" s="17">
        <v>98850</v>
      </c>
      <c r="HK671" s="29"/>
      <c r="HL671" s="29"/>
      <c r="HM671" s="29"/>
      <c r="HN671" s="29"/>
      <c r="HO671" s="29"/>
      <c r="HP671" s="29"/>
      <c r="HQ671" s="29"/>
      <c r="HR671" s="29"/>
      <c r="HS671" s="29"/>
      <c r="HT671" s="29"/>
      <c r="HU671" s="29"/>
      <c r="HV671" s="29"/>
      <c r="HW671" s="29"/>
      <c r="HX671" s="29"/>
      <c r="HY671" s="29"/>
      <c r="HZ671" s="29"/>
      <c r="IA671" s="29"/>
    </row>
    <row r="672" spans="1:235" s="30" customFormat="1" ht="14.25" hidden="1" customHeight="1">
      <c r="A672" s="22" t="s">
        <v>1186</v>
      </c>
      <c r="B672" s="36" t="s">
        <v>198</v>
      </c>
      <c r="C672" s="48" t="s">
        <v>14</v>
      </c>
      <c r="D672" s="17">
        <v>241047.03</v>
      </c>
      <c r="E672" s="17">
        <v>130752.37</v>
      </c>
      <c r="F672" s="17">
        <v>181926.85</v>
      </c>
      <c r="G672" s="17">
        <v>193600</v>
      </c>
      <c r="H672" s="17">
        <v>200900</v>
      </c>
      <c r="I672" s="17">
        <v>207300</v>
      </c>
      <c r="J672" s="17">
        <v>213600</v>
      </c>
      <c r="HK672" s="29"/>
      <c r="HL672" s="29"/>
      <c r="HM672" s="29"/>
      <c r="HN672" s="29"/>
      <c r="HO672" s="29"/>
      <c r="HP672" s="29"/>
      <c r="HQ672" s="29"/>
      <c r="HR672" s="29"/>
      <c r="HS672" s="29"/>
      <c r="HT672" s="29"/>
      <c r="HU672" s="29"/>
      <c r="HV672" s="29"/>
      <c r="HW672" s="29"/>
      <c r="HX672" s="29"/>
      <c r="HY672" s="29"/>
      <c r="HZ672" s="29"/>
      <c r="IA672" s="29"/>
    </row>
    <row r="673" spans="1:235" s="30" customFormat="1" ht="14.25" hidden="1" customHeight="1">
      <c r="A673" s="22" t="s">
        <v>1187</v>
      </c>
      <c r="B673" s="36" t="s">
        <v>1188</v>
      </c>
      <c r="C673" s="48" t="s">
        <v>14</v>
      </c>
      <c r="D673" s="17">
        <v>7568.24</v>
      </c>
      <c r="E673" s="17">
        <v>3870.24</v>
      </c>
      <c r="F673" s="17">
        <v>3517.73</v>
      </c>
      <c r="G673" s="17">
        <v>3700</v>
      </c>
      <c r="H673" s="17">
        <v>3900</v>
      </c>
      <c r="I673" s="17">
        <v>4000</v>
      </c>
      <c r="J673" s="17">
        <v>4150</v>
      </c>
      <c r="HK673" s="29"/>
      <c r="HL673" s="29"/>
      <c r="HM673" s="29"/>
      <c r="HN673" s="29"/>
      <c r="HO673" s="29"/>
      <c r="HP673" s="29"/>
      <c r="HQ673" s="29"/>
      <c r="HR673" s="29"/>
      <c r="HS673" s="29"/>
      <c r="HT673" s="29"/>
      <c r="HU673" s="29"/>
      <c r="HV673" s="29"/>
      <c r="HW673" s="29"/>
      <c r="HX673" s="29"/>
      <c r="HY673" s="29"/>
      <c r="HZ673" s="29"/>
      <c r="IA673" s="29"/>
    </row>
    <row r="674" spans="1:235" s="30" customFormat="1" ht="18.75" customHeight="1">
      <c r="A674" s="24" t="s">
        <v>1189</v>
      </c>
      <c r="B674" s="35" t="s">
        <v>1190</v>
      </c>
      <c r="C674" s="48"/>
      <c r="D674" s="16">
        <f t="shared" ref="D674:H674" si="281">SUM(D675:D677)</f>
        <v>267310.78000000003</v>
      </c>
      <c r="E674" s="16">
        <f t="shared" si="281"/>
        <v>157057.47999999998</v>
      </c>
      <c r="F674" s="16">
        <f t="shared" si="281"/>
        <v>190508.03</v>
      </c>
      <c r="G674" s="16">
        <f t="shared" si="281"/>
        <v>203000</v>
      </c>
      <c r="H674" s="16">
        <f t="shared" si="281"/>
        <v>220200</v>
      </c>
      <c r="I674" s="16">
        <f t="shared" ref="I674:J674" si="282">SUM(I675:I677)</f>
        <v>237000</v>
      </c>
      <c r="J674" s="16">
        <f t="shared" si="282"/>
        <v>223400</v>
      </c>
      <c r="HK674" s="29"/>
      <c r="HL674" s="29"/>
      <c r="HM674" s="29"/>
      <c r="HN674" s="29"/>
      <c r="HO674" s="29"/>
      <c r="HP674" s="29"/>
      <c r="HQ674" s="29"/>
      <c r="HR674" s="29"/>
      <c r="HS674" s="29"/>
      <c r="HT674" s="29"/>
      <c r="HU674" s="29"/>
      <c r="HV674" s="29"/>
      <c r="HW674" s="29"/>
      <c r="HX674" s="29"/>
      <c r="HY674" s="29"/>
      <c r="HZ674" s="29"/>
      <c r="IA674" s="29"/>
    </row>
    <row r="675" spans="1:235" s="30" customFormat="1" ht="15" hidden="1" customHeight="1">
      <c r="A675" s="22" t="s">
        <v>1191</v>
      </c>
      <c r="B675" s="36" t="s">
        <v>1192</v>
      </c>
      <c r="C675" s="48" t="s">
        <v>29</v>
      </c>
      <c r="D675" s="17">
        <v>15426.49</v>
      </c>
      <c r="E675" s="17">
        <v>17478.61</v>
      </c>
      <c r="F675" s="17">
        <v>22882.31</v>
      </c>
      <c r="G675" s="17">
        <v>24300</v>
      </c>
      <c r="H675" s="17">
        <v>25300</v>
      </c>
      <c r="I675" s="17">
        <v>26000</v>
      </c>
      <c r="J675" s="17">
        <v>26800</v>
      </c>
      <c r="HK675" s="29"/>
      <c r="HL675" s="29"/>
      <c r="HM675" s="29"/>
      <c r="HN675" s="29"/>
      <c r="HO675" s="29"/>
      <c r="HP675" s="29"/>
      <c r="HQ675" s="29"/>
      <c r="HR675" s="29"/>
      <c r="HS675" s="29"/>
      <c r="HT675" s="29"/>
      <c r="HU675" s="29"/>
      <c r="HV675" s="29"/>
      <c r="HW675" s="29"/>
      <c r="HX675" s="29"/>
      <c r="HY675" s="29"/>
      <c r="HZ675" s="29"/>
      <c r="IA675" s="29"/>
    </row>
    <row r="676" spans="1:235" s="30" customFormat="1" ht="15" hidden="1" customHeight="1">
      <c r="A676" s="22" t="s">
        <v>1193</v>
      </c>
      <c r="B676" s="36" t="s">
        <v>1194</v>
      </c>
      <c r="C676" s="48" t="s">
        <v>146</v>
      </c>
      <c r="D676" s="17">
        <v>0</v>
      </c>
      <c r="E676" s="17">
        <v>0</v>
      </c>
      <c r="F676" s="17"/>
      <c r="G676" s="17"/>
      <c r="H676" s="17"/>
      <c r="I676" s="17"/>
      <c r="J676" s="17"/>
      <c r="HK676" s="29"/>
      <c r="HL676" s="29"/>
      <c r="HM676" s="29"/>
      <c r="HN676" s="29"/>
      <c r="HO676" s="29"/>
      <c r="HP676" s="29"/>
      <c r="HQ676" s="29"/>
      <c r="HR676" s="29"/>
      <c r="HS676" s="29"/>
      <c r="HT676" s="29"/>
      <c r="HU676" s="29"/>
      <c r="HV676" s="29"/>
      <c r="HW676" s="29"/>
      <c r="HX676" s="29"/>
      <c r="HY676" s="29"/>
      <c r="HZ676" s="29"/>
      <c r="IA676" s="29"/>
    </row>
    <row r="677" spans="1:235" s="30" customFormat="1" ht="15" customHeight="1">
      <c r="A677" s="22" t="s">
        <v>1195</v>
      </c>
      <c r="B677" s="36" t="s">
        <v>1196</v>
      </c>
      <c r="C677" s="48"/>
      <c r="D677" s="16">
        <f t="shared" ref="D677:H677" si="283">SUM(D678:D683)</f>
        <v>251884.29000000004</v>
      </c>
      <c r="E677" s="16">
        <f t="shared" si="283"/>
        <v>139578.87</v>
      </c>
      <c r="F677" s="16">
        <f t="shared" si="283"/>
        <v>167625.72</v>
      </c>
      <c r="G677" s="16">
        <f t="shared" si="283"/>
        <v>178700</v>
      </c>
      <c r="H677" s="16">
        <f t="shared" si="283"/>
        <v>194900</v>
      </c>
      <c r="I677" s="16">
        <f t="shared" ref="I677:J677" si="284">SUM(I678:I683)</f>
        <v>211000</v>
      </c>
      <c r="J677" s="16">
        <f t="shared" si="284"/>
        <v>196600</v>
      </c>
      <c r="HK677" s="29"/>
      <c r="HL677" s="29"/>
      <c r="HM677" s="29"/>
      <c r="HN677" s="29"/>
      <c r="HO677" s="29"/>
      <c r="HP677" s="29"/>
      <c r="HQ677" s="29"/>
      <c r="HR677" s="29"/>
      <c r="HS677" s="29"/>
      <c r="HT677" s="29"/>
      <c r="HU677" s="29"/>
      <c r="HV677" s="29"/>
      <c r="HW677" s="29"/>
      <c r="HX677" s="29"/>
      <c r="HY677" s="29"/>
      <c r="HZ677" s="29"/>
      <c r="IA677" s="29"/>
    </row>
    <row r="678" spans="1:235" s="30" customFormat="1" ht="15" hidden="1" customHeight="1">
      <c r="A678" s="22" t="s">
        <v>1197</v>
      </c>
      <c r="B678" s="36" t="s">
        <v>1198</v>
      </c>
      <c r="C678" s="48" t="s">
        <v>14</v>
      </c>
      <c r="D678" s="17">
        <v>866.79</v>
      </c>
      <c r="E678" s="17">
        <v>597.55999999999995</v>
      </c>
      <c r="F678" s="17">
        <v>7.98</v>
      </c>
      <c r="G678" s="17"/>
      <c r="H678" s="17"/>
      <c r="I678" s="17"/>
      <c r="J678" s="17"/>
      <c r="HK678" s="29"/>
      <c r="HL678" s="29"/>
      <c r="HM678" s="29"/>
      <c r="HN678" s="29"/>
      <c r="HO678" s="29"/>
      <c r="HP678" s="29"/>
      <c r="HQ678" s="29"/>
      <c r="HR678" s="29"/>
      <c r="HS678" s="29"/>
      <c r="HT678" s="29"/>
      <c r="HU678" s="29"/>
      <c r="HV678" s="29"/>
      <c r="HW678" s="29"/>
      <c r="HX678" s="29"/>
      <c r="HY678" s="29"/>
      <c r="HZ678" s="29"/>
      <c r="IA678" s="29"/>
    </row>
    <row r="679" spans="1:235" s="49" customFormat="1" ht="15" hidden="1" customHeight="1">
      <c r="A679" s="22" t="s">
        <v>1199</v>
      </c>
      <c r="B679" s="36" t="s">
        <v>1200</v>
      </c>
      <c r="C679" s="48" t="s">
        <v>14</v>
      </c>
      <c r="D679" s="17">
        <v>28395.61</v>
      </c>
      <c r="E679" s="17">
        <v>14947.53</v>
      </c>
      <c r="F679" s="17">
        <v>14246.51</v>
      </c>
      <c r="G679" s="17">
        <v>15200</v>
      </c>
      <c r="H679" s="17">
        <v>15700</v>
      </c>
      <c r="I679" s="17">
        <v>16200</v>
      </c>
      <c r="J679" s="17">
        <v>16700</v>
      </c>
      <c r="HK679" s="47"/>
      <c r="HL679" s="47"/>
      <c r="HM679" s="47"/>
      <c r="HN679" s="47"/>
      <c r="HO679" s="47"/>
      <c r="HP679" s="47"/>
      <c r="HQ679" s="47"/>
      <c r="HR679" s="47"/>
      <c r="HS679" s="47"/>
      <c r="HT679" s="47"/>
      <c r="HU679" s="47"/>
      <c r="HV679" s="47"/>
      <c r="HW679" s="47"/>
      <c r="HX679" s="47"/>
      <c r="HY679" s="47"/>
      <c r="HZ679" s="47"/>
      <c r="IA679" s="47"/>
    </row>
    <row r="680" spans="1:235" s="49" customFormat="1" ht="15" hidden="1" customHeight="1">
      <c r="A680" s="22" t="s">
        <v>1201</v>
      </c>
      <c r="B680" s="36" t="s">
        <v>196</v>
      </c>
      <c r="C680" s="48" t="s">
        <v>14</v>
      </c>
      <c r="D680" s="17">
        <v>3838.76</v>
      </c>
      <c r="E680" s="17">
        <v>3126.95</v>
      </c>
      <c r="F680" s="17">
        <v>7007.41</v>
      </c>
      <c r="G680" s="17">
        <v>7500</v>
      </c>
      <c r="H680" s="17">
        <v>7700</v>
      </c>
      <c r="I680" s="17">
        <v>8000</v>
      </c>
      <c r="J680" s="17">
        <v>8200</v>
      </c>
      <c r="HK680" s="47"/>
      <c r="HL680" s="47"/>
      <c r="HM680" s="47"/>
      <c r="HN680" s="47"/>
      <c r="HO680" s="47"/>
      <c r="HP680" s="47"/>
      <c r="HQ680" s="47"/>
      <c r="HR680" s="47"/>
      <c r="HS680" s="47"/>
      <c r="HT680" s="47"/>
      <c r="HU680" s="47"/>
      <c r="HV680" s="47"/>
      <c r="HW680" s="47"/>
      <c r="HX680" s="47"/>
      <c r="HY680" s="47"/>
      <c r="HZ680" s="47"/>
      <c r="IA680" s="47"/>
    </row>
    <row r="681" spans="1:235" s="49" customFormat="1" ht="15" hidden="1" customHeight="1">
      <c r="A681" s="22" t="s">
        <v>1202</v>
      </c>
      <c r="B681" s="36" t="s">
        <v>197</v>
      </c>
      <c r="C681" s="48" t="s">
        <v>14</v>
      </c>
      <c r="D681" s="17">
        <v>98136.28</v>
      </c>
      <c r="E681" s="17">
        <v>63681.599999999999</v>
      </c>
      <c r="F681" s="17">
        <v>66616.75</v>
      </c>
      <c r="G681" s="17">
        <v>71000</v>
      </c>
      <c r="H681" s="17">
        <v>73500</v>
      </c>
      <c r="I681" s="17">
        <v>96000</v>
      </c>
      <c r="J681" s="17">
        <v>78200</v>
      </c>
      <c r="HK681" s="47"/>
      <c r="HL681" s="47"/>
      <c r="HM681" s="47"/>
      <c r="HN681" s="47"/>
      <c r="HO681" s="47"/>
      <c r="HP681" s="47"/>
      <c r="HQ681" s="47"/>
      <c r="HR681" s="47"/>
      <c r="HS681" s="47"/>
      <c r="HT681" s="47"/>
      <c r="HU681" s="47"/>
      <c r="HV681" s="47"/>
      <c r="HW681" s="47"/>
      <c r="HX681" s="47"/>
      <c r="HY681" s="47"/>
      <c r="HZ681" s="47"/>
      <c r="IA681" s="47"/>
    </row>
    <row r="682" spans="1:235" s="49" customFormat="1" ht="15" hidden="1" customHeight="1">
      <c r="A682" s="22" t="s">
        <v>1203</v>
      </c>
      <c r="B682" s="36" t="s">
        <v>198</v>
      </c>
      <c r="C682" s="48" t="s">
        <v>14</v>
      </c>
      <c r="D682" s="17">
        <v>116222.71</v>
      </c>
      <c r="E682" s="17">
        <v>54531.63</v>
      </c>
      <c r="F682" s="17">
        <v>76994.41</v>
      </c>
      <c r="G682" s="17">
        <v>82000</v>
      </c>
      <c r="H682" s="17">
        <v>95000</v>
      </c>
      <c r="I682" s="17">
        <v>87700</v>
      </c>
      <c r="J682" s="17">
        <v>90300</v>
      </c>
      <c r="HK682" s="47"/>
      <c r="HL682" s="47"/>
      <c r="HM682" s="47"/>
      <c r="HN682" s="47"/>
      <c r="HO682" s="47"/>
      <c r="HP682" s="47"/>
      <c r="HQ682" s="47"/>
      <c r="HR682" s="47"/>
      <c r="HS682" s="47"/>
      <c r="HT682" s="47"/>
      <c r="HU682" s="47"/>
      <c r="HV682" s="47"/>
      <c r="HW682" s="47"/>
      <c r="HX682" s="47"/>
      <c r="HY682" s="47"/>
      <c r="HZ682" s="47"/>
      <c r="IA682" s="47"/>
    </row>
    <row r="683" spans="1:235" s="49" customFormat="1" ht="15" hidden="1" customHeight="1">
      <c r="A683" s="22" t="s">
        <v>1204</v>
      </c>
      <c r="B683" s="36" t="s">
        <v>1188</v>
      </c>
      <c r="C683" s="48" t="s">
        <v>14</v>
      </c>
      <c r="D683" s="17">
        <v>4424.1400000000003</v>
      </c>
      <c r="E683" s="17">
        <v>2693.6</v>
      </c>
      <c r="F683" s="17">
        <v>2752.66</v>
      </c>
      <c r="G683" s="17">
        <v>3000</v>
      </c>
      <c r="H683" s="17">
        <v>3000</v>
      </c>
      <c r="I683" s="17">
        <v>3100</v>
      </c>
      <c r="J683" s="17">
        <v>3200</v>
      </c>
      <c r="HK683" s="47"/>
      <c r="HL683" s="47"/>
      <c r="HM683" s="47"/>
      <c r="HN683" s="47"/>
      <c r="HO683" s="47"/>
      <c r="HP683" s="47"/>
      <c r="HQ683" s="47"/>
      <c r="HR683" s="47"/>
      <c r="HS683" s="47"/>
      <c r="HT683" s="47"/>
      <c r="HU683" s="47"/>
      <c r="HV683" s="47"/>
      <c r="HW683" s="47"/>
      <c r="HX683" s="47"/>
      <c r="HY683" s="47"/>
      <c r="HZ683" s="47"/>
      <c r="IA683" s="47"/>
    </row>
    <row r="684" spans="1:235" s="49" customFormat="1" ht="15" customHeight="1">
      <c r="A684" s="24" t="s">
        <v>1205</v>
      </c>
      <c r="B684" s="35" t="s">
        <v>1206</v>
      </c>
      <c r="C684" s="48"/>
      <c r="D684" s="16">
        <f t="shared" ref="D684:J684" si="285">D685</f>
        <v>252427.86</v>
      </c>
      <c r="E684" s="16">
        <f t="shared" si="285"/>
        <v>124224.89</v>
      </c>
      <c r="F684" s="16">
        <f>F685+F690</f>
        <v>1880442.2200000002</v>
      </c>
      <c r="G684" s="16">
        <f t="shared" si="285"/>
        <v>300600</v>
      </c>
      <c r="H684" s="16">
        <f t="shared" si="285"/>
        <v>311700</v>
      </c>
      <c r="I684" s="16">
        <f t="shared" si="285"/>
        <v>321700</v>
      </c>
      <c r="J684" s="16">
        <f t="shared" si="285"/>
        <v>331600</v>
      </c>
      <c r="HK684" s="47"/>
      <c r="HL684" s="47"/>
      <c r="HM684" s="47"/>
      <c r="HN684" s="47"/>
      <c r="HO684" s="47"/>
      <c r="HP684" s="47"/>
      <c r="HQ684" s="47"/>
      <c r="HR684" s="47"/>
      <c r="HS684" s="47"/>
      <c r="HT684" s="47"/>
      <c r="HU684" s="47"/>
      <c r="HV684" s="47"/>
      <c r="HW684" s="47"/>
      <c r="HX684" s="47"/>
      <c r="HY684" s="47"/>
      <c r="HZ684" s="47"/>
      <c r="IA684" s="47"/>
    </row>
    <row r="685" spans="1:235" s="49" customFormat="1" ht="15" customHeight="1">
      <c r="A685" s="24" t="s">
        <v>1207</v>
      </c>
      <c r="B685" s="35" t="s">
        <v>1208</v>
      </c>
      <c r="C685" s="48"/>
      <c r="D685" s="16">
        <f t="shared" ref="D685:H685" si="286">SUM(D686:D689)</f>
        <v>252427.86</v>
      </c>
      <c r="E685" s="16">
        <f t="shared" si="286"/>
        <v>124224.89</v>
      </c>
      <c r="F685" s="16">
        <f t="shared" si="286"/>
        <v>282289.84000000003</v>
      </c>
      <c r="G685" s="16">
        <f t="shared" si="286"/>
        <v>300600</v>
      </c>
      <c r="H685" s="16">
        <f t="shared" si="286"/>
        <v>311700</v>
      </c>
      <c r="I685" s="16">
        <f t="shared" ref="I685:J685" si="287">SUM(I686:I689)</f>
        <v>321700</v>
      </c>
      <c r="J685" s="16">
        <f t="shared" si="287"/>
        <v>331600</v>
      </c>
      <c r="HK685" s="47"/>
      <c r="HL685" s="47"/>
      <c r="HM685" s="47"/>
      <c r="HN685" s="47"/>
      <c r="HO685" s="47"/>
      <c r="HP685" s="47"/>
      <c r="HQ685" s="47"/>
      <c r="HR685" s="47"/>
      <c r="HS685" s="47"/>
      <c r="HT685" s="47"/>
      <c r="HU685" s="47"/>
      <c r="HV685" s="47"/>
      <c r="HW685" s="47"/>
      <c r="HX685" s="47"/>
      <c r="HY685" s="47"/>
      <c r="HZ685" s="47"/>
      <c r="IA685" s="47"/>
    </row>
    <row r="686" spans="1:235" s="49" customFormat="1" ht="15" hidden="1" customHeight="1">
      <c r="A686" s="22" t="s">
        <v>1209</v>
      </c>
      <c r="B686" s="36" t="s">
        <v>1210</v>
      </c>
      <c r="C686" s="48" t="s">
        <v>31</v>
      </c>
      <c r="D686" s="17">
        <v>102048.9</v>
      </c>
      <c r="E686" s="17">
        <v>32258.54</v>
      </c>
      <c r="F686" s="17">
        <v>39832.71</v>
      </c>
      <c r="G686" s="17">
        <v>42400</v>
      </c>
      <c r="H686" s="17">
        <v>44000</v>
      </c>
      <c r="I686" s="17">
        <v>45400</v>
      </c>
      <c r="J686" s="17">
        <v>46800</v>
      </c>
      <c r="HK686" s="47"/>
      <c r="HL686" s="47"/>
      <c r="HM686" s="47"/>
      <c r="HN686" s="47"/>
      <c r="HO686" s="47"/>
      <c r="HP686" s="47"/>
      <c r="HQ686" s="47"/>
      <c r="HR686" s="47"/>
      <c r="HS686" s="47"/>
      <c r="HT686" s="47"/>
      <c r="HU686" s="47"/>
      <c r="HV686" s="47"/>
      <c r="HW686" s="47"/>
      <c r="HX686" s="47"/>
      <c r="HY686" s="47"/>
      <c r="HZ686" s="47"/>
      <c r="IA686" s="47"/>
    </row>
    <row r="687" spans="1:235" s="49" customFormat="1" ht="15" hidden="1" customHeight="1">
      <c r="A687" s="22" t="s">
        <v>1211</v>
      </c>
      <c r="B687" s="36" t="s">
        <v>1212</v>
      </c>
      <c r="C687" s="48" t="s">
        <v>31</v>
      </c>
      <c r="D687" s="17">
        <v>8548.9</v>
      </c>
      <c r="E687" s="17">
        <v>2762.83</v>
      </c>
      <c r="F687" s="17">
        <v>4221.09</v>
      </c>
      <c r="G687" s="17">
        <v>4500</v>
      </c>
      <c r="H687" s="17">
        <v>4700</v>
      </c>
      <c r="I687" s="17">
        <v>4800</v>
      </c>
      <c r="J687" s="17">
        <v>5000</v>
      </c>
      <c r="HK687" s="47"/>
      <c r="HL687" s="47"/>
      <c r="HM687" s="47"/>
      <c r="HN687" s="47"/>
      <c r="HO687" s="47"/>
      <c r="HP687" s="47"/>
      <c r="HQ687" s="47"/>
      <c r="HR687" s="47"/>
      <c r="HS687" s="47"/>
      <c r="HT687" s="47"/>
      <c r="HU687" s="47"/>
      <c r="HV687" s="47"/>
      <c r="HW687" s="47"/>
      <c r="HX687" s="47"/>
      <c r="HY687" s="47"/>
      <c r="HZ687" s="47"/>
      <c r="IA687" s="47"/>
    </row>
    <row r="688" spans="1:235" s="49" customFormat="1" ht="15" hidden="1" customHeight="1">
      <c r="A688" s="22" t="s">
        <v>1213</v>
      </c>
      <c r="B688" s="36" t="s">
        <v>1214</v>
      </c>
      <c r="C688" s="48" t="s">
        <v>31</v>
      </c>
      <c r="D688" s="17">
        <v>109916.4</v>
      </c>
      <c r="E688" s="17">
        <v>68991.039999999994</v>
      </c>
      <c r="F688" s="17">
        <v>167438.39999999999</v>
      </c>
      <c r="G688" s="17">
        <v>178300</v>
      </c>
      <c r="H688" s="17">
        <v>184800</v>
      </c>
      <c r="I688" s="17">
        <v>190800</v>
      </c>
      <c r="J688" s="17">
        <v>196600</v>
      </c>
      <c r="HK688" s="47"/>
      <c r="HL688" s="47"/>
      <c r="HM688" s="47"/>
      <c r="HN688" s="47"/>
      <c r="HO688" s="47"/>
      <c r="HP688" s="47"/>
      <c r="HQ688" s="47"/>
      <c r="HR688" s="47"/>
      <c r="HS688" s="47"/>
      <c r="HT688" s="47"/>
      <c r="HU688" s="47"/>
      <c r="HV688" s="47"/>
      <c r="HW688" s="47"/>
      <c r="HX688" s="47"/>
      <c r="HY688" s="47"/>
      <c r="HZ688" s="47"/>
      <c r="IA688" s="47"/>
    </row>
    <row r="689" spans="1:235" s="49" customFormat="1" ht="15" hidden="1" customHeight="1">
      <c r="A689" s="22" t="s">
        <v>1215</v>
      </c>
      <c r="B689" s="36" t="s">
        <v>1216</v>
      </c>
      <c r="C689" s="48" t="s">
        <v>31</v>
      </c>
      <c r="D689" s="17">
        <v>31913.66</v>
      </c>
      <c r="E689" s="17">
        <v>20212.48</v>
      </c>
      <c r="F689" s="17">
        <v>70797.64</v>
      </c>
      <c r="G689" s="17">
        <v>75400</v>
      </c>
      <c r="H689" s="17">
        <v>78200</v>
      </c>
      <c r="I689" s="17">
        <v>80700</v>
      </c>
      <c r="J689" s="17">
        <v>83200</v>
      </c>
      <c r="HK689" s="47"/>
      <c r="HL689" s="47"/>
      <c r="HM689" s="47"/>
      <c r="HN689" s="47"/>
      <c r="HO689" s="47"/>
      <c r="HP689" s="47"/>
      <c r="HQ689" s="47"/>
      <c r="HR689" s="47"/>
      <c r="HS689" s="47"/>
      <c r="HT689" s="47"/>
      <c r="HU689" s="47"/>
      <c r="HV689" s="47"/>
      <c r="HW689" s="47"/>
      <c r="HX689" s="47"/>
      <c r="HY689" s="47"/>
      <c r="HZ689" s="47"/>
      <c r="IA689" s="47"/>
    </row>
    <row r="690" spans="1:235" s="49" customFormat="1" ht="15" customHeight="1">
      <c r="A690" s="24" t="s">
        <v>2094</v>
      </c>
      <c r="B690" s="35" t="s">
        <v>2095</v>
      </c>
      <c r="C690" s="111"/>
      <c r="D690" s="17"/>
      <c r="E690" s="17"/>
      <c r="F690" s="17">
        <f>F691</f>
        <v>1598152.3800000001</v>
      </c>
      <c r="G690" s="17">
        <f t="shared" ref="G690:J690" si="288">G691</f>
        <v>0</v>
      </c>
      <c r="H690" s="17">
        <f t="shared" si="288"/>
        <v>0</v>
      </c>
      <c r="I690" s="17">
        <f t="shared" si="288"/>
        <v>0</v>
      </c>
      <c r="J690" s="17">
        <f t="shared" si="288"/>
        <v>0</v>
      </c>
      <c r="HK690" s="47"/>
      <c r="HL690" s="47"/>
      <c r="HM690" s="47"/>
      <c r="HN690" s="47"/>
      <c r="HO690" s="47"/>
      <c r="HP690" s="47"/>
      <c r="HQ690" s="47"/>
      <c r="HR690" s="47"/>
      <c r="HS690" s="47"/>
      <c r="HT690" s="47"/>
      <c r="HU690" s="47"/>
      <c r="HV690" s="47"/>
      <c r="HW690" s="47"/>
      <c r="HX690" s="47"/>
      <c r="HY690" s="47"/>
      <c r="HZ690" s="47"/>
      <c r="IA690" s="47"/>
    </row>
    <row r="691" spans="1:235" s="49" customFormat="1" ht="15" hidden="1" customHeight="1">
      <c r="A691" s="22" t="s">
        <v>2096</v>
      </c>
      <c r="B691" s="36" t="s">
        <v>2097</v>
      </c>
      <c r="C691" s="48"/>
      <c r="D691" s="17"/>
      <c r="E691" s="17"/>
      <c r="F691" s="17">
        <f>F692+F693</f>
        <v>1598152.3800000001</v>
      </c>
      <c r="G691" s="17"/>
      <c r="H691" s="17"/>
      <c r="I691" s="17"/>
      <c r="J691" s="17"/>
      <c r="HK691" s="47"/>
      <c r="HL691" s="47"/>
      <c r="HM691" s="47"/>
      <c r="HN691" s="47"/>
      <c r="HO691" s="47"/>
      <c r="HP691" s="47"/>
      <c r="HQ691" s="47"/>
      <c r="HR691" s="47"/>
      <c r="HS691" s="47"/>
      <c r="HT691" s="47"/>
      <c r="HU691" s="47"/>
      <c r="HV691" s="47"/>
      <c r="HW691" s="47"/>
      <c r="HX691" s="47"/>
      <c r="HY691" s="47"/>
      <c r="HZ691" s="47"/>
      <c r="IA691" s="47"/>
    </row>
    <row r="692" spans="1:235" s="49" customFormat="1" ht="15" hidden="1" customHeight="1">
      <c r="A692" s="22" t="s">
        <v>2098</v>
      </c>
      <c r="B692" s="36" t="s">
        <v>2099</v>
      </c>
      <c r="C692" s="48" t="s">
        <v>31</v>
      </c>
      <c r="D692" s="17"/>
      <c r="E692" s="17"/>
      <c r="F692" s="17">
        <v>172725.82</v>
      </c>
      <c r="G692" s="17"/>
      <c r="H692" s="17"/>
      <c r="I692" s="17"/>
      <c r="J692" s="17"/>
      <c r="HK692" s="47"/>
      <c r="HL692" s="47"/>
      <c r="HM692" s="47"/>
      <c r="HN692" s="47"/>
      <c r="HO692" s="47"/>
      <c r="HP692" s="47"/>
      <c r="HQ692" s="47"/>
      <c r="HR692" s="47"/>
      <c r="HS692" s="47"/>
      <c r="HT692" s="47"/>
      <c r="HU692" s="47"/>
      <c r="HV692" s="47"/>
      <c r="HW692" s="47"/>
      <c r="HX692" s="47"/>
      <c r="HY692" s="47"/>
      <c r="HZ692" s="47"/>
      <c r="IA692" s="47"/>
    </row>
    <row r="693" spans="1:235" s="49" customFormat="1" ht="15" hidden="1" customHeight="1">
      <c r="A693" s="22" t="s">
        <v>2137</v>
      </c>
      <c r="B693" s="36" t="s">
        <v>2099</v>
      </c>
      <c r="C693" s="48" t="s">
        <v>2124</v>
      </c>
      <c r="D693" s="17"/>
      <c r="E693" s="17"/>
      <c r="F693" s="17">
        <v>1425426.56</v>
      </c>
      <c r="G693" s="17"/>
      <c r="H693" s="17"/>
      <c r="I693" s="17"/>
      <c r="J693" s="17"/>
      <c r="HK693" s="47"/>
      <c r="HL693" s="47"/>
      <c r="HM693" s="47"/>
      <c r="HN693" s="47"/>
      <c r="HO693" s="47"/>
      <c r="HP693" s="47"/>
      <c r="HQ693" s="47"/>
      <c r="HR693" s="47"/>
      <c r="HS693" s="47"/>
      <c r="HT693" s="47"/>
      <c r="HU693" s="47"/>
      <c r="HV693" s="47"/>
      <c r="HW693" s="47"/>
      <c r="HX693" s="47"/>
      <c r="HY693" s="47"/>
      <c r="HZ693" s="47"/>
      <c r="IA693" s="47"/>
    </row>
    <row r="694" spans="1:235" s="49" customFormat="1" ht="15" customHeight="1">
      <c r="A694" s="24" t="s">
        <v>1217</v>
      </c>
      <c r="B694" s="35" t="s">
        <v>1218</v>
      </c>
      <c r="C694" s="48"/>
      <c r="D694" s="16">
        <f t="shared" ref="D694:J695" si="289">D695</f>
        <v>9919.49</v>
      </c>
      <c r="E694" s="16">
        <f>E695+E700</f>
        <v>601815.84</v>
      </c>
      <c r="F694" s="16">
        <f t="shared" ref="F694:I694" si="290">F695+F700</f>
        <v>523.25</v>
      </c>
      <c r="G694" s="16">
        <f t="shared" si="290"/>
        <v>0</v>
      </c>
      <c r="H694" s="16">
        <f t="shared" si="290"/>
        <v>0</v>
      </c>
      <c r="I694" s="16">
        <f t="shared" si="290"/>
        <v>0</v>
      </c>
      <c r="J694" s="16">
        <f t="shared" ref="J694" si="291">J695+J700</f>
        <v>0</v>
      </c>
      <c r="HK694" s="47"/>
      <c r="HL694" s="47"/>
      <c r="HM694" s="47"/>
      <c r="HN694" s="47"/>
      <c r="HO694" s="47"/>
      <c r="HP694" s="47"/>
      <c r="HQ694" s="47"/>
      <c r="HR694" s="47"/>
      <c r="HS694" s="47"/>
      <c r="HT694" s="47"/>
      <c r="HU694" s="47"/>
      <c r="HV694" s="47"/>
      <c r="HW694" s="47"/>
      <c r="HX694" s="47"/>
      <c r="HY694" s="47"/>
      <c r="HZ694" s="47"/>
      <c r="IA694" s="47"/>
    </row>
    <row r="695" spans="1:235" s="49" customFormat="1" ht="15" customHeight="1">
      <c r="A695" s="24" t="s">
        <v>1219</v>
      </c>
      <c r="B695" s="35" t="s">
        <v>1218</v>
      </c>
      <c r="C695" s="48"/>
      <c r="D695" s="16">
        <f t="shared" si="289"/>
        <v>9919.49</v>
      </c>
      <c r="E695" s="16">
        <f t="shared" si="289"/>
        <v>589434.31999999995</v>
      </c>
      <c r="F695" s="16">
        <f t="shared" si="289"/>
        <v>523.25</v>
      </c>
      <c r="G695" s="16">
        <f t="shared" si="289"/>
        <v>0</v>
      </c>
      <c r="H695" s="16">
        <f t="shared" si="289"/>
        <v>0</v>
      </c>
      <c r="I695" s="16">
        <f t="shared" si="289"/>
        <v>0</v>
      </c>
      <c r="J695" s="16">
        <f t="shared" si="289"/>
        <v>0</v>
      </c>
      <c r="HK695" s="47"/>
      <c r="HL695" s="47"/>
      <c r="HM695" s="47"/>
      <c r="HN695" s="47"/>
      <c r="HO695" s="47"/>
      <c r="HP695" s="47"/>
      <c r="HQ695" s="47"/>
      <c r="HR695" s="47"/>
      <c r="HS695" s="47"/>
      <c r="HT695" s="47"/>
      <c r="HU695" s="47"/>
      <c r="HV695" s="47"/>
      <c r="HW695" s="47"/>
      <c r="HX695" s="47"/>
      <c r="HY695" s="47"/>
      <c r="HZ695" s="47"/>
      <c r="IA695" s="47"/>
    </row>
    <row r="696" spans="1:235" s="49" customFormat="1" ht="15" customHeight="1">
      <c r="A696" s="22" t="s">
        <v>1220</v>
      </c>
      <c r="B696" s="36" t="s">
        <v>1221</v>
      </c>
      <c r="C696" s="48"/>
      <c r="D696" s="16">
        <f t="shared" ref="D696:H696" si="292">SUM(D697:D699)</f>
        <v>9919.49</v>
      </c>
      <c r="E696" s="16">
        <f t="shared" si="292"/>
        <v>589434.31999999995</v>
      </c>
      <c r="F696" s="16">
        <f t="shared" si="292"/>
        <v>523.25</v>
      </c>
      <c r="G696" s="16">
        <f t="shared" si="292"/>
        <v>0</v>
      </c>
      <c r="H696" s="16">
        <f t="shared" si="292"/>
        <v>0</v>
      </c>
      <c r="I696" s="16">
        <f t="shared" ref="I696:J696" si="293">SUM(I697:I699)</f>
        <v>0</v>
      </c>
      <c r="J696" s="16">
        <f t="shared" si="293"/>
        <v>0</v>
      </c>
      <c r="HK696" s="47"/>
      <c r="HL696" s="47"/>
      <c r="HM696" s="47"/>
      <c r="HN696" s="47"/>
      <c r="HO696" s="47"/>
      <c r="HP696" s="47"/>
      <c r="HQ696" s="47"/>
      <c r="HR696" s="47"/>
      <c r="HS696" s="47"/>
      <c r="HT696" s="47"/>
      <c r="HU696" s="47"/>
      <c r="HV696" s="47"/>
      <c r="HW696" s="47"/>
      <c r="HX696" s="47"/>
      <c r="HY696" s="47"/>
      <c r="HZ696" s="47"/>
      <c r="IA696" s="47"/>
    </row>
    <row r="697" spans="1:235" s="49" customFormat="1" ht="15" customHeight="1">
      <c r="A697" s="22" t="s">
        <v>1222</v>
      </c>
      <c r="B697" s="36" t="s">
        <v>1223</v>
      </c>
      <c r="C697" s="48" t="s">
        <v>137</v>
      </c>
      <c r="D697" s="17">
        <v>0</v>
      </c>
      <c r="E697" s="17">
        <f t="shared" ref="E697:J697" si="294">D697*1.0425</f>
        <v>0</v>
      </c>
      <c r="F697" s="17">
        <f t="shared" si="294"/>
        <v>0</v>
      </c>
      <c r="G697" s="17">
        <f t="shared" si="294"/>
        <v>0</v>
      </c>
      <c r="H697" s="17">
        <f t="shared" si="294"/>
        <v>0</v>
      </c>
      <c r="I697" s="17">
        <f t="shared" si="294"/>
        <v>0</v>
      </c>
      <c r="J697" s="17">
        <f t="shared" si="294"/>
        <v>0</v>
      </c>
      <c r="HK697" s="47"/>
      <c r="HL697" s="47"/>
      <c r="HM697" s="47"/>
      <c r="HN697" s="47"/>
      <c r="HO697" s="47"/>
      <c r="HP697" s="47"/>
      <c r="HQ697" s="47"/>
      <c r="HR697" s="47"/>
      <c r="HS697" s="47"/>
      <c r="HT697" s="47"/>
      <c r="HU697" s="47"/>
      <c r="HV697" s="47"/>
      <c r="HW697" s="47"/>
      <c r="HX697" s="47"/>
      <c r="HY697" s="47"/>
      <c r="HZ697" s="47"/>
      <c r="IA697" s="47"/>
    </row>
    <row r="698" spans="1:235" s="49" customFormat="1" ht="15" customHeight="1">
      <c r="A698" s="22" t="s">
        <v>1224</v>
      </c>
      <c r="B698" s="36" t="s">
        <v>1225</v>
      </c>
      <c r="C698" s="48" t="s">
        <v>132</v>
      </c>
      <c r="D698" s="17">
        <v>9919.49</v>
      </c>
      <c r="E698" s="17">
        <v>0</v>
      </c>
      <c r="F698" s="17"/>
      <c r="G698" s="17"/>
      <c r="H698" s="17"/>
      <c r="I698" s="17"/>
      <c r="J698" s="17"/>
      <c r="HK698" s="47"/>
      <c r="HL698" s="47"/>
      <c r="HM698" s="47"/>
      <c r="HN698" s="47"/>
      <c r="HO698" s="47"/>
      <c r="HP698" s="47"/>
      <c r="HQ698" s="47"/>
      <c r="HR698" s="47"/>
      <c r="HS698" s="47"/>
      <c r="HT698" s="47"/>
      <c r="HU698" s="47"/>
      <c r="HV698" s="47"/>
      <c r="HW698" s="47"/>
      <c r="HX698" s="47"/>
      <c r="HY698" s="47"/>
      <c r="HZ698" s="47"/>
      <c r="IA698" s="47"/>
    </row>
    <row r="699" spans="1:235" s="49" customFormat="1" ht="15" customHeight="1">
      <c r="A699" s="22" t="s">
        <v>1226</v>
      </c>
      <c r="B699" s="36" t="s">
        <v>1227</v>
      </c>
      <c r="C699" s="48" t="s">
        <v>14</v>
      </c>
      <c r="D699" s="17">
        <v>0</v>
      </c>
      <c r="E699" s="17">
        <v>589434.31999999995</v>
      </c>
      <c r="F699" s="17">
        <v>523.25</v>
      </c>
      <c r="G699" s="17"/>
      <c r="H699" s="17"/>
      <c r="I699" s="17"/>
      <c r="J699" s="17"/>
      <c r="HK699" s="47"/>
      <c r="HL699" s="47"/>
      <c r="HM699" s="47"/>
      <c r="HN699" s="47"/>
      <c r="HO699" s="47"/>
      <c r="HP699" s="47"/>
      <c r="HQ699" s="47"/>
      <c r="HR699" s="47"/>
      <c r="HS699" s="47"/>
      <c r="HT699" s="47"/>
      <c r="HU699" s="47"/>
      <c r="HV699" s="47"/>
      <c r="HW699" s="47"/>
      <c r="HX699" s="47"/>
      <c r="HY699" s="47"/>
      <c r="HZ699" s="47"/>
      <c r="IA699" s="47"/>
    </row>
    <row r="700" spans="1:235" s="49" customFormat="1" ht="15" customHeight="1">
      <c r="A700" s="22" t="s">
        <v>2036</v>
      </c>
      <c r="B700" s="36" t="s">
        <v>2037</v>
      </c>
      <c r="C700" s="48"/>
      <c r="D700" s="17"/>
      <c r="E700" s="17">
        <f>E701</f>
        <v>12381.52</v>
      </c>
      <c r="F700" s="17">
        <f t="shared" ref="F700:J700" si="295">F701</f>
        <v>0</v>
      </c>
      <c r="G700" s="17">
        <f t="shared" si="295"/>
        <v>0</v>
      </c>
      <c r="H700" s="17">
        <f t="shared" si="295"/>
        <v>0</v>
      </c>
      <c r="I700" s="17">
        <f t="shared" si="295"/>
        <v>0</v>
      </c>
      <c r="J700" s="17">
        <f t="shared" si="295"/>
        <v>0</v>
      </c>
      <c r="HK700" s="47"/>
      <c r="HL700" s="47"/>
      <c r="HM700" s="47"/>
      <c r="HN700" s="47"/>
      <c r="HO700" s="47"/>
      <c r="HP700" s="47"/>
      <c r="HQ700" s="47"/>
      <c r="HR700" s="47"/>
      <c r="HS700" s="47"/>
      <c r="HT700" s="47"/>
      <c r="HU700" s="47"/>
      <c r="HV700" s="47"/>
      <c r="HW700" s="47"/>
      <c r="HX700" s="47"/>
      <c r="HY700" s="47"/>
      <c r="HZ700" s="47"/>
      <c r="IA700" s="47"/>
    </row>
    <row r="701" spans="1:235" s="49" customFormat="1" ht="15" customHeight="1">
      <c r="A701" s="22" t="s">
        <v>2038</v>
      </c>
      <c r="B701" s="36" t="s">
        <v>1227</v>
      </c>
      <c r="C701" s="48" t="s">
        <v>14</v>
      </c>
      <c r="D701" s="17"/>
      <c r="E701" s="17">
        <v>12381.52</v>
      </c>
      <c r="F701" s="17"/>
      <c r="G701" s="17"/>
      <c r="H701" s="17"/>
      <c r="I701" s="17"/>
      <c r="J701" s="17"/>
      <c r="HK701" s="47"/>
      <c r="HL701" s="47"/>
      <c r="HM701" s="47"/>
      <c r="HN701" s="47"/>
      <c r="HO701" s="47"/>
      <c r="HP701" s="47"/>
      <c r="HQ701" s="47"/>
      <c r="HR701" s="47"/>
      <c r="HS701" s="47"/>
      <c r="HT701" s="47"/>
      <c r="HU701" s="47"/>
      <c r="HV701" s="47"/>
      <c r="HW701" s="47"/>
      <c r="HX701" s="47"/>
      <c r="HY701" s="47"/>
      <c r="HZ701" s="47"/>
      <c r="IA701" s="47"/>
    </row>
    <row r="702" spans="1:235" s="30" customFormat="1" ht="15" customHeight="1">
      <c r="A702" s="24" t="s">
        <v>1228</v>
      </c>
      <c r="B702" s="35" t="s">
        <v>1229</v>
      </c>
      <c r="C702" s="48"/>
      <c r="D702" s="16">
        <f>D703</f>
        <v>1639886.5699999998</v>
      </c>
      <c r="E702" s="16">
        <f t="shared" ref="E702:J708" si="296">E703</f>
        <v>2454663.89</v>
      </c>
      <c r="F702" s="16">
        <f t="shared" si="296"/>
        <v>2764767.59</v>
      </c>
      <c r="G702" s="16">
        <f t="shared" si="296"/>
        <v>1422000</v>
      </c>
      <c r="H702" s="16">
        <f t="shared" si="296"/>
        <v>1471400</v>
      </c>
      <c r="I702" s="16">
        <f t="shared" si="296"/>
        <v>1518800</v>
      </c>
      <c r="J702" s="16">
        <f t="shared" si="296"/>
        <v>1565600</v>
      </c>
      <c r="HK702" s="29"/>
      <c r="HL702" s="29"/>
      <c r="HM702" s="29"/>
      <c r="HN702" s="29"/>
      <c r="HO702" s="29"/>
      <c r="HP702" s="29"/>
      <c r="HQ702" s="29"/>
      <c r="HR702" s="29"/>
      <c r="HS702" s="29"/>
      <c r="HT702" s="29"/>
      <c r="HU702" s="29"/>
      <c r="HV702" s="29"/>
      <c r="HW702" s="29"/>
      <c r="HX702" s="29"/>
      <c r="HY702" s="29"/>
      <c r="HZ702" s="29"/>
      <c r="IA702" s="29"/>
    </row>
    <row r="703" spans="1:235" s="30" customFormat="1" ht="20.25" customHeight="1">
      <c r="A703" s="24" t="s">
        <v>1550</v>
      </c>
      <c r="B703" s="35" t="s">
        <v>1552</v>
      </c>
      <c r="C703" s="48"/>
      <c r="D703" s="16">
        <f>D708</f>
        <v>1639886.5699999998</v>
      </c>
      <c r="E703" s="16">
        <f>E708</f>
        <v>2454663.89</v>
      </c>
      <c r="F703" s="16">
        <f>F708+F704</f>
        <v>2764767.59</v>
      </c>
      <c r="G703" s="16">
        <f>G708</f>
        <v>1422000</v>
      </c>
      <c r="H703" s="16">
        <f>H708</f>
        <v>1471400</v>
      </c>
      <c r="I703" s="16">
        <f>I708</f>
        <v>1518800</v>
      </c>
      <c r="J703" s="16">
        <f>J708</f>
        <v>1565600</v>
      </c>
      <c r="HK703" s="29"/>
      <c r="HL703" s="29"/>
      <c r="HM703" s="29"/>
      <c r="HN703" s="29"/>
      <c r="HO703" s="29"/>
      <c r="HP703" s="29"/>
      <c r="HQ703" s="29"/>
      <c r="HR703" s="29"/>
      <c r="HS703" s="29"/>
      <c r="HT703" s="29"/>
      <c r="HU703" s="29"/>
      <c r="HV703" s="29"/>
      <c r="HW703" s="29"/>
      <c r="HX703" s="29"/>
      <c r="HY703" s="29"/>
      <c r="HZ703" s="29"/>
      <c r="IA703" s="29"/>
    </row>
    <row r="704" spans="1:235" s="30" customFormat="1" ht="20.25" hidden="1" customHeight="1">
      <c r="A704" s="24" t="s">
        <v>2064</v>
      </c>
      <c r="B704" s="35" t="s">
        <v>2065</v>
      </c>
      <c r="C704" s="48"/>
      <c r="D704" s="16"/>
      <c r="E704" s="16"/>
      <c r="F704" s="16">
        <f>F705</f>
        <v>5244.91</v>
      </c>
      <c r="G704" s="16"/>
      <c r="H704" s="16"/>
      <c r="I704" s="16"/>
      <c r="J704" s="16"/>
      <c r="HK704" s="29"/>
      <c r="HL704" s="29"/>
      <c r="HM704" s="29"/>
      <c r="HN704" s="29"/>
      <c r="HO704" s="29"/>
      <c r="HP704" s="29"/>
      <c r="HQ704" s="29"/>
      <c r="HR704" s="29"/>
      <c r="HS704" s="29"/>
      <c r="HT704" s="29"/>
      <c r="HU704" s="29"/>
      <c r="HV704" s="29"/>
      <c r="HW704" s="29"/>
      <c r="HX704" s="29"/>
      <c r="HY704" s="29"/>
      <c r="HZ704" s="29"/>
      <c r="IA704" s="29"/>
    </row>
    <row r="705" spans="1:235" s="30" customFormat="1" ht="20.25" hidden="1" customHeight="1">
      <c r="A705" s="24" t="s">
        <v>2066</v>
      </c>
      <c r="B705" s="35" t="s">
        <v>2065</v>
      </c>
      <c r="C705" s="48"/>
      <c r="D705" s="16"/>
      <c r="E705" s="16"/>
      <c r="F705" s="16">
        <f>F706</f>
        <v>5244.91</v>
      </c>
      <c r="G705" s="16"/>
      <c r="H705" s="16"/>
      <c r="I705" s="16"/>
      <c r="J705" s="16"/>
      <c r="HK705" s="29"/>
      <c r="HL705" s="29"/>
      <c r="HM705" s="29"/>
      <c r="HN705" s="29"/>
      <c r="HO705" s="29"/>
      <c r="HP705" s="29"/>
      <c r="HQ705" s="29"/>
      <c r="HR705" s="29"/>
      <c r="HS705" s="29"/>
      <c r="HT705" s="29"/>
      <c r="HU705" s="29"/>
      <c r="HV705" s="29"/>
      <c r="HW705" s="29"/>
      <c r="HX705" s="29"/>
      <c r="HY705" s="29"/>
      <c r="HZ705" s="29"/>
      <c r="IA705" s="29"/>
    </row>
    <row r="706" spans="1:235" s="30" customFormat="1" ht="20.25" hidden="1" customHeight="1">
      <c r="A706" s="24" t="s">
        <v>2067</v>
      </c>
      <c r="B706" s="35" t="s">
        <v>2068</v>
      </c>
      <c r="C706" s="48"/>
      <c r="D706" s="16"/>
      <c r="E706" s="16"/>
      <c r="F706" s="16">
        <f>F707</f>
        <v>5244.91</v>
      </c>
      <c r="G706" s="16"/>
      <c r="H706" s="16"/>
      <c r="I706" s="16"/>
      <c r="J706" s="16"/>
      <c r="HK706" s="29"/>
      <c r="HL706" s="29"/>
      <c r="HM706" s="29"/>
      <c r="HN706" s="29"/>
      <c r="HO706" s="29"/>
      <c r="HP706" s="29"/>
      <c r="HQ706" s="29"/>
      <c r="HR706" s="29"/>
      <c r="HS706" s="29"/>
      <c r="HT706" s="29"/>
      <c r="HU706" s="29"/>
      <c r="HV706" s="29"/>
      <c r="HW706" s="29"/>
      <c r="HX706" s="29"/>
      <c r="HY706" s="29"/>
      <c r="HZ706" s="29"/>
      <c r="IA706" s="29"/>
    </row>
    <row r="707" spans="1:235" s="30" customFormat="1" ht="20.25" hidden="1" customHeight="1">
      <c r="A707" s="22" t="s">
        <v>2110</v>
      </c>
      <c r="B707" s="36" t="s">
        <v>2069</v>
      </c>
      <c r="C707" s="48" t="s">
        <v>14</v>
      </c>
      <c r="D707" s="16"/>
      <c r="E707" s="16"/>
      <c r="F707" s="16">
        <v>5244.91</v>
      </c>
      <c r="G707" s="16"/>
      <c r="H707" s="16"/>
      <c r="I707" s="16"/>
      <c r="J707" s="16"/>
      <c r="HK707" s="29"/>
      <c r="HL707" s="29"/>
      <c r="HM707" s="29"/>
      <c r="HN707" s="29"/>
      <c r="HO707" s="29"/>
      <c r="HP707" s="29"/>
      <c r="HQ707" s="29"/>
      <c r="HR707" s="29"/>
      <c r="HS707" s="29"/>
      <c r="HT707" s="29"/>
      <c r="HU707" s="29"/>
      <c r="HV707" s="29"/>
      <c r="HW707" s="29"/>
      <c r="HX707" s="29"/>
      <c r="HY707" s="29"/>
      <c r="HZ707" s="29"/>
      <c r="IA707" s="29"/>
    </row>
    <row r="708" spans="1:235" s="30" customFormat="1" ht="20.25" customHeight="1">
      <c r="A708" s="24" t="s">
        <v>1551</v>
      </c>
      <c r="B708" s="35" t="s">
        <v>1553</v>
      </c>
      <c r="C708" s="48"/>
      <c r="D708" s="16">
        <f>D709</f>
        <v>1639886.5699999998</v>
      </c>
      <c r="E708" s="16">
        <f t="shared" si="296"/>
        <v>2454663.89</v>
      </c>
      <c r="F708" s="16">
        <f t="shared" si="296"/>
        <v>2759522.6799999997</v>
      </c>
      <c r="G708" s="16">
        <f t="shared" si="296"/>
        <v>1422000</v>
      </c>
      <c r="H708" s="16">
        <f t="shared" si="296"/>
        <v>1471400</v>
      </c>
      <c r="I708" s="16">
        <f t="shared" si="296"/>
        <v>1518800</v>
      </c>
      <c r="J708" s="16">
        <f t="shared" si="296"/>
        <v>1565600</v>
      </c>
      <c r="HK708" s="29"/>
      <c r="HL708" s="29"/>
      <c r="HM708" s="29"/>
      <c r="HN708" s="29"/>
      <c r="HO708" s="29"/>
      <c r="HP708" s="29"/>
      <c r="HQ708" s="29"/>
      <c r="HR708" s="29"/>
      <c r="HS708" s="29"/>
      <c r="HT708" s="29"/>
      <c r="HU708" s="29"/>
      <c r="HV708" s="29"/>
      <c r="HW708" s="29"/>
      <c r="HX708" s="29"/>
      <c r="HY708" s="29"/>
      <c r="HZ708" s="29"/>
      <c r="IA708" s="29"/>
    </row>
    <row r="709" spans="1:235" s="30" customFormat="1" ht="20.25" customHeight="1">
      <c r="A709" s="24" t="s">
        <v>1554</v>
      </c>
      <c r="B709" s="35" t="s">
        <v>1555</v>
      </c>
      <c r="C709" s="48"/>
      <c r="D709" s="16">
        <f t="shared" ref="D709:I709" si="297">D710+D730+D735+D741</f>
        <v>1639886.5699999998</v>
      </c>
      <c r="E709" s="16">
        <f t="shared" si="297"/>
        <v>2454663.89</v>
      </c>
      <c r="F709" s="16">
        <f t="shared" si="297"/>
        <v>2759522.6799999997</v>
      </c>
      <c r="G709" s="16">
        <f t="shared" si="297"/>
        <v>1422000</v>
      </c>
      <c r="H709" s="16">
        <f t="shared" si="297"/>
        <v>1471400</v>
      </c>
      <c r="I709" s="16">
        <f t="shared" si="297"/>
        <v>1518800</v>
      </c>
      <c r="J709" s="16">
        <f t="shared" ref="J709" si="298">J710+J730+J735+J741</f>
        <v>1565600</v>
      </c>
      <c r="HK709" s="29"/>
      <c r="HL709" s="29"/>
      <c r="HM709" s="29"/>
      <c r="HN709" s="29"/>
      <c r="HO709" s="29"/>
      <c r="HP709" s="29"/>
      <c r="HQ709" s="29"/>
      <c r="HR709" s="29"/>
      <c r="HS709" s="29"/>
      <c r="HT709" s="29"/>
      <c r="HU709" s="29"/>
      <c r="HV709" s="29"/>
      <c r="HW709" s="29"/>
      <c r="HX709" s="29"/>
      <c r="HY709" s="29"/>
      <c r="HZ709" s="29"/>
      <c r="IA709" s="29"/>
    </row>
    <row r="710" spans="1:235" s="30" customFormat="1" ht="20.25" customHeight="1">
      <c r="A710" s="24" t="s">
        <v>1556</v>
      </c>
      <c r="B710" s="35" t="s">
        <v>1557</v>
      </c>
      <c r="C710" s="48"/>
      <c r="D710" s="16">
        <f>SUM(D711:D726)</f>
        <v>1603328.74</v>
      </c>
      <c r="E710" s="16">
        <f t="shared" ref="E710:I710" si="299">SUM(E711:E728)</f>
        <v>2389435.2000000002</v>
      </c>
      <c r="F710" s="16">
        <f>SUM(F711:F729)</f>
        <v>2687205.6799999997</v>
      </c>
      <c r="G710" s="16">
        <f t="shared" si="299"/>
        <v>1422000</v>
      </c>
      <c r="H710" s="16">
        <f t="shared" si="299"/>
        <v>1471400</v>
      </c>
      <c r="I710" s="16">
        <f t="shared" si="299"/>
        <v>1518800</v>
      </c>
      <c r="J710" s="16">
        <f t="shared" ref="J710" si="300">SUM(J711:J728)</f>
        <v>1565600</v>
      </c>
      <c r="HK710" s="29"/>
      <c r="HL710" s="29"/>
      <c r="HM710" s="29"/>
      <c r="HN710" s="29"/>
      <c r="HO710" s="29"/>
      <c r="HP710" s="29"/>
      <c r="HQ710" s="29"/>
      <c r="HR710" s="29"/>
      <c r="HS710" s="29"/>
      <c r="HT710" s="29"/>
      <c r="HU710" s="29"/>
      <c r="HV710" s="29"/>
      <c r="HW710" s="29"/>
      <c r="HX710" s="29"/>
      <c r="HY710" s="29"/>
      <c r="HZ710" s="29"/>
      <c r="IA710" s="29"/>
    </row>
    <row r="711" spans="1:235" s="30" customFormat="1" ht="13.5" hidden="1" customHeight="1">
      <c r="A711" s="22" t="s">
        <v>1558</v>
      </c>
      <c r="B711" s="36" t="s">
        <v>1232</v>
      </c>
      <c r="C711" s="48" t="s">
        <v>14</v>
      </c>
      <c r="D711" s="17">
        <v>0</v>
      </c>
      <c r="E711" s="17">
        <v>0</v>
      </c>
      <c r="F711" s="17">
        <f t="shared" ref="F711:G711" si="301">E711*1.0375</f>
        <v>0</v>
      </c>
      <c r="G711" s="17">
        <f t="shared" si="301"/>
        <v>0</v>
      </c>
      <c r="H711" s="17">
        <f t="shared" ref="H711:J724" si="302">G711*1.0325</f>
        <v>0</v>
      </c>
      <c r="I711" s="17"/>
      <c r="J711" s="17"/>
      <c r="HK711" s="29"/>
      <c r="HL711" s="29"/>
      <c r="HM711" s="29"/>
      <c r="HN711" s="29"/>
      <c r="HO711" s="29"/>
      <c r="HP711" s="29"/>
      <c r="HQ711" s="29"/>
      <c r="HR711" s="29"/>
      <c r="HS711" s="29"/>
      <c r="HT711" s="29"/>
      <c r="HU711" s="29"/>
      <c r="HV711" s="29"/>
      <c r="HW711" s="29"/>
      <c r="HX711" s="29"/>
      <c r="HY711" s="29"/>
      <c r="HZ711" s="29"/>
      <c r="IA711" s="29"/>
    </row>
    <row r="712" spans="1:235" s="30" customFormat="1" ht="13.5" hidden="1" customHeight="1">
      <c r="A712" s="22" t="s">
        <v>1559</v>
      </c>
      <c r="B712" s="36" t="s">
        <v>1233</v>
      </c>
      <c r="C712" s="48" t="s">
        <v>14</v>
      </c>
      <c r="D712" s="17">
        <v>0</v>
      </c>
      <c r="E712" s="17">
        <v>0</v>
      </c>
      <c r="F712" s="17">
        <f t="shared" ref="F712:G712" si="303">E712*1.0375</f>
        <v>0</v>
      </c>
      <c r="G712" s="17">
        <f t="shared" si="303"/>
        <v>0</v>
      </c>
      <c r="H712" s="17">
        <f t="shared" si="302"/>
        <v>0</v>
      </c>
      <c r="I712" s="17"/>
      <c r="J712" s="17"/>
      <c r="HK712" s="29"/>
      <c r="HL712" s="29"/>
      <c r="HM712" s="29"/>
      <c r="HN712" s="29"/>
      <c r="HO712" s="29"/>
      <c r="HP712" s="29"/>
      <c r="HQ712" s="29"/>
      <c r="HR712" s="29"/>
      <c r="HS712" s="29"/>
      <c r="HT712" s="29"/>
      <c r="HU712" s="29"/>
      <c r="HV712" s="29"/>
      <c r="HW712" s="29"/>
      <c r="HX712" s="29"/>
      <c r="HY712" s="29"/>
      <c r="HZ712" s="29"/>
      <c r="IA712" s="29"/>
    </row>
    <row r="713" spans="1:235" s="30" customFormat="1" ht="13.5" hidden="1" customHeight="1">
      <c r="A713" s="22" t="s">
        <v>1560</v>
      </c>
      <c r="B713" s="36" t="s">
        <v>1234</v>
      </c>
      <c r="C713" s="48" t="s">
        <v>14</v>
      </c>
      <c r="D713" s="17">
        <v>625.36</v>
      </c>
      <c r="E713" s="17">
        <v>478.55</v>
      </c>
      <c r="F713" s="17">
        <v>448.11</v>
      </c>
      <c r="G713" s="17">
        <v>0</v>
      </c>
      <c r="H713" s="17">
        <v>0</v>
      </c>
      <c r="I713" s="17">
        <v>0</v>
      </c>
      <c r="J713" s="17">
        <v>0</v>
      </c>
      <c r="HK713" s="29"/>
      <c r="HL713" s="29"/>
      <c r="HM713" s="29"/>
      <c r="HN713" s="29"/>
      <c r="HO713" s="29"/>
      <c r="HP713" s="29"/>
      <c r="HQ713" s="29"/>
      <c r="HR713" s="29"/>
      <c r="HS713" s="29"/>
      <c r="HT713" s="29"/>
      <c r="HU713" s="29"/>
      <c r="HV713" s="29"/>
      <c r="HW713" s="29"/>
      <c r="HX713" s="29"/>
      <c r="HY713" s="29"/>
      <c r="HZ713" s="29"/>
      <c r="IA713" s="29"/>
    </row>
    <row r="714" spans="1:235" s="30" customFormat="1" ht="13.5" hidden="1" customHeight="1">
      <c r="A714" s="22" t="s">
        <v>1561</v>
      </c>
      <c r="B714" s="36" t="s">
        <v>276</v>
      </c>
      <c r="C714" s="48"/>
      <c r="D714" s="102"/>
      <c r="E714" s="102"/>
      <c r="F714" s="17">
        <f t="shared" ref="F714" si="304">E714*1.0375</f>
        <v>0</v>
      </c>
      <c r="G714" s="17">
        <f t="shared" ref="G714" si="305">F714*1.0378</f>
        <v>0</v>
      </c>
      <c r="H714" s="17">
        <f t="shared" ref="H714" si="306">G714*1.0325</f>
        <v>0</v>
      </c>
      <c r="I714" s="17">
        <f t="shared" ref="I714:J714" si="307">H714*1.0325</f>
        <v>0</v>
      </c>
      <c r="J714" s="17">
        <f t="shared" si="307"/>
        <v>0</v>
      </c>
      <c r="HK714" s="29"/>
      <c r="HL714" s="29"/>
      <c r="HM714" s="29"/>
      <c r="HN714" s="29"/>
      <c r="HO714" s="29"/>
      <c r="HP714" s="29"/>
      <c r="HQ714" s="29"/>
      <c r="HR714" s="29"/>
      <c r="HS714" s="29"/>
      <c r="HT714" s="29"/>
      <c r="HU714" s="29"/>
      <c r="HV714" s="29"/>
      <c r="HW714" s="29"/>
      <c r="HX714" s="29"/>
      <c r="HY714" s="29"/>
      <c r="HZ714" s="29"/>
      <c r="IA714" s="29"/>
    </row>
    <row r="715" spans="1:235" s="67" customFormat="1" ht="13.5" hidden="1" customHeight="1">
      <c r="A715" s="22" t="s">
        <v>1829</v>
      </c>
      <c r="B715" s="36" t="s">
        <v>276</v>
      </c>
      <c r="C715" s="48" t="s">
        <v>14</v>
      </c>
      <c r="D715" s="17">
        <v>698668.24</v>
      </c>
      <c r="E715" s="17">
        <v>958696.71</v>
      </c>
      <c r="F715" s="17">
        <v>740070.75</v>
      </c>
      <c r="G715" s="17">
        <v>788332.79</v>
      </c>
      <c r="H715" s="17">
        <v>817000</v>
      </c>
      <c r="I715" s="17">
        <v>843500</v>
      </c>
      <c r="J715" s="17">
        <v>868800</v>
      </c>
      <c r="HK715" s="64"/>
      <c r="HL715" s="64"/>
      <c r="HM715" s="64"/>
      <c r="HN715" s="64"/>
      <c r="HO715" s="64"/>
      <c r="HP715" s="64"/>
      <c r="HQ715" s="64"/>
      <c r="HR715" s="64"/>
      <c r="HS715" s="64"/>
      <c r="HT715" s="64"/>
      <c r="HU715" s="64"/>
      <c r="HV715" s="64"/>
      <c r="HW715" s="64"/>
      <c r="HX715" s="64"/>
      <c r="HY715" s="64"/>
      <c r="HZ715" s="64"/>
      <c r="IA715" s="64"/>
    </row>
    <row r="716" spans="1:235" s="30" customFormat="1" ht="13.5" hidden="1" customHeight="1">
      <c r="A716" s="22" t="s">
        <v>1830</v>
      </c>
      <c r="B716" s="36" t="s">
        <v>1236</v>
      </c>
      <c r="C716" s="48" t="s">
        <v>47</v>
      </c>
      <c r="D716" s="17">
        <v>12539.92</v>
      </c>
      <c r="E716" s="17">
        <v>718368.81</v>
      </c>
      <c r="F716" s="17">
        <v>41140.28</v>
      </c>
      <c r="G716" s="17">
        <v>39764.35</v>
      </c>
      <c r="H716" s="17">
        <v>41000</v>
      </c>
      <c r="I716" s="17">
        <v>42000</v>
      </c>
      <c r="J716" s="17">
        <v>43000</v>
      </c>
      <c r="HK716" s="29"/>
      <c r="HL716" s="29"/>
      <c r="HM716" s="29"/>
      <c r="HN716" s="29"/>
      <c r="HO716" s="29"/>
      <c r="HP716" s="29"/>
      <c r="HQ716" s="29"/>
      <c r="HR716" s="29"/>
      <c r="HS716" s="29"/>
      <c r="HT716" s="29"/>
      <c r="HU716" s="29"/>
      <c r="HV716" s="29"/>
      <c r="HW716" s="29"/>
      <c r="HX716" s="29"/>
      <c r="HY716" s="29"/>
      <c r="HZ716" s="29"/>
      <c r="IA716" s="29"/>
    </row>
    <row r="717" spans="1:235" s="30" customFormat="1" ht="13.5" hidden="1" customHeight="1">
      <c r="A717" s="22" t="s">
        <v>1831</v>
      </c>
      <c r="B717" s="36" t="s">
        <v>1832</v>
      </c>
      <c r="C717" s="48" t="s">
        <v>47</v>
      </c>
      <c r="D717" s="17"/>
      <c r="E717" s="17">
        <v>5546.3</v>
      </c>
      <c r="F717" s="17">
        <v>919.93</v>
      </c>
      <c r="G717" s="17">
        <v>1902.86</v>
      </c>
      <c r="H717" s="17">
        <v>2000</v>
      </c>
      <c r="I717" s="17">
        <v>2000</v>
      </c>
      <c r="J717" s="17">
        <v>2000</v>
      </c>
      <c r="HK717" s="29"/>
      <c r="HL717" s="29"/>
      <c r="HM717" s="29"/>
      <c r="HN717" s="29"/>
      <c r="HO717" s="29"/>
      <c r="HP717" s="29"/>
      <c r="HQ717" s="29"/>
      <c r="HR717" s="29"/>
      <c r="HS717" s="29"/>
      <c r="HT717" s="29"/>
      <c r="HU717" s="29"/>
      <c r="HV717" s="29"/>
      <c r="HW717" s="29"/>
      <c r="HX717" s="29"/>
      <c r="HY717" s="29"/>
      <c r="HZ717" s="29"/>
      <c r="IA717" s="29"/>
    </row>
    <row r="718" spans="1:235" s="30" customFormat="1" ht="13.5" hidden="1" customHeight="1">
      <c r="A718" s="22" t="s">
        <v>2138</v>
      </c>
      <c r="B718" s="36" t="s">
        <v>2139</v>
      </c>
      <c r="C718" s="48" t="s">
        <v>14</v>
      </c>
      <c r="D718" s="17"/>
      <c r="E718" s="17"/>
      <c r="F718" s="17">
        <v>1485.22</v>
      </c>
      <c r="G718" s="17"/>
      <c r="H718" s="17"/>
      <c r="I718" s="17"/>
      <c r="J718" s="17"/>
      <c r="HK718" s="29"/>
      <c r="HL718" s="29"/>
      <c r="HM718" s="29"/>
      <c r="HN718" s="29"/>
      <c r="HO718" s="29"/>
      <c r="HP718" s="29"/>
      <c r="HQ718" s="29"/>
      <c r="HR718" s="29"/>
      <c r="HS718" s="29"/>
      <c r="HT718" s="29"/>
      <c r="HU718" s="29"/>
      <c r="HV718" s="29"/>
      <c r="HW718" s="29"/>
      <c r="HX718" s="29"/>
      <c r="HY718" s="29"/>
      <c r="HZ718" s="29"/>
      <c r="IA718" s="29"/>
    </row>
    <row r="719" spans="1:235" s="30" customFormat="1" ht="13.5" hidden="1" customHeight="1">
      <c r="A719" s="22"/>
      <c r="B719" s="36" t="s">
        <v>1237</v>
      </c>
      <c r="C719" s="48" t="s">
        <v>14</v>
      </c>
      <c r="D719" s="17">
        <v>473997.37</v>
      </c>
      <c r="E719" s="17">
        <v>0</v>
      </c>
      <c r="F719" s="17"/>
      <c r="G719" s="17"/>
      <c r="H719" s="17"/>
      <c r="I719" s="17"/>
      <c r="J719" s="17"/>
      <c r="HK719" s="29"/>
      <c r="HL719" s="29"/>
      <c r="HM719" s="29"/>
      <c r="HN719" s="29"/>
      <c r="HO719" s="29"/>
      <c r="HP719" s="29"/>
      <c r="HQ719" s="29"/>
      <c r="HR719" s="29"/>
      <c r="HS719" s="29"/>
      <c r="HT719" s="29"/>
      <c r="HU719" s="29"/>
      <c r="HV719" s="29"/>
      <c r="HW719" s="29"/>
      <c r="HX719" s="29"/>
      <c r="HY719" s="29"/>
      <c r="HZ719" s="29"/>
      <c r="IA719" s="29"/>
    </row>
    <row r="720" spans="1:235" s="30" customFormat="1" ht="13.5" hidden="1" customHeight="1">
      <c r="A720" s="22" t="s">
        <v>1563</v>
      </c>
      <c r="B720" s="36" t="s">
        <v>1240</v>
      </c>
      <c r="C720" s="48" t="s">
        <v>262</v>
      </c>
      <c r="D720" s="17">
        <v>19623.919999999998</v>
      </c>
      <c r="E720" s="17">
        <v>28560.28</v>
      </c>
      <c r="F720" s="17">
        <v>20029.21</v>
      </c>
      <c r="G720" s="17"/>
      <c r="H720" s="17"/>
      <c r="I720" s="17"/>
      <c r="J720" s="17"/>
      <c r="HK720" s="29"/>
      <c r="HL720" s="29"/>
      <c r="HM720" s="29"/>
      <c r="HN720" s="29"/>
      <c r="HO720" s="29"/>
      <c r="HP720" s="29"/>
      <c r="HQ720" s="29"/>
      <c r="HR720" s="29"/>
      <c r="HS720" s="29"/>
      <c r="HT720" s="29"/>
      <c r="HU720" s="29"/>
      <c r="HV720" s="29"/>
      <c r="HW720" s="29"/>
      <c r="HX720" s="29"/>
      <c r="HY720" s="29"/>
      <c r="HZ720" s="29"/>
      <c r="IA720" s="29"/>
    </row>
    <row r="721" spans="1:235" s="30" customFormat="1" ht="13.5" hidden="1" customHeight="1">
      <c r="A721" s="22" t="s">
        <v>1604</v>
      </c>
      <c r="B721" s="36" t="s">
        <v>1605</v>
      </c>
      <c r="C721" s="48" t="s">
        <v>29</v>
      </c>
      <c r="D721" s="17">
        <v>261081.86</v>
      </c>
      <c r="E721" s="17">
        <v>39036</v>
      </c>
      <c r="F721" s="17">
        <v>0</v>
      </c>
      <c r="G721" s="17">
        <f t="shared" ref="G721" si="308">F721*1.0375</f>
        <v>0</v>
      </c>
      <c r="H721" s="17">
        <f t="shared" si="302"/>
        <v>0</v>
      </c>
      <c r="I721" s="17">
        <f t="shared" si="302"/>
        <v>0</v>
      </c>
      <c r="J721" s="17">
        <f t="shared" si="302"/>
        <v>0</v>
      </c>
      <c r="HK721" s="29"/>
      <c r="HL721" s="29"/>
      <c r="HM721" s="29"/>
      <c r="HN721" s="29"/>
      <c r="HO721" s="29"/>
      <c r="HP721" s="29"/>
      <c r="HQ721" s="29"/>
      <c r="HR721" s="29"/>
      <c r="HS721" s="29"/>
      <c r="HT721" s="29"/>
      <c r="HU721" s="29"/>
      <c r="HV721" s="29"/>
      <c r="HW721" s="29"/>
      <c r="HX721" s="29"/>
      <c r="HY721" s="29"/>
      <c r="HZ721" s="29"/>
      <c r="IA721" s="29"/>
    </row>
    <row r="722" spans="1:235" s="30" customFormat="1" ht="13.5" hidden="1" customHeight="1">
      <c r="A722" s="22" t="s">
        <v>1606</v>
      </c>
      <c r="B722" s="36" t="s">
        <v>1607</v>
      </c>
      <c r="C722" s="48" t="s">
        <v>614</v>
      </c>
      <c r="D722" s="17">
        <v>7.99</v>
      </c>
      <c r="E722" s="17"/>
      <c r="F722" s="17">
        <v>294.14999999999998</v>
      </c>
      <c r="G722" s="17"/>
      <c r="H722" s="17"/>
      <c r="I722" s="17"/>
      <c r="J722" s="17"/>
      <c r="HK722" s="29"/>
      <c r="HL722" s="29"/>
      <c r="HM722" s="29"/>
      <c r="HN722" s="29"/>
      <c r="HO722" s="29"/>
      <c r="HP722" s="29"/>
      <c r="HQ722" s="29"/>
      <c r="HR722" s="29"/>
      <c r="HS722" s="29"/>
      <c r="HT722" s="29"/>
      <c r="HU722" s="29"/>
      <c r="HV722" s="29"/>
      <c r="HW722" s="29"/>
      <c r="HX722" s="29"/>
      <c r="HY722" s="29"/>
      <c r="HZ722" s="29"/>
      <c r="IA722" s="29"/>
    </row>
    <row r="723" spans="1:235" s="30" customFormat="1" ht="13.5" hidden="1" customHeight="1">
      <c r="A723" s="22" t="s">
        <v>1650</v>
      </c>
      <c r="B723" s="36" t="s">
        <v>1651</v>
      </c>
      <c r="C723" s="48" t="s">
        <v>80</v>
      </c>
      <c r="D723" s="17">
        <v>129340.4</v>
      </c>
      <c r="E723" s="17"/>
      <c r="F723" s="17">
        <v>33780.53</v>
      </c>
      <c r="G723" s="17"/>
      <c r="H723" s="17"/>
      <c r="I723" s="17"/>
      <c r="J723" s="17"/>
      <c r="HK723" s="29"/>
      <c r="HL723" s="29"/>
      <c r="HM723" s="29"/>
      <c r="HN723" s="29"/>
      <c r="HO723" s="29"/>
      <c r="HP723" s="29"/>
      <c r="HQ723" s="29"/>
      <c r="HR723" s="29"/>
      <c r="HS723" s="29"/>
      <c r="HT723" s="29"/>
      <c r="HU723" s="29"/>
      <c r="HV723" s="29"/>
      <c r="HW723" s="29"/>
      <c r="HX723" s="29"/>
      <c r="HY723" s="29"/>
      <c r="HZ723" s="29"/>
      <c r="IA723" s="29"/>
    </row>
    <row r="724" spans="1:235" s="30" customFormat="1" ht="13.5" hidden="1" customHeight="1">
      <c r="A724" s="22"/>
      <c r="B724" s="36" t="s">
        <v>1236</v>
      </c>
      <c r="C724" s="48" t="s">
        <v>47</v>
      </c>
      <c r="D724" s="17">
        <v>6974.61</v>
      </c>
      <c r="E724" s="17"/>
      <c r="F724" s="17">
        <f t="shared" ref="F724:G724" si="309">E724*1.0375</f>
        <v>0</v>
      </c>
      <c r="G724" s="17">
        <f t="shared" si="309"/>
        <v>0</v>
      </c>
      <c r="H724" s="17">
        <f t="shared" si="302"/>
        <v>0</v>
      </c>
      <c r="I724" s="17">
        <f t="shared" si="302"/>
        <v>0</v>
      </c>
      <c r="J724" s="17">
        <f t="shared" si="302"/>
        <v>0</v>
      </c>
      <c r="HK724" s="29"/>
      <c r="HL724" s="29"/>
      <c r="HM724" s="29"/>
      <c r="HN724" s="29"/>
      <c r="HO724" s="29"/>
      <c r="HP724" s="29"/>
      <c r="HQ724" s="29"/>
      <c r="HR724" s="29"/>
      <c r="HS724" s="29"/>
      <c r="HT724" s="29"/>
      <c r="HU724" s="29"/>
      <c r="HV724" s="29"/>
      <c r="HW724" s="29"/>
      <c r="HX724" s="29"/>
      <c r="HY724" s="29"/>
      <c r="HZ724" s="29"/>
      <c r="IA724" s="29"/>
    </row>
    <row r="725" spans="1:235" s="30" customFormat="1" ht="13.5" hidden="1" customHeight="1">
      <c r="A725" s="22" t="s">
        <v>1833</v>
      </c>
      <c r="B725" s="36" t="s">
        <v>1237</v>
      </c>
      <c r="C725" s="48" t="s">
        <v>14</v>
      </c>
      <c r="D725" s="17"/>
      <c r="E725" s="17">
        <v>627377.29</v>
      </c>
      <c r="F725" s="17">
        <v>570819.74</v>
      </c>
      <c r="G725" s="17">
        <v>592000</v>
      </c>
      <c r="H725" s="17">
        <v>611400</v>
      </c>
      <c r="I725" s="17">
        <v>631300</v>
      </c>
      <c r="J725" s="17">
        <v>651800</v>
      </c>
      <c r="HK725" s="29"/>
      <c r="HL725" s="29"/>
      <c r="HM725" s="29"/>
      <c r="HN725" s="29"/>
      <c r="HO725" s="29"/>
      <c r="HP725" s="29"/>
      <c r="HQ725" s="29"/>
      <c r="HR725" s="29"/>
      <c r="HS725" s="29"/>
      <c r="HT725" s="29"/>
      <c r="HU725" s="29"/>
      <c r="HV725" s="29"/>
      <c r="HW725" s="29"/>
      <c r="HX725" s="29"/>
      <c r="HY725" s="29"/>
      <c r="HZ725" s="29"/>
      <c r="IA725" s="29"/>
    </row>
    <row r="726" spans="1:235" s="30" customFormat="1" ht="13.5" hidden="1" customHeight="1">
      <c r="A726" s="22" t="s">
        <v>1834</v>
      </c>
      <c r="B726" s="36" t="s">
        <v>1835</v>
      </c>
      <c r="C726" s="48" t="s">
        <v>56</v>
      </c>
      <c r="D726" s="17">
        <v>469.07</v>
      </c>
      <c r="E726" s="17">
        <v>5311.44</v>
      </c>
      <c r="F726" s="17">
        <v>227397.49</v>
      </c>
      <c r="G726" s="17"/>
      <c r="H726" s="17"/>
      <c r="I726" s="17"/>
      <c r="J726" s="17"/>
      <c r="HK726" s="29"/>
      <c r="HL726" s="29"/>
      <c r="HM726" s="29"/>
      <c r="HN726" s="29"/>
      <c r="HO726" s="29"/>
      <c r="HP726" s="29"/>
      <c r="HQ726" s="29"/>
      <c r="HR726" s="29"/>
      <c r="HS726" s="29"/>
      <c r="HT726" s="29"/>
      <c r="HU726" s="29"/>
      <c r="HV726" s="29"/>
      <c r="HW726" s="29"/>
      <c r="HX726" s="29"/>
      <c r="HY726" s="29"/>
      <c r="HZ726" s="29"/>
      <c r="IA726" s="29"/>
    </row>
    <row r="727" spans="1:235" s="30" customFormat="1" ht="13.5" hidden="1" customHeight="1">
      <c r="A727" s="22" t="s">
        <v>1871</v>
      </c>
      <c r="B727" s="36" t="s">
        <v>1872</v>
      </c>
      <c r="C727" s="48" t="s">
        <v>790</v>
      </c>
      <c r="D727" s="17"/>
      <c r="E727" s="17">
        <v>209.96</v>
      </c>
      <c r="F727" s="17"/>
      <c r="G727" s="17"/>
      <c r="H727" s="17"/>
      <c r="I727" s="17"/>
      <c r="J727" s="17"/>
      <c r="HK727" s="29"/>
      <c r="HL727" s="29"/>
      <c r="HM727" s="29"/>
      <c r="HN727" s="29"/>
      <c r="HO727" s="29"/>
      <c r="HP727" s="29"/>
      <c r="HQ727" s="29"/>
      <c r="HR727" s="29"/>
      <c r="HS727" s="29"/>
      <c r="HT727" s="29"/>
      <c r="HU727" s="29"/>
      <c r="HV727" s="29"/>
      <c r="HW727" s="29"/>
      <c r="HX727" s="29"/>
      <c r="HY727" s="29"/>
      <c r="HZ727" s="29"/>
      <c r="IA727" s="29"/>
    </row>
    <row r="728" spans="1:235" s="30" customFormat="1" ht="13.5" hidden="1" customHeight="1">
      <c r="A728" s="22" t="s">
        <v>1916</v>
      </c>
      <c r="B728" s="36" t="s">
        <v>1917</v>
      </c>
      <c r="C728" s="48" t="s">
        <v>619</v>
      </c>
      <c r="D728" s="17"/>
      <c r="E728" s="17">
        <v>5849.86</v>
      </c>
      <c r="F728" s="17"/>
      <c r="G728" s="17"/>
      <c r="H728" s="17"/>
      <c r="I728" s="17"/>
      <c r="J728" s="17"/>
      <c r="HK728" s="29"/>
      <c r="HL728" s="29"/>
      <c r="HM728" s="29"/>
      <c r="HN728" s="29"/>
      <c r="HO728" s="29"/>
      <c r="HP728" s="29"/>
      <c r="HQ728" s="29"/>
      <c r="HR728" s="29"/>
      <c r="HS728" s="29"/>
      <c r="HT728" s="29"/>
      <c r="HU728" s="29"/>
      <c r="HV728" s="29"/>
      <c r="HW728" s="29"/>
      <c r="HX728" s="29"/>
      <c r="HY728" s="29"/>
      <c r="HZ728" s="29"/>
      <c r="IA728" s="29"/>
    </row>
    <row r="729" spans="1:235" s="30" customFormat="1" ht="13.5" hidden="1" customHeight="1">
      <c r="A729" s="22" t="s">
        <v>2075</v>
      </c>
      <c r="B729" s="36" t="s">
        <v>2076</v>
      </c>
      <c r="C729" s="48" t="s">
        <v>36</v>
      </c>
      <c r="D729" s="17"/>
      <c r="E729" s="17"/>
      <c r="F729" s="17">
        <v>1050820.27</v>
      </c>
      <c r="G729" s="17"/>
      <c r="H729" s="17"/>
      <c r="I729" s="17"/>
      <c r="J729" s="17"/>
      <c r="HK729" s="29"/>
      <c r="HL729" s="29"/>
      <c r="HM729" s="29"/>
      <c r="HN729" s="29"/>
      <c r="HO729" s="29"/>
      <c r="HP729" s="29"/>
      <c r="HQ729" s="29"/>
      <c r="HR729" s="29"/>
      <c r="HS729" s="29"/>
      <c r="HT729" s="29"/>
      <c r="HU729" s="29"/>
      <c r="HV729" s="29"/>
      <c r="HW729" s="29"/>
      <c r="HX729" s="29"/>
      <c r="HY729" s="29"/>
      <c r="HZ729" s="29"/>
      <c r="IA729" s="29"/>
    </row>
    <row r="730" spans="1:235" s="30" customFormat="1" ht="20.25" hidden="1" customHeight="1">
      <c r="A730" s="24" t="s">
        <v>1565</v>
      </c>
      <c r="B730" s="35" t="s">
        <v>1564</v>
      </c>
      <c r="C730" s="48"/>
      <c r="D730" s="16">
        <f>SUM(D731:D732)</f>
        <v>1390.5</v>
      </c>
      <c r="E730" s="16">
        <f t="shared" ref="E730:I730" si="310">SUM(E731:E734)</f>
        <v>994.5</v>
      </c>
      <c r="F730" s="16">
        <f t="shared" si="310"/>
        <v>523.58999999999992</v>
      </c>
      <c r="G730" s="16">
        <f t="shared" si="310"/>
        <v>0</v>
      </c>
      <c r="H730" s="16">
        <f t="shared" si="310"/>
        <v>0</v>
      </c>
      <c r="I730" s="16">
        <f t="shared" si="310"/>
        <v>0</v>
      </c>
      <c r="J730" s="16">
        <f t="shared" ref="J730" si="311">SUM(J731:J734)</f>
        <v>0</v>
      </c>
      <c r="HK730" s="29"/>
      <c r="HL730" s="29"/>
      <c r="HM730" s="29"/>
      <c r="HN730" s="29"/>
      <c r="HO730" s="29"/>
      <c r="HP730" s="29"/>
      <c r="HQ730" s="29"/>
      <c r="HR730" s="29"/>
      <c r="HS730" s="29"/>
      <c r="HT730" s="29"/>
      <c r="HU730" s="29"/>
      <c r="HV730" s="29"/>
      <c r="HW730" s="29"/>
      <c r="HX730" s="29"/>
      <c r="HY730" s="29"/>
      <c r="HZ730" s="29"/>
      <c r="IA730" s="29"/>
    </row>
    <row r="731" spans="1:235" s="67" customFormat="1" ht="16.5" hidden="1" customHeight="1">
      <c r="A731" s="22" t="s">
        <v>1566</v>
      </c>
      <c r="B731" s="36" t="s">
        <v>1237</v>
      </c>
      <c r="C731" s="48" t="s">
        <v>14</v>
      </c>
      <c r="D731" s="17">
        <v>1136.02</v>
      </c>
      <c r="E731" s="17">
        <v>0</v>
      </c>
      <c r="F731" s="17"/>
      <c r="G731" s="17"/>
      <c r="H731" s="17"/>
      <c r="I731" s="17"/>
      <c r="J731" s="17"/>
      <c r="HK731" s="64"/>
      <c r="HL731" s="64"/>
      <c r="HM731" s="64"/>
      <c r="HN731" s="64"/>
      <c r="HO731" s="64"/>
      <c r="HP731" s="64"/>
      <c r="HQ731" s="64"/>
      <c r="HR731" s="64"/>
      <c r="HS731" s="64"/>
      <c r="HT731" s="64"/>
      <c r="HU731" s="64"/>
      <c r="HV731" s="64"/>
      <c r="HW731" s="64"/>
      <c r="HX731" s="64"/>
      <c r="HY731" s="64"/>
      <c r="HZ731" s="64"/>
      <c r="IA731" s="64"/>
    </row>
    <row r="732" spans="1:235" s="67" customFormat="1" ht="16.5" hidden="1" customHeight="1">
      <c r="A732" s="22"/>
      <c r="B732" s="36" t="s">
        <v>1234</v>
      </c>
      <c r="C732" s="48" t="s">
        <v>14</v>
      </c>
      <c r="D732" s="17">
        <v>254.48</v>
      </c>
      <c r="E732" s="17"/>
      <c r="F732" s="17"/>
      <c r="G732" s="17"/>
      <c r="H732" s="17"/>
      <c r="I732" s="17"/>
      <c r="J732" s="17"/>
      <c r="HK732" s="64"/>
      <c r="HL732" s="64"/>
      <c r="HM732" s="64"/>
      <c r="HN732" s="64"/>
      <c r="HO732" s="64"/>
      <c r="HP732" s="64"/>
      <c r="HQ732" s="64"/>
      <c r="HR732" s="64"/>
      <c r="HS732" s="64"/>
      <c r="HT732" s="64"/>
      <c r="HU732" s="64"/>
      <c r="HV732" s="64"/>
      <c r="HW732" s="64"/>
      <c r="HX732" s="64"/>
      <c r="HY732" s="64"/>
      <c r="HZ732" s="64"/>
      <c r="IA732" s="64"/>
    </row>
    <row r="733" spans="1:235" s="67" customFormat="1" ht="16.5" hidden="1" customHeight="1">
      <c r="A733" s="22" t="s">
        <v>1592</v>
      </c>
      <c r="B733" s="36" t="s">
        <v>1873</v>
      </c>
      <c r="C733" s="48" t="s">
        <v>14</v>
      </c>
      <c r="D733" s="17"/>
      <c r="E733" s="17">
        <v>246.09</v>
      </c>
      <c r="F733" s="17">
        <v>325.08</v>
      </c>
      <c r="G733" s="17"/>
      <c r="H733" s="17"/>
      <c r="I733" s="17"/>
      <c r="J733" s="17"/>
      <c r="HK733" s="64"/>
      <c r="HL733" s="64"/>
      <c r="HM733" s="64"/>
      <c r="HN733" s="64"/>
      <c r="HO733" s="64"/>
      <c r="HP733" s="64"/>
      <c r="HQ733" s="64"/>
      <c r="HR733" s="64"/>
      <c r="HS733" s="64"/>
      <c r="HT733" s="64"/>
      <c r="HU733" s="64"/>
      <c r="HV733" s="64"/>
      <c r="HW733" s="64"/>
      <c r="HX733" s="64"/>
      <c r="HY733" s="64"/>
      <c r="HZ733" s="64"/>
      <c r="IA733" s="64"/>
    </row>
    <row r="734" spans="1:235" s="67" customFormat="1" ht="16.5" hidden="1" customHeight="1">
      <c r="A734" s="22" t="s">
        <v>1874</v>
      </c>
      <c r="B734" s="36" t="s">
        <v>1237</v>
      </c>
      <c r="C734" s="48" t="s">
        <v>14</v>
      </c>
      <c r="D734" s="17"/>
      <c r="E734" s="17">
        <v>748.41</v>
      </c>
      <c r="F734" s="17">
        <v>198.51</v>
      </c>
      <c r="G734" s="17"/>
      <c r="H734" s="17"/>
      <c r="I734" s="17"/>
      <c r="J734" s="17"/>
      <c r="HK734" s="64"/>
      <c r="HL734" s="64"/>
      <c r="HM734" s="64"/>
      <c r="HN734" s="64"/>
      <c r="HO734" s="64"/>
      <c r="HP734" s="64"/>
      <c r="HQ734" s="64"/>
      <c r="HR734" s="64"/>
      <c r="HS734" s="64"/>
      <c r="HT734" s="64"/>
      <c r="HU734" s="64"/>
      <c r="HV734" s="64"/>
      <c r="HW734" s="64"/>
      <c r="HX734" s="64"/>
      <c r="HY734" s="64"/>
      <c r="HZ734" s="64"/>
      <c r="IA734" s="64"/>
    </row>
    <row r="735" spans="1:235" s="30" customFormat="1" ht="20.25" hidden="1" customHeight="1">
      <c r="A735" s="24" t="s">
        <v>1567</v>
      </c>
      <c r="B735" s="35" t="s">
        <v>1568</v>
      </c>
      <c r="C735" s="48"/>
      <c r="D735" s="16">
        <f>SUM(D736:D739)</f>
        <v>29713.13</v>
      </c>
      <c r="E735" s="16">
        <f>SUM(E736:E740)</f>
        <v>55331.039999999994</v>
      </c>
      <c r="F735" s="16">
        <f t="shared" ref="F735:H735" si="312">SUM(F736:F740)</f>
        <v>57664.39</v>
      </c>
      <c r="G735" s="16">
        <f t="shared" si="312"/>
        <v>0</v>
      </c>
      <c r="H735" s="16">
        <f t="shared" si="312"/>
        <v>0</v>
      </c>
      <c r="I735" s="16">
        <f t="shared" ref="I735:J735" si="313">SUM(I736:I740)</f>
        <v>0</v>
      </c>
      <c r="J735" s="16">
        <f t="shared" si="313"/>
        <v>0</v>
      </c>
      <c r="HK735" s="29"/>
      <c r="HL735" s="29"/>
      <c r="HM735" s="29"/>
      <c r="HN735" s="29"/>
      <c r="HO735" s="29"/>
      <c r="HP735" s="29"/>
      <c r="HQ735" s="29"/>
      <c r="HR735" s="29"/>
      <c r="HS735" s="29"/>
      <c r="HT735" s="29"/>
      <c r="HU735" s="29"/>
      <c r="HV735" s="29"/>
      <c r="HW735" s="29"/>
      <c r="HX735" s="29"/>
      <c r="HY735" s="29"/>
      <c r="HZ735" s="29"/>
      <c r="IA735" s="29"/>
    </row>
    <row r="736" spans="1:235" s="67" customFormat="1" ht="14.25" hidden="1" customHeight="1">
      <c r="A736" s="22" t="s">
        <v>1569</v>
      </c>
      <c r="B736" s="36" t="s">
        <v>1232</v>
      </c>
      <c r="C736" s="48" t="s">
        <v>14</v>
      </c>
      <c r="D736" s="17">
        <v>848.91</v>
      </c>
      <c r="E736" s="17"/>
      <c r="F736" s="17">
        <v>14507.85</v>
      </c>
      <c r="G736" s="17"/>
      <c r="H736" s="17"/>
      <c r="I736" s="17"/>
      <c r="J736" s="17"/>
      <c r="HK736" s="64"/>
      <c r="HL736" s="64"/>
      <c r="HM736" s="64"/>
      <c r="HN736" s="64"/>
      <c r="HO736" s="64"/>
      <c r="HP736" s="64"/>
      <c r="HQ736" s="64"/>
      <c r="HR736" s="64"/>
      <c r="HS736" s="64"/>
      <c r="HT736" s="64"/>
      <c r="HU736" s="64"/>
      <c r="HV736" s="64"/>
      <c r="HW736" s="64"/>
      <c r="HX736" s="64"/>
      <c r="HY736" s="64"/>
      <c r="HZ736" s="64"/>
      <c r="IA736" s="64"/>
    </row>
    <row r="737" spans="1:235" s="67" customFormat="1" ht="14.25" hidden="1" customHeight="1">
      <c r="A737" s="22" t="s">
        <v>1570</v>
      </c>
      <c r="B737" s="36" t="s">
        <v>1233</v>
      </c>
      <c r="C737" s="48" t="s">
        <v>14</v>
      </c>
      <c r="D737" s="17">
        <v>0</v>
      </c>
      <c r="E737" s="17"/>
      <c r="F737" s="17"/>
      <c r="G737" s="17"/>
      <c r="H737" s="17"/>
      <c r="I737" s="17"/>
      <c r="J737" s="17"/>
      <c r="HK737" s="64"/>
      <c r="HL737" s="64"/>
      <c r="HM737" s="64"/>
      <c r="HN737" s="64"/>
      <c r="HO737" s="64"/>
      <c r="HP737" s="64"/>
      <c r="HQ737" s="64"/>
      <c r="HR737" s="64"/>
      <c r="HS737" s="64"/>
      <c r="HT737" s="64"/>
      <c r="HU737" s="64"/>
      <c r="HV737" s="64"/>
      <c r="HW737" s="64"/>
      <c r="HX737" s="64"/>
      <c r="HY737" s="64"/>
      <c r="HZ737" s="64"/>
      <c r="IA737" s="64"/>
    </row>
    <row r="738" spans="1:235" s="67" customFormat="1" ht="14.25" hidden="1" customHeight="1">
      <c r="A738" s="22" t="s">
        <v>1571</v>
      </c>
      <c r="B738" s="36" t="s">
        <v>1237</v>
      </c>
      <c r="C738" s="48" t="s">
        <v>14</v>
      </c>
      <c r="D738" s="17">
        <v>28864.22</v>
      </c>
      <c r="E738" s="17"/>
      <c r="F738" s="17"/>
      <c r="G738" s="17"/>
      <c r="H738" s="17"/>
      <c r="I738" s="17"/>
      <c r="J738" s="17"/>
      <c r="HK738" s="64"/>
      <c r="HL738" s="64"/>
      <c r="HM738" s="64"/>
      <c r="HN738" s="64"/>
      <c r="HO738" s="64"/>
      <c r="HP738" s="64"/>
      <c r="HQ738" s="64"/>
      <c r="HR738" s="64"/>
      <c r="HS738" s="64"/>
      <c r="HT738" s="64"/>
      <c r="HU738" s="64"/>
      <c r="HV738" s="64"/>
      <c r="HW738" s="64"/>
      <c r="HX738" s="64"/>
      <c r="HY738" s="64"/>
      <c r="HZ738" s="64"/>
      <c r="IA738" s="64"/>
    </row>
    <row r="739" spans="1:235" s="67" customFormat="1" ht="14.25" hidden="1" customHeight="1">
      <c r="A739" s="22" t="s">
        <v>1572</v>
      </c>
      <c r="B739" s="36" t="s">
        <v>1234</v>
      </c>
      <c r="C739" s="48" t="s">
        <v>14</v>
      </c>
      <c r="D739" s="17">
        <v>0</v>
      </c>
      <c r="E739" s="17">
        <v>88.2</v>
      </c>
      <c r="F739" s="17">
        <v>77.83</v>
      </c>
      <c r="G739" s="17"/>
      <c r="H739" s="102"/>
      <c r="I739" s="102"/>
      <c r="J739" s="102"/>
      <c r="HK739" s="64"/>
      <c r="HL739" s="64"/>
      <c r="HM739" s="64"/>
      <c r="HN739" s="64"/>
      <c r="HO739" s="64"/>
      <c r="HP739" s="64"/>
      <c r="HQ739" s="64"/>
      <c r="HR739" s="64"/>
      <c r="HS739" s="64"/>
      <c r="HT739" s="64"/>
      <c r="HU739" s="64"/>
      <c r="HV739" s="64"/>
      <c r="HW739" s="64"/>
      <c r="HX739" s="64"/>
      <c r="HY739" s="64"/>
      <c r="HZ739" s="64"/>
      <c r="IA739" s="64"/>
    </row>
    <row r="740" spans="1:235" s="67" customFormat="1" ht="14.25" hidden="1" customHeight="1">
      <c r="A740" s="22" t="s">
        <v>1876</v>
      </c>
      <c r="B740" s="36" t="s">
        <v>1237</v>
      </c>
      <c r="C740" s="48" t="s">
        <v>14</v>
      </c>
      <c r="D740" s="17"/>
      <c r="E740" s="17">
        <v>55242.84</v>
      </c>
      <c r="F740" s="17">
        <v>43078.71</v>
      </c>
      <c r="G740" s="17"/>
      <c r="H740" s="102"/>
      <c r="I740" s="102"/>
      <c r="J740" s="102"/>
      <c r="HK740" s="64"/>
      <c r="HL740" s="64"/>
      <c r="HM740" s="64"/>
      <c r="HN740" s="64"/>
      <c r="HO740" s="64"/>
      <c r="HP740" s="64"/>
      <c r="HQ740" s="64"/>
      <c r="HR740" s="64"/>
      <c r="HS740" s="64"/>
      <c r="HT740" s="64"/>
      <c r="HU740" s="64"/>
      <c r="HV740" s="64"/>
      <c r="HW740" s="64"/>
      <c r="HX740" s="64"/>
      <c r="HY740" s="64"/>
      <c r="HZ740" s="64"/>
      <c r="IA740" s="64"/>
    </row>
    <row r="741" spans="1:235" s="30" customFormat="1" ht="20.25" hidden="1" customHeight="1">
      <c r="A741" s="24" t="s">
        <v>1690</v>
      </c>
      <c r="B741" s="35" t="s">
        <v>1573</v>
      </c>
      <c r="C741" s="48"/>
      <c r="D741" s="16">
        <f>SUM(D742:D745)</f>
        <v>5454.2000000000007</v>
      </c>
      <c r="E741" s="16">
        <f>SUM(E742:E746)</f>
        <v>8903.15</v>
      </c>
      <c r="F741" s="16">
        <f t="shared" ref="F741:H741" si="314">SUM(F742:F746)</f>
        <v>14129.02</v>
      </c>
      <c r="G741" s="16">
        <f t="shared" si="314"/>
        <v>0</v>
      </c>
      <c r="H741" s="16">
        <f t="shared" si="314"/>
        <v>0</v>
      </c>
      <c r="I741" s="16">
        <f t="shared" ref="I741:J741" si="315">SUM(I742:I746)</f>
        <v>0</v>
      </c>
      <c r="J741" s="16">
        <f t="shared" si="315"/>
        <v>0</v>
      </c>
      <c r="HK741" s="29"/>
      <c r="HL741" s="29"/>
      <c r="HM741" s="29"/>
      <c r="HN741" s="29"/>
      <c r="HO741" s="29"/>
      <c r="HP741" s="29"/>
      <c r="HQ741" s="29"/>
      <c r="HR741" s="29"/>
      <c r="HS741" s="29"/>
      <c r="HT741" s="29"/>
      <c r="HU741" s="29"/>
      <c r="HV741" s="29"/>
      <c r="HW741" s="29"/>
      <c r="HX741" s="29"/>
      <c r="HY741" s="29"/>
      <c r="HZ741" s="29"/>
      <c r="IA741" s="29"/>
    </row>
    <row r="742" spans="1:235" s="67" customFormat="1" ht="15" hidden="1" customHeight="1">
      <c r="A742" s="22" t="s">
        <v>1691</v>
      </c>
      <c r="B742" s="36" t="s">
        <v>1232</v>
      </c>
      <c r="C742" s="48" t="s">
        <v>14</v>
      </c>
      <c r="D742" s="17">
        <v>534.80999999999995</v>
      </c>
      <c r="E742" s="17"/>
      <c r="F742" s="17">
        <v>6746.15</v>
      </c>
      <c r="G742" s="17"/>
      <c r="H742" s="102"/>
      <c r="I742" s="102"/>
      <c r="J742" s="102"/>
      <c r="HK742" s="64"/>
      <c r="HL742" s="64"/>
      <c r="HM742" s="64"/>
      <c r="HN742" s="64"/>
      <c r="HO742" s="64"/>
      <c r="HP742" s="64"/>
      <c r="HQ742" s="64"/>
      <c r="HR742" s="64"/>
      <c r="HS742" s="64"/>
      <c r="HT742" s="64"/>
      <c r="HU742" s="64"/>
      <c r="HV742" s="64"/>
      <c r="HW742" s="64"/>
      <c r="HX742" s="64"/>
      <c r="HY742" s="64"/>
      <c r="HZ742" s="64"/>
      <c r="IA742" s="64"/>
    </row>
    <row r="743" spans="1:235" s="67" customFormat="1" ht="15" hidden="1" customHeight="1">
      <c r="A743" s="22" t="s">
        <v>1692</v>
      </c>
      <c r="B743" s="36" t="s">
        <v>1233</v>
      </c>
      <c r="C743" s="48" t="s">
        <v>14</v>
      </c>
      <c r="D743" s="17">
        <v>0</v>
      </c>
      <c r="E743" s="17"/>
      <c r="F743" s="17"/>
      <c r="G743" s="17"/>
      <c r="H743" s="102"/>
      <c r="I743" s="102"/>
      <c r="J743" s="102"/>
      <c r="HK743" s="64"/>
      <c r="HL743" s="64"/>
      <c r="HM743" s="64"/>
      <c r="HN743" s="64"/>
      <c r="HO743" s="64"/>
      <c r="HP743" s="64"/>
      <c r="HQ743" s="64"/>
      <c r="HR743" s="64"/>
      <c r="HS743" s="64"/>
      <c r="HT743" s="64"/>
      <c r="HU743" s="64"/>
      <c r="HV743" s="64"/>
      <c r="HW743" s="64"/>
      <c r="HX743" s="64"/>
      <c r="HY743" s="64"/>
      <c r="HZ743" s="64"/>
      <c r="IA743" s="64"/>
    </row>
    <row r="744" spans="1:235" s="67" customFormat="1" ht="15" hidden="1" customHeight="1">
      <c r="A744" s="22" t="s">
        <v>1693</v>
      </c>
      <c r="B744" s="36" t="s">
        <v>1237</v>
      </c>
      <c r="C744" s="48" t="s">
        <v>14</v>
      </c>
      <c r="D744" s="17">
        <v>4919.3900000000003</v>
      </c>
      <c r="E744" s="17"/>
      <c r="F744" s="17"/>
      <c r="G744" s="17"/>
      <c r="H744" s="102"/>
      <c r="I744" s="102"/>
      <c r="J744" s="102"/>
      <c r="HK744" s="64"/>
      <c r="HL744" s="64"/>
      <c r="HM744" s="64"/>
      <c r="HN744" s="64"/>
      <c r="HO744" s="64"/>
      <c r="HP744" s="64"/>
      <c r="HQ744" s="64"/>
      <c r="HR744" s="64"/>
      <c r="HS744" s="64"/>
      <c r="HT744" s="64"/>
      <c r="HU744" s="64"/>
      <c r="HV744" s="64"/>
      <c r="HW744" s="64"/>
      <c r="HX744" s="64"/>
      <c r="HY744" s="64"/>
      <c r="HZ744" s="64"/>
      <c r="IA744" s="64"/>
    </row>
    <row r="745" spans="1:235" s="67" customFormat="1" ht="15" hidden="1" customHeight="1">
      <c r="A745" s="22" t="s">
        <v>1694</v>
      </c>
      <c r="B745" s="36" t="s">
        <v>1234</v>
      </c>
      <c r="C745" s="48" t="s">
        <v>14</v>
      </c>
      <c r="D745" s="17">
        <v>0</v>
      </c>
      <c r="E745" s="17">
        <v>49.98</v>
      </c>
      <c r="F745" s="17">
        <v>85.21</v>
      </c>
      <c r="G745" s="17"/>
      <c r="H745" s="102"/>
      <c r="I745" s="102"/>
      <c r="J745" s="102"/>
      <c r="HK745" s="64"/>
      <c r="HL745" s="64"/>
      <c r="HM745" s="64"/>
      <c r="HN745" s="64"/>
      <c r="HO745" s="64"/>
      <c r="HP745" s="64"/>
      <c r="HQ745" s="64"/>
      <c r="HR745" s="64"/>
      <c r="HS745" s="64"/>
      <c r="HT745" s="64"/>
      <c r="HU745" s="64"/>
      <c r="HV745" s="64"/>
      <c r="HW745" s="64"/>
      <c r="HX745" s="64"/>
      <c r="HY745" s="64"/>
      <c r="HZ745" s="64"/>
      <c r="IA745" s="64"/>
    </row>
    <row r="746" spans="1:235" s="67" customFormat="1" ht="15" hidden="1" customHeight="1">
      <c r="A746" s="22" t="s">
        <v>1875</v>
      </c>
      <c r="B746" s="36" t="s">
        <v>1237</v>
      </c>
      <c r="C746" s="48" t="s">
        <v>14</v>
      </c>
      <c r="D746" s="17"/>
      <c r="E746" s="17">
        <v>8853.17</v>
      </c>
      <c r="F746" s="17">
        <v>7297.66</v>
      </c>
      <c r="G746" s="17"/>
      <c r="H746" s="102"/>
      <c r="I746" s="102"/>
      <c r="J746" s="102"/>
      <c r="HK746" s="64"/>
      <c r="HL746" s="64"/>
      <c r="HM746" s="64"/>
      <c r="HN746" s="64"/>
      <c r="HO746" s="64"/>
      <c r="HP746" s="64"/>
      <c r="HQ746" s="64"/>
      <c r="HR746" s="64"/>
      <c r="HS746" s="64"/>
      <c r="HT746" s="64"/>
      <c r="HU746" s="64"/>
      <c r="HV746" s="64"/>
      <c r="HW746" s="64"/>
      <c r="HX746" s="64"/>
      <c r="HY746" s="64"/>
      <c r="HZ746" s="64"/>
      <c r="IA746" s="64"/>
    </row>
    <row r="747" spans="1:235" s="30" customFormat="1">
      <c r="A747" s="24" t="s">
        <v>1243</v>
      </c>
      <c r="B747" s="35" t="s">
        <v>1244</v>
      </c>
      <c r="C747" s="48"/>
      <c r="D747" s="16">
        <f>D748+D758</f>
        <v>10971920.57</v>
      </c>
      <c r="E747" s="16">
        <f t="shared" ref="E747:H747" si="316">E748+E758</f>
        <v>7493538.6499999994</v>
      </c>
      <c r="F747" s="16">
        <f t="shared" si="316"/>
        <v>4417579.41</v>
      </c>
      <c r="G747" s="16">
        <f>G748+G758+G752</f>
        <v>6635000</v>
      </c>
      <c r="H747" s="16">
        <f t="shared" si="316"/>
        <v>7071900</v>
      </c>
      <c r="I747" s="16">
        <f t="shared" ref="I747:J747" si="317">I748+I758</f>
        <v>7295000</v>
      </c>
      <c r="J747" s="16">
        <f t="shared" si="317"/>
        <v>7513000</v>
      </c>
      <c r="HK747" s="29"/>
      <c r="HL747" s="29"/>
      <c r="HM747" s="29"/>
      <c r="HN747" s="29"/>
      <c r="HO747" s="29"/>
      <c r="HP747" s="29"/>
      <c r="HQ747" s="29"/>
      <c r="HR747" s="29"/>
      <c r="HS747" s="29"/>
      <c r="HT747" s="29"/>
      <c r="HU747" s="29"/>
      <c r="HV747" s="29"/>
      <c r="HW747" s="29"/>
      <c r="HX747" s="29"/>
      <c r="HY747" s="29"/>
      <c r="HZ747" s="29"/>
      <c r="IA747" s="29"/>
    </row>
    <row r="748" spans="1:235" s="49" customFormat="1" ht="22.5">
      <c r="A748" s="24" t="s">
        <v>1245</v>
      </c>
      <c r="B748" s="35" t="s">
        <v>1246</v>
      </c>
      <c r="C748" s="48"/>
      <c r="D748" s="16">
        <f t="shared" ref="D748:H748" si="318">D749+D753</f>
        <v>7997568.6699999999</v>
      </c>
      <c r="E748" s="16">
        <f>E749+E753</f>
        <v>6957304.8499999996</v>
      </c>
      <c r="F748" s="16">
        <f t="shared" si="318"/>
        <v>4178398.1700000004</v>
      </c>
      <c r="G748" s="16">
        <f>G749</f>
        <v>6429214.75</v>
      </c>
      <c r="H748" s="16">
        <f t="shared" si="318"/>
        <v>6882700</v>
      </c>
      <c r="I748" s="16">
        <f t="shared" ref="I748:J748" si="319">I749+I753</f>
        <v>7099500</v>
      </c>
      <c r="J748" s="16">
        <f t="shared" si="319"/>
        <v>7312300</v>
      </c>
      <c r="HK748" s="47"/>
      <c r="HL748" s="47"/>
      <c r="HM748" s="47"/>
      <c r="HN748" s="47"/>
      <c r="HO748" s="47"/>
      <c r="HP748" s="47"/>
      <c r="HQ748" s="47"/>
      <c r="HR748" s="47"/>
      <c r="HS748" s="47"/>
      <c r="HT748" s="47"/>
      <c r="HU748" s="47"/>
      <c r="HV748" s="47"/>
      <c r="HW748" s="47"/>
      <c r="HX748" s="47"/>
      <c r="HY748" s="47"/>
      <c r="HZ748" s="47"/>
      <c r="IA748" s="47"/>
    </row>
    <row r="749" spans="1:235" s="49" customFormat="1" ht="22.5">
      <c r="A749" s="24" t="s">
        <v>1247</v>
      </c>
      <c r="B749" s="35" t="s">
        <v>1246</v>
      </c>
      <c r="C749" s="48"/>
      <c r="D749" s="16">
        <f t="shared" ref="D749:J750" si="320">D750</f>
        <v>7995139.9000000004</v>
      </c>
      <c r="E749" s="16">
        <f t="shared" si="320"/>
        <v>6944007.54</v>
      </c>
      <c r="F749" s="16">
        <f t="shared" si="320"/>
        <v>4156209.68</v>
      </c>
      <c r="G749" s="16">
        <f t="shared" si="320"/>
        <v>6429214.75</v>
      </c>
      <c r="H749" s="16">
        <f t="shared" si="320"/>
        <v>6859000</v>
      </c>
      <c r="I749" s="16">
        <f t="shared" si="320"/>
        <v>7075000</v>
      </c>
      <c r="J749" s="16">
        <f t="shared" si="320"/>
        <v>7287000</v>
      </c>
      <c r="HK749" s="47"/>
      <c r="HL749" s="47"/>
      <c r="HM749" s="47"/>
      <c r="HN749" s="47"/>
      <c r="HO749" s="47"/>
      <c r="HP749" s="47"/>
      <c r="HQ749" s="47"/>
      <c r="HR749" s="47"/>
      <c r="HS749" s="47"/>
      <c r="HT749" s="47"/>
      <c r="HU749" s="47"/>
      <c r="HV749" s="47"/>
      <c r="HW749" s="47"/>
      <c r="HX749" s="47"/>
      <c r="HY749" s="47"/>
      <c r="HZ749" s="47"/>
      <c r="IA749" s="47"/>
    </row>
    <row r="750" spans="1:235" s="30" customFormat="1" ht="22.5" customHeight="1">
      <c r="A750" s="24" t="s">
        <v>1248</v>
      </c>
      <c r="B750" s="35" t="s">
        <v>1249</v>
      </c>
      <c r="C750" s="48"/>
      <c r="D750" s="16">
        <f t="shared" si="320"/>
        <v>7995139.9000000004</v>
      </c>
      <c r="E750" s="16">
        <f t="shared" si="320"/>
        <v>6944007.54</v>
      </c>
      <c r="F750" s="16">
        <f t="shared" si="320"/>
        <v>4156209.68</v>
      </c>
      <c r="G750" s="16">
        <f t="shared" si="320"/>
        <v>6429214.75</v>
      </c>
      <c r="H750" s="16">
        <f t="shared" si="320"/>
        <v>6859000</v>
      </c>
      <c r="I750" s="16">
        <f t="shared" si="320"/>
        <v>7075000</v>
      </c>
      <c r="J750" s="16">
        <f t="shared" si="320"/>
        <v>7287000</v>
      </c>
      <c r="HK750" s="29"/>
      <c r="HL750" s="29"/>
      <c r="HM750" s="29"/>
      <c r="HN750" s="29"/>
      <c r="HO750" s="29"/>
      <c r="HP750" s="29"/>
      <c r="HQ750" s="29"/>
      <c r="HR750" s="29"/>
      <c r="HS750" s="29"/>
      <c r="HT750" s="29"/>
      <c r="HU750" s="29"/>
      <c r="HV750" s="29"/>
      <c r="HW750" s="29"/>
      <c r="HX750" s="29"/>
      <c r="HY750" s="29"/>
      <c r="HZ750" s="29"/>
      <c r="IA750" s="29"/>
    </row>
    <row r="751" spans="1:235" ht="18" customHeight="1">
      <c r="A751" s="22" t="s">
        <v>1250</v>
      </c>
      <c r="B751" s="25" t="s">
        <v>199</v>
      </c>
      <c r="C751" s="48" t="s">
        <v>47</v>
      </c>
      <c r="D751" s="17">
        <v>7995139.9000000004</v>
      </c>
      <c r="E751" s="17">
        <v>6944007.54</v>
      </c>
      <c r="F751" s="17">
        <v>4156209.68</v>
      </c>
      <c r="G751" s="17">
        <v>6429214.75</v>
      </c>
      <c r="H751" s="17">
        <v>6859000</v>
      </c>
      <c r="I751" s="17">
        <v>7075000</v>
      </c>
      <c r="J751" s="17">
        <v>7287000</v>
      </c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  <c r="BO751" s="29"/>
      <c r="BP751" s="29"/>
      <c r="BQ751" s="29"/>
      <c r="BR751" s="29"/>
      <c r="BS751" s="29"/>
      <c r="BT751" s="29"/>
      <c r="BU751" s="29"/>
      <c r="BV751" s="29"/>
      <c r="BW751" s="29"/>
      <c r="BX751" s="29"/>
      <c r="BY751" s="29"/>
      <c r="BZ751" s="29"/>
      <c r="CA751" s="29"/>
      <c r="CB751" s="29"/>
      <c r="CC751" s="29"/>
      <c r="CD751" s="29"/>
      <c r="CE751" s="29"/>
      <c r="CF751" s="29"/>
      <c r="CG751" s="29"/>
      <c r="CH751" s="29"/>
      <c r="CI751" s="29"/>
      <c r="CJ751" s="29"/>
      <c r="CK751" s="29"/>
      <c r="CL751" s="29"/>
      <c r="CM751" s="29"/>
      <c r="CN751" s="29"/>
      <c r="CO751" s="29"/>
      <c r="CP751" s="29"/>
      <c r="CQ751" s="29"/>
      <c r="CR751" s="29"/>
      <c r="CS751" s="29"/>
      <c r="CT751" s="29"/>
      <c r="CU751" s="29"/>
      <c r="CV751" s="29"/>
      <c r="CW751" s="29"/>
      <c r="CX751" s="29"/>
      <c r="CY751" s="29"/>
      <c r="CZ751" s="29"/>
      <c r="DA751" s="29"/>
      <c r="DB751" s="29"/>
      <c r="DC751" s="29"/>
      <c r="DD751" s="29"/>
      <c r="DE751" s="29"/>
      <c r="DF751" s="29"/>
      <c r="DG751" s="29"/>
      <c r="DH751" s="29"/>
      <c r="DI751" s="29"/>
      <c r="DJ751" s="29"/>
      <c r="DK751" s="29"/>
      <c r="DL751" s="29"/>
      <c r="DM751" s="29"/>
      <c r="DN751" s="29"/>
      <c r="DO751" s="29"/>
      <c r="DP751" s="29"/>
      <c r="DQ751" s="29"/>
      <c r="DR751" s="29"/>
      <c r="DS751" s="29"/>
      <c r="DT751" s="29"/>
      <c r="DU751" s="29"/>
      <c r="DV751" s="29"/>
      <c r="DW751" s="29"/>
      <c r="DX751" s="29"/>
      <c r="DY751" s="29"/>
      <c r="DZ751" s="29"/>
      <c r="EA751" s="29"/>
      <c r="EB751" s="29"/>
      <c r="EC751" s="29"/>
      <c r="ED751" s="29"/>
      <c r="EE751" s="29"/>
      <c r="EF751" s="29"/>
      <c r="EG751" s="29"/>
      <c r="EH751" s="29"/>
      <c r="EI751" s="29"/>
      <c r="EJ751" s="29"/>
      <c r="EK751" s="29"/>
      <c r="EL751" s="29"/>
      <c r="EM751" s="29"/>
      <c r="EN751" s="29"/>
      <c r="EO751" s="29"/>
      <c r="EP751" s="29"/>
      <c r="EQ751" s="29"/>
      <c r="ER751" s="29"/>
      <c r="ES751" s="29"/>
      <c r="ET751" s="29"/>
      <c r="EU751" s="29"/>
      <c r="EV751" s="29"/>
      <c r="EW751" s="29"/>
      <c r="EX751" s="29"/>
      <c r="EY751" s="29"/>
      <c r="EZ751" s="29"/>
      <c r="FA751" s="29"/>
      <c r="FB751" s="29"/>
      <c r="FC751" s="29"/>
      <c r="FD751" s="29"/>
      <c r="FE751" s="29"/>
      <c r="FF751" s="29"/>
      <c r="FG751" s="29"/>
      <c r="FH751" s="29"/>
      <c r="FI751" s="29"/>
      <c r="FJ751" s="29"/>
      <c r="FK751" s="29"/>
      <c r="FL751" s="29"/>
      <c r="FM751" s="29"/>
      <c r="FN751" s="29"/>
      <c r="FO751" s="29"/>
      <c r="FP751" s="29"/>
      <c r="FQ751" s="29"/>
      <c r="FR751" s="29"/>
      <c r="FS751" s="29"/>
      <c r="FT751" s="29"/>
      <c r="FU751" s="29"/>
      <c r="FV751" s="29"/>
      <c r="FW751" s="29"/>
      <c r="FX751" s="29"/>
      <c r="FY751" s="29"/>
      <c r="FZ751" s="29"/>
      <c r="GA751" s="29"/>
      <c r="GB751" s="29"/>
      <c r="GC751" s="29"/>
      <c r="GD751" s="29"/>
      <c r="GE751" s="29"/>
      <c r="GF751" s="29"/>
      <c r="GG751" s="29"/>
      <c r="GH751" s="29"/>
      <c r="GI751" s="29"/>
      <c r="GJ751" s="29"/>
      <c r="GK751" s="29"/>
      <c r="GL751" s="29"/>
      <c r="GM751" s="29"/>
      <c r="GN751" s="29"/>
      <c r="GO751" s="29"/>
      <c r="GP751" s="29"/>
      <c r="GQ751" s="29"/>
      <c r="GR751" s="29"/>
      <c r="GS751" s="29"/>
      <c r="GT751" s="29"/>
      <c r="GU751" s="29"/>
      <c r="GV751" s="29"/>
      <c r="GW751" s="29"/>
      <c r="GX751" s="29"/>
      <c r="GY751" s="29"/>
      <c r="GZ751" s="29"/>
      <c r="HA751" s="29"/>
      <c r="HB751" s="29"/>
      <c r="HC751" s="29"/>
      <c r="HD751" s="29"/>
      <c r="HE751" s="29"/>
      <c r="HF751" s="29"/>
      <c r="HG751" s="29"/>
      <c r="HH751" s="29"/>
      <c r="HI751" s="29"/>
      <c r="HJ751" s="29"/>
    </row>
    <row r="752" spans="1:235" s="30" customFormat="1" ht="17.25" customHeight="1">
      <c r="A752" s="24" t="s">
        <v>1996</v>
      </c>
      <c r="B752" s="35" t="s">
        <v>1995</v>
      </c>
      <c r="C752" s="48"/>
      <c r="D752" s="16">
        <f t="shared" ref="D752:J752" si="321">D753</f>
        <v>2428.77</v>
      </c>
      <c r="E752" s="16">
        <f t="shared" si="321"/>
        <v>13297.31</v>
      </c>
      <c r="F752" s="16">
        <f t="shared" si="321"/>
        <v>22188.49</v>
      </c>
      <c r="G752" s="16">
        <f t="shared" si="321"/>
        <v>22785.25</v>
      </c>
      <c r="H752" s="16">
        <f t="shared" si="321"/>
        <v>23700</v>
      </c>
      <c r="I752" s="16">
        <f t="shared" si="321"/>
        <v>24500</v>
      </c>
      <c r="J752" s="16">
        <f t="shared" si="321"/>
        <v>25300</v>
      </c>
      <c r="HK752" s="29"/>
      <c r="HL752" s="29"/>
      <c r="HM752" s="29"/>
      <c r="HN752" s="29"/>
      <c r="HO752" s="29"/>
      <c r="HP752" s="29"/>
      <c r="HQ752" s="29"/>
      <c r="HR752" s="29"/>
      <c r="HS752" s="29"/>
      <c r="HT752" s="29"/>
      <c r="HU752" s="29"/>
      <c r="HV752" s="29"/>
      <c r="HW752" s="29"/>
      <c r="HX752" s="29"/>
      <c r="HY752" s="29"/>
      <c r="HZ752" s="29"/>
      <c r="IA752" s="29"/>
    </row>
    <row r="753" spans="1:235" s="30" customFormat="1" ht="15.75" customHeight="1">
      <c r="A753" s="24" t="s">
        <v>1251</v>
      </c>
      <c r="B753" s="35" t="s">
        <v>1252</v>
      </c>
      <c r="C753" s="48"/>
      <c r="D753" s="16">
        <f t="shared" ref="D753:H753" si="322">D754+D756</f>
        <v>2428.77</v>
      </c>
      <c r="E753" s="16">
        <f t="shared" si="322"/>
        <v>13297.31</v>
      </c>
      <c r="F753" s="16">
        <f t="shared" si="322"/>
        <v>22188.49</v>
      </c>
      <c r="G753" s="16">
        <f t="shared" si="322"/>
        <v>22785.25</v>
      </c>
      <c r="H753" s="16">
        <f t="shared" si="322"/>
        <v>23700</v>
      </c>
      <c r="I753" s="16">
        <f t="shared" ref="I753:J753" si="323">I754+I756</f>
        <v>24500</v>
      </c>
      <c r="J753" s="16">
        <f t="shared" si="323"/>
        <v>25300</v>
      </c>
      <c r="HK753" s="29"/>
      <c r="HL753" s="29"/>
      <c r="HM753" s="29"/>
      <c r="HN753" s="29"/>
      <c r="HO753" s="29"/>
      <c r="HP753" s="29"/>
      <c r="HQ753" s="29"/>
      <c r="HR753" s="29"/>
      <c r="HS753" s="29"/>
      <c r="HT753" s="29"/>
      <c r="HU753" s="29"/>
      <c r="HV753" s="29"/>
      <c r="HW753" s="29"/>
      <c r="HX753" s="29"/>
      <c r="HY753" s="29"/>
      <c r="HZ753" s="29"/>
      <c r="IA753" s="29"/>
    </row>
    <row r="754" spans="1:235" s="30" customFormat="1" ht="15.75" customHeight="1">
      <c r="A754" s="70" t="s">
        <v>1253</v>
      </c>
      <c r="B754" s="71" t="s">
        <v>1254</v>
      </c>
      <c r="C754" s="48"/>
      <c r="D754" s="16">
        <f t="shared" ref="D754:J754" si="324">D755</f>
        <v>2428.77</v>
      </c>
      <c r="E754" s="16">
        <f t="shared" si="324"/>
        <v>13297.31</v>
      </c>
      <c r="F754" s="16">
        <f t="shared" si="324"/>
        <v>22188.49</v>
      </c>
      <c r="G754" s="16">
        <f t="shared" si="324"/>
        <v>22785.25</v>
      </c>
      <c r="H754" s="16">
        <f t="shared" si="324"/>
        <v>23700</v>
      </c>
      <c r="I754" s="16">
        <f t="shared" si="324"/>
        <v>24500</v>
      </c>
      <c r="J754" s="16">
        <f t="shared" si="324"/>
        <v>25300</v>
      </c>
      <c r="HK754" s="29"/>
      <c r="HL754" s="29"/>
      <c r="HM754" s="29"/>
      <c r="HN754" s="29"/>
      <c r="HO754" s="29"/>
      <c r="HP754" s="29"/>
      <c r="HQ754" s="29"/>
      <c r="HR754" s="29"/>
      <c r="HS754" s="29"/>
      <c r="HT754" s="29"/>
      <c r="HU754" s="29"/>
      <c r="HV754" s="29"/>
      <c r="HW754" s="29"/>
      <c r="HX754" s="29"/>
      <c r="HY754" s="29"/>
      <c r="HZ754" s="29"/>
      <c r="IA754" s="29"/>
    </row>
    <row r="755" spans="1:235" s="30" customFormat="1" ht="15.75" customHeight="1">
      <c r="A755" s="70" t="s">
        <v>1255</v>
      </c>
      <c r="B755" s="35" t="s">
        <v>200</v>
      </c>
      <c r="C755" s="48" t="s">
        <v>14</v>
      </c>
      <c r="D755" s="16">
        <v>2428.77</v>
      </c>
      <c r="E755" s="16">
        <v>13297.31</v>
      </c>
      <c r="F755" s="16">
        <v>22188.49</v>
      </c>
      <c r="G755" s="17">
        <v>22785.25</v>
      </c>
      <c r="H755" s="17">
        <v>23700</v>
      </c>
      <c r="I755" s="17">
        <v>24500</v>
      </c>
      <c r="J755" s="17">
        <v>25300</v>
      </c>
      <c r="HK755" s="29"/>
      <c r="HL755" s="29"/>
      <c r="HM755" s="29"/>
      <c r="HN755" s="29"/>
      <c r="HO755" s="29"/>
      <c r="HP755" s="29"/>
      <c r="HQ755" s="29"/>
      <c r="HR755" s="29"/>
      <c r="HS755" s="29"/>
      <c r="HT755" s="29"/>
      <c r="HU755" s="29"/>
      <c r="HV755" s="29"/>
      <c r="HW755" s="29"/>
      <c r="HX755" s="29"/>
      <c r="HY755" s="29"/>
      <c r="HZ755" s="29"/>
      <c r="IA755" s="29"/>
    </row>
    <row r="756" spans="1:235" s="49" customFormat="1" ht="15.75" customHeight="1">
      <c r="A756" s="70" t="s">
        <v>1256</v>
      </c>
      <c r="B756" s="71" t="s">
        <v>1257</v>
      </c>
      <c r="C756" s="48"/>
      <c r="D756" s="16">
        <f t="shared" ref="D756:J756" si="325">D757</f>
        <v>0</v>
      </c>
      <c r="E756" s="16">
        <f t="shared" si="325"/>
        <v>0</v>
      </c>
      <c r="F756" s="16">
        <f t="shared" si="325"/>
        <v>0</v>
      </c>
      <c r="G756" s="16">
        <f t="shared" si="325"/>
        <v>0</v>
      </c>
      <c r="H756" s="16">
        <f t="shared" si="325"/>
        <v>0</v>
      </c>
      <c r="I756" s="16">
        <f t="shared" si="325"/>
        <v>0</v>
      </c>
      <c r="J756" s="16">
        <f t="shared" si="325"/>
        <v>0</v>
      </c>
      <c r="HK756" s="47"/>
      <c r="HL756" s="47"/>
      <c r="HM756" s="47"/>
      <c r="HN756" s="47"/>
      <c r="HO756" s="47"/>
      <c r="HP756" s="47"/>
      <c r="HQ756" s="47"/>
      <c r="HR756" s="47"/>
      <c r="HS756" s="47"/>
      <c r="HT756" s="47"/>
      <c r="HU756" s="47"/>
      <c r="HV756" s="47"/>
      <c r="HW756" s="47"/>
      <c r="HX756" s="47"/>
      <c r="HY756" s="47"/>
      <c r="HZ756" s="47"/>
      <c r="IA756" s="47"/>
    </row>
    <row r="757" spans="1:235" s="14" customFormat="1" ht="15.75" customHeight="1">
      <c r="A757" s="70" t="s">
        <v>1258</v>
      </c>
      <c r="B757" s="35" t="s">
        <v>200</v>
      </c>
      <c r="C757" s="48" t="s">
        <v>14</v>
      </c>
      <c r="D757" s="16"/>
      <c r="E757" s="16"/>
      <c r="F757" s="16"/>
      <c r="G757" s="16"/>
      <c r="H757" s="16"/>
      <c r="I757" s="16"/>
      <c r="J757" s="16"/>
      <c r="HK757" s="29"/>
      <c r="HL757" s="29"/>
      <c r="HM757" s="29"/>
      <c r="HN757" s="29"/>
      <c r="HO757" s="29"/>
      <c r="HP757" s="29"/>
      <c r="HQ757" s="29"/>
      <c r="HR757" s="29"/>
      <c r="HS757" s="29"/>
      <c r="HT757" s="29"/>
      <c r="HU757" s="29"/>
      <c r="HV757" s="29"/>
      <c r="HW757" s="29"/>
      <c r="HX757" s="29"/>
      <c r="HY757" s="29"/>
      <c r="HZ757" s="29"/>
      <c r="IA757" s="29"/>
    </row>
    <row r="758" spans="1:235" ht="15.75" customHeight="1">
      <c r="A758" s="24" t="s">
        <v>1259</v>
      </c>
      <c r="B758" s="35" t="s">
        <v>1260</v>
      </c>
      <c r="C758" s="48"/>
      <c r="D758" s="16">
        <f>D759+D774</f>
        <v>2974351.9000000004</v>
      </c>
      <c r="E758" s="16">
        <f>E759+E774</f>
        <v>536233.79999999993</v>
      </c>
      <c r="F758" s="16">
        <f>F759+F774</f>
        <v>239181.24000000005</v>
      </c>
      <c r="G758" s="16">
        <f t="shared" ref="G758:J758" si="326">G759+G774</f>
        <v>183000</v>
      </c>
      <c r="H758" s="16">
        <f t="shared" si="326"/>
        <v>189200</v>
      </c>
      <c r="I758" s="16">
        <f t="shared" si="326"/>
        <v>195500</v>
      </c>
      <c r="J758" s="16">
        <f t="shared" si="326"/>
        <v>200700</v>
      </c>
    </row>
    <row r="759" spans="1:235" s="30" customFormat="1" ht="15.75" customHeight="1">
      <c r="A759" s="24" t="s">
        <v>1261</v>
      </c>
      <c r="B759" s="35" t="s">
        <v>1262</v>
      </c>
      <c r="C759" s="48"/>
      <c r="D759" s="16">
        <f>D760</f>
        <v>2885588.7900000005</v>
      </c>
      <c r="E759" s="16">
        <f>E760</f>
        <v>522553.1</v>
      </c>
      <c r="F759" s="16">
        <f>F760</f>
        <v>227003.29000000004</v>
      </c>
      <c r="G759" s="16">
        <f t="shared" ref="G759:J759" si="327">G760</f>
        <v>183000</v>
      </c>
      <c r="H759" s="16">
        <f t="shared" si="327"/>
        <v>189200</v>
      </c>
      <c r="I759" s="16">
        <f t="shared" si="327"/>
        <v>195500</v>
      </c>
      <c r="J759" s="16">
        <f t="shared" si="327"/>
        <v>200700</v>
      </c>
      <c r="HK759" s="29"/>
      <c r="HL759" s="29"/>
      <c r="HM759" s="29"/>
      <c r="HN759" s="29"/>
      <c r="HO759" s="29"/>
      <c r="HP759" s="29"/>
      <c r="HQ759" s="29"/>
      <c r="HR759" s="29"/>
      <c r="HS759" s="29"/>
      <c r="HT759" s="29"/>
      <c r="HU759" s="29"/>
      <c r="HV759" s="29"/>
      <c r="HW759" s="29"/>
      <c r="HX759" s="29"/>
      <c r="HY759" s="29"/>
      <c r="HZ759" s="29"/>
      <c r="IA759" s="29"/>
    </row>
    <row r="760" spans="1:235" s="30" customFormat="1" ht="15.75" customHeight="1">
      <c r="A760" s="70" t="s">
        <v>1263</v>
      </c>
      <c r="B760" s="71" t="s">
        <v>1264</v>
      </c>
      <c r="C760" s="48"/>
      <c r="D760" s="16">
        <f>D761+D764+D766+D773+D768+D770+D769</f>
        <v>2885588.7900000005</v>
      </c>
      <c r="E760" s="16">
        <f>E761+E764+E766+E773+E768+E770+E769</f>
        <v>522553.1</v>
      </c>
      <c r="F760" s="16">
        <f>F761+F764+F769+F767+F766</f>
        <v>227003.29000000004</v>
      </c>
      <c r="G760" s="16">
        <f t="shared" ref="G760:J760" si="328">G761+G764+G769+G767+G766</f>
        <v>183000</v>
      </c>
      <c r="H760" s="16">
        <f t="shared" si="328"/>
        <v>189200</v>
      </c>
      <c r="I760" s="16">
        <f t="shared" si="328"/>
        <v>195500</v>
      </c>
      <c r="J760" s="16">
        <f t="shared" si="328"/>
        <v>200700</v>
      </c>
      <c r="HK760" s="29"/>
      <c r="HL760" s="29"/>
      <c r="HM760" s="29"/>
      <c r="HN760" s="29"/>
      <c r="HO760" s="29"/>
      <c r="HP760" s="29"/>
      <c r="HQ760" s="29"/>
      <c r="HR760" s="29"/>
      <c r="HS760" s="29"/>
      <c r="HT760" s="29"/>
      <c r="HU760" s="29"/>
      <c r="HV760" s="29"/>
      <c r="HW760" s="29"/>
      <c r="HX760" s="29"/>
      <c r="HY760" s="29"/>
      <c r="HZ760" s="29"/>
      <c r="IA760" s="29"/>
    </row>
    <row r="761" spans="1:235" s="30" customFormat="1" ht="15.75" customHeight="1">
      <c r="A761" s="70" t="s">
        <v>1265</v>
      </c>
      <c r="B761" s="71" t="s">
        <v>1266</v>
      </c>
      <c r="C761" s="48"/>
      <c r="D761" s="16">
        <f t="shared" ref="D761:E761" si="329">SUM(D762:D763)</f>
        <v>2757147.72</v>
      </c>
      <c r="E761" s="16">
        <f t="shared" si="329"/>
        <v>110503.11</v>
      </c>
      <c r="F761" s="16">
        <f>SUM(F762:F763)</f>
        <v>118509.98</v>
      </c>
      <c r="G761" s="16">
        <f t="shared" ref="G761:J761" si="330">SUM(G762:G763)</f>
        <v>108468.84</v>
      </c>
      <c r="H761" s="16">
        <f t="shared" si="330"/>
        <v>112000</v>
      </c>
      <c r="I761" s="16">
        <f t="shared" si="330"/>
        <v>116000</v>
      </c>
      <c r="J761" s="16">
        <f t="shared" si="330"/>
        <v>119000</v>
      </c>
      <c r="HK761" s="29"/>
      <c r="HL761" s="29"/>
      <c r="HM761" s="29"/>
      <c r="HN761" s="29"/>
      <c r="HO761" s="29"/>
      <c r="HP761" s="29"/>
      <c r="HQ761" s="29"/>
      <c r="HR761" s="29"/>
      <c r="HS761" s="29"/>
      <c r="HT761" s="29"/>
      <c r="HU761" s="29"/>
      <c r="HV761" s="29"/>
      <c r="HW761" s="29"/>
      <c r="HX761" s="29"/>
      <c r="HY761" s="29"/>
      <c r="HZ761" s="29"/>
      <c r="IA761" s="29"/>
    </row>
    <row r="762" spans="1:235" s="30" customFormat="1" ht="15.75" customHeight="1">
      <c r="A762" s="22" t="s">
        <v>1267</v>
      </c>
      <c r="B762" s="36" t="s">
        <v>201</v>
      </c>
      <c r="C762" s="48" t="s">
        <v>47</v>
      </c>
      <c r="D762" s="17">
        <v>97676.52</v>
      </c>
      <c r="E762" s="17">
        <v>110503.11</v>
      </c>
      <c r="F762" s="17">
        <v>118509.98</v>
      </c>
      <c r="G762" s="17">
        <v>108468.84</v>
      </c>
      <c r="H762" s="17">
        <v>112000</v>
      </c>
      <c r="I762" s="17">
        <v>116000</v>
      </c>
      <c r="J762" s="17">
        <v>119000</v>
      </c>
      <c r="HK762" s="29"/>
      <c r="HL762" s="29"/>
      <c r="HM762" s="29"/>
      <c r="HN762" s="29"/>
      <c r="HO762" s="29"/>
      <c r="HP762" s="29"/>
      <c r="HQ762" s="29"/>
      <c r="HR762" s="29"/>
      <c r="HS762" s="29"/>
      <c r="HT762" s="29"/>
      <c r="HU762" s="29"/>
      <c r="HV762" s="29"/>
      <c r="HW762" s="29"/>
      <c r="HX762" s="29"/>
      <c r="HY762" s="29"/>
      <c r="HZ762" s="29"/>
      <c r="IA762" s="29"/>
    </row>
    <row r="763" spans="1:235" ht="15.75" customHeight="1">
      <c r="A763" s="22" t="s">
        <v>1268</v>
      </c>
      <c r="B763" s="36" t="s">
        <v>278</v>
      </c>
      <c r="C763" s="48" t="s">
        <v>47</v>
      </c>
      <c r="D763" s="17">
        <v>2659471.2000000002</v>
      </c>
      <c r="E763" s="17">
        <v>0</v>
      </c>
      <c r="F763" s="17"/>
      <c r="G763" s="17"/>
      <c r="H763" s="17"/>
      <c r="I763" s="17"/>
      <c r="J763" s="17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  <c r="BO763" s="29"/>
      <c r="BP763" s="29"/>
      <c r="BQ763" s="29"/>
      <c r="BR763" s="29"/>
      <c r="BS763" s="29"/>
      <c r="BT763" s="29"/>
      <c r="BU763" s="29"/>
      <c r="BV763" s="29"/>
      <c r="BW763" s="29"/>
      <c r="BX763" s="29"/>
      <c r="BY763" s="29"/>
      <c r="BZ763" s="29"/>
      <c r="CA763" s="29"/>
      <c r="CB763" s="29"/>
      <c r="CC763" s="29"/>
      <c r="CD763" s="29"/>
      <c r="CE763" s="29"/>
      <c r="CF763" s="29"/>
      <c r="CG763" s="29"/>
      <c r="CH763" s="29"/>
      <c r="CI763" s="29"/>
      <c r="CJ763" s="29"/>
      <c r="CK763" s="29"/>
      <c r="CL763" s="29"/>
      <c r="CM763" s="29"/>
      <c r="CN763" s="29"/>
      <c r="CO763" s="29"/>
      <c r="CP763" s="29"/>
      <c r="CQ763" s="29"/>
      <c r="CR763" s="29"/>
      <c r="CS763" s="29"/>
      <c r="CT763" s="29"/>
      <c r="CU763" s="29"/>
      <c r="CV763" s="29"/>
      <c r="CW763" s="29"/>
      <c r="CX763" s="29"/>
      <c r="CY763" s="29"/>
      <c r="CZ763" s="29"/>
      <c r="DA763" s="29"/>
      <c r="DB763" s="29"/>
      <c r="DC763" s="29"/>
      <c r="DD763" s="29"/>
      <c r="DE763" s="29"/>
      <c r="DF763" s="29"/>
      <c r="DG763" s="29"/>
      <c r="DH763" s="29"/>
      <c r="DI763" s="29"/>
      <c r="DJ763" s="29"/>
      <c r="DK763" s="29"/>
      <c r="DL763" s="29"/>
      <c r="DM763" s="29"/>
      <c r="DN763" s="29"/>
      <c r="DO763" s="29"/>
      <c r="DP763" s="29"/>
      <c r="DQ763" s="29"/>
      <c r="DR763" s="29"/>
      <c r="DS763" s="29"/>
      <c r="DT763" s="29"/>
      <c r="DU763" s="29"/>
      <c r="DV763" s="29"/>
      <c r="DW763" s="29"/>
      <c r="DX763" s="29"/>
      <c r="DY763" s="29"/>
      <c r="DZ763" s="29"/>
      <c r="EA763" s="29"/>
      <c r="EB763" s="29"/>
      <c r="EC763" s="29"/>
      <c r="ED763" s="29"/>
      <c r="EE763" s="29"/>
      <c r="EF763" s="29"/>
      <c r="EG763" s="29"/>
      <c r="EH763" s="29"/>
      <c r="EI763" s="29"/>
      <c r="EJ763" s="29"/>
      <c r="EK763" s="29"/>
      <c r="EL763" s="29"/>
      <c r="EM763" s="29"/>
      <c r="EN763" s="29"/>
      <c r="EO763" s="29"/>
      <c r="EP763" s="29"/>
      <c r="EQ763" s="29"/>
      <c r="ER763" s="29"/>
      <c r="ES763" s="29"/>
      <c r="ET763" s="29"/>
      <c r="EU763" s="29"/>
      <c r="EV763" s="29"/>
      <c r="EW763" s="29"/>
      <c r="EX763" s="29"/>
      <c r="EY763" s="29"/>
      <c r="EZ763" s="29"/>
      <c r="FA763" s="29"/>
      <c r="FB763" s="29"/>
      <c r="FC763" s="29"/>
      <c r="FD763" s="29"/>
      <c r="FE763" s="29"/>
      <c r="FF763" s="29"/>
      <c r="FG763" s="29"/>
      <c r="FH763" s="29"/>
      <c r="FI763" s="29"/>
      <c r="FJ763" s="29"/>
      <c r="FK763" s="29"/>
      <c r="FL763" s="29"/>
      <c r="FM763" s="29"/>
      <c r="FN763" s="29"/>
      <c r="FO763" s="29"/>
      <c r="FP763" s="29"/>
      <c r="FQ763" s="29"/>
      <c r="FR763" s="29"/>
      <c r="FS763" s="29"/>
      <c r="FT763" s="29"/>
      <c r="FU763" s="29"/>
      <c r="FV763" s="29"/>
      <c r="FW763" s="29"/>
      <c r="FX763" s="29"/>
      <c r="FY763" s="29"/>
      <c r="FZ763" s="29"/>
      <c r="GA763" s="29"/>
      <c r="GB763" s="29"/>
      <c r="GC763" s="29"/>
      <c r="GD763" s="29"/>
      <c r="GE763" s="29"/>
      <c r="GF763" s="29"/>
      <c r="GG763" s="29"/>
      <c r="GH763" s="29"/>
      <c r="GI763" s="29"/>
      <c r="GJ763" s="29"/>
      <c r="GK763" s="29"/>
      <c r="GL763" s="29"/>
      <c r="GM763" s="29"/>
      <c r="GN763" s="29"/>
      <c r="GO763" s="29"/>
      <c r="GP763" s="29"/>
      <c r="GQ763" s="29"/>
      <c r="GR763" s="29"/>
      <c r="GS763" s="29"/>
      <c r="GT763" s="29"/>
      <c r="GU763" s="29"/>
      <c r="GV763" s="29"/>
      <c r="GW763" s="29"/>
      <c r="GX763" s="29"/>
      <c r="GY763" s="29"/>
      <c r="GZ763" s="29"/>
      <c r="HA763" s="29"/>
      <c r="HB763" s="29"/>
      <c r="HC763" s="29"/>
      <c r="HD763" s="29"/>
      <c r="HE763" s="29"/>
      <c r="HF763" s="29"/>
      <c r="HG763" s="29"/>
      <c r="HH763" s="29"/>
      <c r="HI763" s="29"/>
      <c r="HJ763" s="29"/>
    </row>
    <row r="764" spans="1:235" ht="15.75" customHeight="1">
      <c r="A764" s="70" t="s">
        <v>1269</v>
      </c>
      <c r="B764" s="71" t="s">
        <v>1270</v>
      </c>
      <c r="C764" s="48"/>
      <c r="D764" s="16">
        <f>D765</f>
        <v>2100.02</v>
      </c>
      <c r="E764" s="16">
        <f>E765</f>
        <v>865.63</v>
      </c>
      <c r="F764" s="16">
        <f t="shared" ref="F764:J764" si="331">F765</f>
        <v>0</v>
      </c>
      <c r="G764" s="16">
        <f t="shared" si="331"/>
        <v>833.33</v>
      </c>
      <c r="H764" s="16">
        <f t="shared" si="331"/>
        <v>1000</v>
      </c>
      <c r="I764" s="16">
        <f t="shared" si="331"/>
        <v>1000</v>
      </c>
      <c r="J764" s="16">
        <f t="shared" si="331"/>
        <v>1000</v>
      </c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9"/>
      <c r="BQ764" s="29"/>
      <c r="BR764" s="29"/>
      <c r="BS764" s="29"/>
      <c r="BT764" s="29"/>
      <c r="BU764" s="29"/>
      <c r="BV764" s="29"/>
      <c r="BW764" s="29"/>
      <c r="BX764" s="29"/>
      <c r="BY764" s="29"/>
      <c r="BZ764" s="29"/>
      <c r="CA764" s="29"/>
      <c r="CB764" s="29"/>
      <c r="CC764" s="29"/>
      <c r="CD764" s="29"/>
      <c r="CE764" s="29"/>
      <c r="CF764" s="29"/>
      <c r="CG764" s="29"/>
      <c r="CH764" s="29"/>
      <c r="CI764" s="29"/>
      <c r="CJ764" s="29"/>
      <c r="CK764" s="29"/>
      <c r="CL764" s="29"/>
      <c r="CM764" s="29"/>
      <c r="CN764" s="29"/>
      <c r="CO764" s="29"/>
      <c r="CP764" s="29"/>
      <c r="CQ764" s="29"/>
      <c r="CR764" s="29"/>
      <c r="CS764" s="29"/>
      <c r="CT764" s="29"/>
      <c r="CU764" s="29"/>
      <c r="CV764" s="29"/>
      <c r="CW764" s="29"/>
      <c r="CX764" s="29"/>
      <c r="CY764" s="29"/>
      <c r="CZ764" s="29"/>
      <c r="DA764" s="29"/>
      <c r="DB764" s="29"/>
      <c r="DC764" s="29"/>
      <c r="DD764" s="29"/>
      <c r="DE764" s="29"/>
      <c r="DF764" s="29"/>
      <c r="DG764" s="29"/>
      <c r="DH764" s="29"/>
      <c r="DI764" s="29"/>
      <c r="DJ764" s="29"/>
      <c r="DK764" s="29"/>
      <c r="DL764" s="29"/>
      <c r="DM764" s="29"/>
      <c r="DN764" s="29"/>
      <c r="DO764" s="29"/>
      <c r="DP764" s="29"/>
      <c r="DQ764" s="29"/>
      <c r="DR764" s="29"/>
      <c r="DS764" s="29"/>
      <c r="DT764" s="29"/>
      <c r="DU764" s="29"/>
      <c r="DV764" s="29"/>
      <c r="DW764" s="29"/>
      <c r="DX764" s="29"/>
      <c r="DY764" s="29"/>
      <c r="DZ764" s="29"/>
      <c r="EA764" s="29"/>
      <c r="EB764" s="29"/>
      <c r="EC764" s="29"/>
      <c r="ED764" s="29"/>
      <c r="EE764" s="29"/>
      <c r="EF764" s="29"/>
      <c r="EG764" s="29"/>
      <c r="EH764" s="29"/>
      <c r="EI764" s="29"/>
      <c r="EJ764" s="29"/>
      <c r="EK764" s="29"/>
      <c r="EL764" s="29"/>
      <c r="EM764" s="29"/>
      <c r="EN764" s="29"/>
      <c r="EO764" s="29"/>
      <c r="EP764" s="29"/>
      <c r="EQ764" s="29"/>
      <c r="ER764" s="29"/>
      <c r="ES764" s="29"/>
      <c r="ET764" s="29"/>
      <c r="EU764" s="29"/>
      <c r="EV764" s="29"/>
      <c r="EW764" s="29"/>
      <c r="EX764" s="29"/>
      <c r="EY764" s="29"/>
      <c r="EZ764" s="29"/>
      <c r="FA764" s="29"/>
      <c r="FB764" s="29"/>
      <c r="FC764" s="29"/>
      <c r="FD764" s="29"/>
      <c r="FE764" s="29"/>
      <c r="FF764" s="29"/>
      <c r="FG764" s="29"/>
      <c r="FH764" s="29"/>
      <c r="FI764" s="29"/>
      <c r="FJ764" s="29"/>
      <c r="FK764" s="29"/>
      <c r="FL764" s="29"/>
      <c r="FM764" s="29"/>
      <c r="FN764" s="29"/>
      <c r="FO764" s="29"/>
      <c r="FP764" s="29"/>
      <c r="FQ764" s="29"/>
      <c r="FR764" s="29"/>
      <c r="FS764" s="29"/>
      <c r="FT764" s="29"/>
      <c r="FU764" s="29"/>
      <c r="FV764" s="29"/>
      <c r="FW764" s="29"/>
      <c r="FX764" s="29"/>
      <c r="FY764" s="29"/>
      <c r="FZ764" s="29"/>
      <c r="GA764" s="29"/>
      <c r="GB764" s="29"/>
      <c r="GC764" s="29"/>
      <c r="GD764" s="29"/>
      <c r="GE764" s="29"/>
      <c r="GF764" s="29"/>
      <c r="GG764" s="29"/>
      <c r="GH764" s="29"/>
      <c r="GI764" s="29"/>
      <c r="GJ764" s="29"/>
      <c r="GK764" s="29"/>
      <c r="GL764" s="29"/>
      <c r="GM764" s="29"/>
      <c r="GN764" s="29"/>
      <c r="GO764" s="29"/>
      <c r="GP764" s="29"/>
      <c r="GQ764" s="29"/>
      <c r="GR764" s="29"/>
      <c r="GS764" s="29"/>
      <c r="GT764" s="29"/>
      <c r="GU764" s="29"/>
      <c r="GV764" s="29"/>
      <c r="GW764" s="29"/>
      <c r="GX764" s="29"/>
      <c r="GY764" s="29"/>
      <c r="GZ764" s="29"/>
      <c r="HA764" s="29"/>
      <c r="HB764" s="29"/>
      <c r="HC764" s="29"/>
      <c r="HD764" s="29"/>
      <c r="HE764" s="29"/>
      <c r="HF764" s="29"/>
      <c r="HG764" s="29"/>
      <c r="HH764" s="29"/>
      <c r="HI764" s="29"/>
      <c r="HJ764" s="29"/>
    </row>
    <row r="765" spans="1:235" s="30" customFormat="1" ht="15.75" customHeight="1">
      <c r="A765" s="22" t="s">
        <v>1271</v>
      </c>
      <c r="B765" s="36" t="s">
        <v>202</v>
      </c>
      <c r="C765" s="48" t="s">
        <v>47</v>
      </c>
      <c r="D765" s="16">
        <v>2100.02</v>
      </c>
      <c r="E765" s="16">
        <v>865.63</v>
      </c>
      <c r="F765" s="17">
        <v>0</v>
      </c>
      <c r="G765" s="17">
        <v>833.33</v>
      </c>
      <c r="H765" s="17">
        <v>1000</v>
      </c>
      <c r="I765" s="17">
        <v>1000</v>
      </c>
      <c r="J765" s="17">
        <v>1000</v>
      </c>
      <c r="HK765" s="29"/>
      <c r="HL765" s="29"/>
      <c r="HM765" s="29"/>
      <c r="HN765" s="29"/>
      <c r="HO765" s="29"/>
      <c r="HP765" s="29"/>
      <c r="HQ765" s="29"/>
      <c r="HR765" s="29"/>
      <c r="HS765" s="29"/>
      <c r="HT765" s="29"/>
      <c r="HU765" s="29"/>
      <c r="HV765" s="29"/>
      <c r="HW765" s="29"/>
      <c r="HX765" s="29"/>
      <c r="HY765" s="29"/>
      <c r="HZ765" s="29"/>
      <c r="IA765" s="29"/>
    </row>
    <row r="766" spans="1:235" s="30" customFormat="1" ht="15.75" customHeight="1">
      <c r="A766" s="22" t="s">
        <v>1836</v>
      </c>
      <c r="B766" s="36" t="s">
        <v>1837</v>
      </c>
      <c r="C766" s="48" t="s">
        <v>675</v>
      </c>
      <c r="D766" s="16">
        <v>68.12</v>
      </c>
      <c r="E766" s="16"/>
      <c r="F766" s="16">
        <v>4606.8900000000003</v>
      </c>
      <c r="G766" s="16"/>
      <c r="H766" s="16"/>
      <c r="I766" s="16"/>
      <c r="J766" s="16"/>
      <c r="HK766" s="29"/>
      <c r="HL766" s="29"/>
      <c r="HM766" s="29"/>
      <c r="HN766" s="29"/>
      <c r="HO766" s="29"/>
      <c r="HP766" s="29"/>
      <c r="HQ766" s="29"/>
      <c r="HR766" s="29"/>
      <c r="HS766" s="29"/>
      <c r="HT766" s="29"/>
      <c r="HU766" s="29"/>
      <c r="HV766" s="29"/>
      <c r="HW766" s="29"/>
      <c r="HX766" s="29"/>
      <c r="HY766" s="29"/>
      <c r="HZ766" s="29"/>
      <c r="IA766" s="29"/>
    </row>
    <row r="767" spans="1:235" ht="15.75" customHeight="1">
      <c r="A767" s="22" t="s">
        <v>1838</v>
      </c>
      <c r="B767" s="36" t="s">
        <v>1283</v>
      </c>
      <c r="C767" s="48" t="s">
        <v>106</v>
      </c>
      <c r="D767" s="16"/>
      <c r="E767" s="16"/>
      <c r="F767" s="16">
        <v>0</v>
      </c>
      <c r="G767" s="16">
        <v>0</v>
      </c>
      <c r="H767" s="16">
        <v>0</v>
      </c>
      <c r="I767" s="16">
        <v>0</v>
      </c>
      <c r="J767" s="16">
        <v>0</v>
      </c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9"/>
      <c r="BQ767" s="29"/>
      <c r="BR767" s="29"/>
      <c r="BS767" s="29"/>
      <c r="BT767" s="29"/>
      <c r="BU767" s="29"/>
      <c r="BV767" s="29"/>
      <c r="BW767" s="29"/>
      <c r="BX767" s="29"/>
      <c r="BY767" s="29"/>
      <c r="BZ767" s="29"/>
      <c r="CA767" s="29"/>
      <c r="CB767" s="29"/>
      <c r="CC767" s="29"/>
      <c r="CD767" s="29"/>
      <c r="CE767" s="29"/>
      <c r="CF767" s="29"/>
      <c r="CG767" s="29"/>
      <c r="CH767" s="29"/>
      <c r="CI767" s="29"/>
      <c r="CJ767" s="29"/>
      <c r="CK767" s="29"/>
      <c r="CL767" s="29"/>
      <c r="CM767" s="29"/>
      <c r="CN767" s="29"/>
      <c r="CO767" s="29"/>
      <c r="CP767" s="29"/>
      <c r="CQ767" s="29"/>
      <c r="CR767" s="29"/>
      <c r="CS767" s="29"/>
      <c r="CT767" s="29"/>
      <c r="CU767" s="29"/>
      <c r="CV767" s="29"/>
      <c r="CW767" s="29"/>
      <c r="CX767" s="29"/>
      <c r="CY767" s="29"/>
      <c r="CZ767" s="29"/>
      <c r="DA767" s="29"/>
      <c r="DB767" s="29"/>
      <c r="DC767" s="29"/>
      <c r="DD767" s="29"/>
      <c r="DE767" s="29"/>
      <c r="DF767" s="29"/>
      <c r="DG767" s="29"/>
      <c r="DH767" s="29"/>
      <c r="DI767" s="29"/>
      <c r="DJ767" s="29"/>
      <c r="DK767" s="29"/>
      <c r="DL767" s="29"/>
      <c r="DM767" s="29"/>
      <c r="DN767" s="29"/>
      <c r="DO767" s="29"/>
      <c r="DP767" s="29"/>
      <c r="DQ767" s="29"/>
      <c r="DR767" s="29"/>
      <c r="DS767" s="29"/>
      <c r="DT767" s="29"/>
      <c r="DU767" s="29"/>
      <c r="DV767" s="29"/>
      <c r="DW767" s="29"/>
      <c r="DX767" s="29"/>
      <c r="DY767" s="29"/>
      <c r="DZ767" s="29"/>
      <c r="EA767" s="29"/>
      <c r="EB767" s="29"/>
      <c r="EC767" s="29"/>
      <c r="ED767" s="29"/>
      <c r="EE767" s="29"/>
      <c r="EF767" s="29"/>
      <c r="EG767" s="29"/>
      <c r="EH767" s="29"/>
      <c r="EI767" s="29"/>
      <c r="EJ767" s="29"/>
      <c r="EK767" s="29"/>
      <c r="EL767" s="29"/>
      <c r="EM767" s="29"/>
      <c r="EN767" s="29"/>
      <c r="EO767" s="29"/>
      <c r="EP767" s="29"/>
      <c r="EQ767" s="29"/>
      <c r="ER767" s="29"/>
      <c r="ES767" s="29"/>
      <c r="ET767" s="29"/>
      <c r="EU767" s="29"/>
      <c r="EV767" s="29"/>
      <c r="EW767" s="29"/>
      <c r="EX767" s="29"/>
      <c r="EY767" s="29"/>
      <c r="EZ767" s="29"/>
      <c r="FA767" s="29"/>
      <c r="FB767" s="29"/>
      <c r="FC767" s="29"/>
      <c r="FD767" s="29"/>
      <c r="FE767" s="29"/>
      <c r="FF767" s="29"/>
      <c r="FG767" s="29"/>
      <c r="FH767" s="29"/>
      <c r="FI767" s="29"/>
      <c r="FJ767" s="29"/>
      <c r="FK767" s="29"/>
      <c r="FL767" s="29"/>
      <c r="FM767" s="29"/>
      <c r="FN767" s="29"/>
      <c r="FO767" s="29"/>
      <c r="FP767" s="29"/>
      <c r="FQ767" s="29"/>
      <c r="FR767" s="29"/>
      <c r="FS767" s="29"/>
      <c r="FT767" s="29"/>
      <c r="FU767" s="29"/>
      <c r="FV767" s="29"/>
      <c r="FW767" s="29"/>
      <c r="FX767" s="29"/>
      <c r="FY767" s="29"/>
      <c r="FZ767" s="29"/>
      <c r="GA767" s="29"/>
      <c r="GB767" s="29"/>
      <c r="GC767" s="29"/>
      <c r="GD767" s="29"/>
      <c r="GE767" s="29"/>
      <c r="GF767" s="29"/>
      <c r="GG767" s="29"/>
      <c r="GH767" s="29"/>
      <c r="GI767" s="29"/>
      <c r="GJ767" s="29"/>
      <c r="GK767" s="29"/>
      <c r="GL767" s="29"/>
      <c r="GM767" s="29"/>
      <c r="GN767" s="29"/>
      <c r="GO767" s="29"/>
      <c r="GP767" s="29"/>
      <c r="GQ767" s="29"/>
      <c r="GR767" s="29"/>
      <c r="GS767" s="29"/>
      <c r="GT767" s="29"/>
      <c r="GU767" s="29"/>
      <c r="GV767" s="29"/>
      <c r="GW767" s="29"/>
      <c r="GX767" s="29"/>
      <c r="GY767" s="29"/>
      <c r="GZ767" s="29"/>
      <c r="HA767" s="29"/>
      <c r="HB767" s="29"/>
      <c r="HC767" s="29"/>
      <c r="HD767" s="29"/>
      <c r="HE767" s="29"/>
      <c r="HF767" s="29"/>
      <c r="HG767" s="29"/>
      <c r="HH767" s="29"/>
      <c r="HI767" s="29"/>
      <c r="HJ767" s="29"/>
    </row>
    <row r="768" spans="1:235" s="30" customFormat="1" ht="15.75" customHeight="1">
      <c r="A768" s="22" t="s">
        <v>1840</v>
      </c>
      <c r="B768" s="36" t="s">
        <v>1841</v>
      </c>
      <c r="C768" s="48" t="s">
        <v>145</v>
      </c>
      <c r="D768" s="16">
        <v>2620</v>
      </c>
      <c r="E768" s="16"/>
      <c r="F768" s="16"/>
      <c r="G768" s="16"/>
      <c r="H768" s="16"/>
      <c r="I768" s="16"/>
      <c r="J768" s="16"/>
      <c r="HK768" s="29"/>
      <c r="HL768" s="29"/>
      <c r="HM768" s="29"/>
      <c r="HN768" s="29"/>
      <c r="HO768" s="29"/>
      <c r="HP768" s="29"/>
      <c r="HQ768" s="29"/>
      <c r="HR768" s="29"/>
      <c r="HS768" s="29"/>
      <c r="HT768" s="29"/>
      <c r="HU768" s="29"/>
      <c r="HV768" s="29"/>
      <c r="HW768" s="29"/>
      <c r="HX768" s="29"/>
      <c r="HY768" s="29"/>
      <c r="HZ768" s="29"/>
      <c r="IA768" s="29"/>
    </row>
    <row r="769" spans="1:235" ht="15.75" customHeight="1">
      <c r="A769" s="22" t="s">
        <v>1274</v>
      </c>
      <c r="B769" s="36" t="s">
        <v>1275</v>
      </c>
      <c r="C769" s="48"/>
      <c r="D769" s="16">
        <v>117421.81</v>
      </c>
      <c r="E769" s="16">
        <v>404449.5</v>
      </c>
      <c r="F769" s="16">
        <f>F770+F772</f>
        <v>103886.42000000001</v>
      </c>
      <c r="G769" s="16">
        <f>SUM(G771:G772)</f>
        <v>73697.83</v>
      </c>
      <c r="H769" s="16">
        <f t="shared" ref="H769:I769" si="332">SUM(H771:H772)</f>
        <v>76200</v>
      </c>
      <c r="I769" s="16">
        <f t="shared" si="332"/>
        <v>78500</v>
      </c>
      <c r="J769" s="16">
        <f t="shared" ref="J769" si="333">SUM(J771:J772)</f>
        <v>80700</v>
      </c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  <c r="BO769" s="29"/>
      <c r="BP769" s="29"/>
      <c r="BQ769" s="29"/>
      <c r="BR769" s="29"/>
      <c r="BS769" s="29"/>
      <c r="BT769" s="29"/>
      <c r="BU769" s="29"/>
      <c r="BV769" s="29"/>
      <c r="BW769" s="29"/>
      <c r="BX769" s="29"/>
      <c r="BY769" s="29"/>
      <c r="BZ769" s="29"/>
      <c r="CA769" s="29"/>
      <c r="CB769" s="29"/>
      <c r="CC769" s="29"/>
      <c r="CD769" s="29"/>
      <c r="CE769" s="29"/>
      <c r="CF769" s="29"/>
      <c r="CG769" s="29"/>
      <c r="CH769" s="29"/>
      <c r="CI769" s="29"/>
      <c r="CJ769" s="29"/>
      <c r="CK769" s="29"/>
      <c r="CL769" s="29"/>
      <c r="CM769" s="29"/>
      <c r="CN769" s="29"/>
      <c r="CO769" s="29"/>
      <c r="CP769" s="29"/>
      <c r="CQ769" s="29"/>
      <c r="CR769" s="29"/>
      <c r="CS769" s="29"/>
      <c r="CT769" s="29"/>
      <c r="CU769" s="29"/>
      <c r="CV769" s="29"/>
      <c r="CW769" s="29"/>
      <c r="CX769" s="29"/>
      <c r="CY769" s="29"/>
      <c r="CZ769" s="29"/>
      <c r="DA769" s="29"/>
      <c r="DB769" s="29"/>
      <c r="DC769" s="29"/>
      <c r="DD769" s="29"/>
      <c r="DE769" s="29"/>
      <c r="DF769" s="29"/>
      <c r="DG769" s="29"/>
      <c r="DH769" s="29"/>
      <c r="DI769" s="29"/>
      <c r="DJ769" s="29"/>
      <c r="DK769" s="29"/>
      <c r="DL769" s="29"/>
      <c r="DM769" s="29"/>
      <c r="DN769" s="29"/>
      <c r="DO769" s="29"/>
      <c r="DP769" s="29"/>
      <c r="DQ769" s="29"/>
      <c r="DR769" s="29"/>
      <c r="DS769" s="29"/>
      <c r="DT769" s="29"/>
      <c r="DU769" s="29"/>
      <c r="DV769" s="29"/>
      <c r="DW769" s="29"/>
      <c r="DX769" s="29"/>
      <c r="DY769" s="29"/>
      <c r="DZ769" s="29"/>
      <c r="EA769" s="29"/>
      <c r="EB769" s="29"/>
      <c r="EC769" s="29"/>
      <c r="ED769" s="29"/>
      <c r="EE769" s="29"/>
      <c r="EF769" s="29"/>
      <c r="EG769" s="29"/>
      <c r="EH769" s="29"/>
      <c r="EI769" s="29"/>
      <c r="EJ769" s="29"/>
      <c r="EK769" s="29"/>
      <c r="EL769" s="29"/>
      <c r="EM769" s="29"/>
      <c r="EN769" s="29"/>
      <c r="EO769" s="29"/>
      <c r="EP769" s="29"/>
      <c r="EQ769" s="29"/>
      <c r="ER769" s="29"/>
      <c r="ES769" s="29"/>
      <c r="ET769" s="29"/>
      <c r="EU769" s="29"/>
      <c r="EV769" s="29"/>
      <c r="EW769" s="29"/>
      <c r="EX769" s="29"/>
      <c r="EY769" s="29"/>
      <c r="EZ769" s="29"/>
      <c r="FA769" s="29"/>
      <c r="FB769" s="29"/>
      <c r="FC769" s="29"/>
      <c r="FD769" s="29"/>
      <c r="FE769" s="29"/>
      <c r="FF769" s="29"/>
      <c r="FG769" s="29"/>
      <c r="FH769" s="29"/>
      <c r="FI769" s="29"/>
      <c r="FJ769" s="29"/>
      <c r="FK769" s="29"/>
      <c r="FL769" s="29"/>
      <c r="FM769" s="29"/>
      <c r="FN769" s="29"/>
      <c r="FO769" s="29"/>
      <c r="FP769" s="29"/>
      <c r="FQ769" s="29"/>
      <c r="FR769" s="29"/>
      <c r="FS769" s="29"/>
      <c r="FT769" s="29"/>
      <c r="FU769" s="29"/>
      <c r="FV769" s="29"/>
      <c r="FW769" s="29"/>
      <c r="FX769" s="29"/>
      <c r="FY769" s="29"/>
      <c r="FZ769" s="29"/>
      <c r="GA769" s="29"/>
      <c r="GB769" s="29"/>
      <c r="GC769" s="29"/>
      <c r="GD769" s="29"/>
      <c r="GE769" s="29"/>
      <c r="GF769" s="29"/>
      <c r="GG769" s="29"/>
      <c r="GH769" s="29"/>
      <c r="GI769" s="29"/>
      <c r="GJ769" s="29"/>
      <c r="GK769" s="29"/>
      <c r="GL769" s="29"/>
      <c r="GM769" s="29"/>
      <c r="GN769" s="29"/>
      <c r="GO769" s="29"/>
      <c r="GP769" s="29"/>
      <c r="GQ769" s="29"/>
      <c r="GR769" s="29"/>
      <c r="GS769" s="29"/>
      <c r="GT769" s="29"/>
      <c r="GU769" s="29"/>
      <c r="GV769" s="29"/>
      <c r="GW769" s="29"/>
      <c r="GX769" s="29"/>
      <c r="GY769" s="29"/>
      <c r="GZ769" s="29"/>
      <c r="HA769" s="29"/>
      <c r="HB769" s="29"/>
      <c r="HC769" s="29"/>
      <c r="HD769" s="29"/>
      <c r="HE769" s="29"/>
      <c r="HF769" s="29"/>
      <c r="HG769" s="29"/>
      <c r="HH769" s="29"/>
      <c r="HI769" s="29"/>
      <c r="HJ769" s="29"/>
    </row>
    <row r="770" spans="1:235" s="30" customFormat="1" ht="15.75" customHeight="1">
      <c r="A770" s="22" t="s">
        <v>1272</v>
      </c>
      <c r="B770" s="36" t="s">
        <v>1273</v>
      </c>
      <c r="C770" s="48" t="s">
        <v>115</v>
      </c>
      <c r="D770" s="16">
        <v>5626.16</v>
      </c>
      <c r="E770" s="16">
        <v>6734.86</v>
      </c>
      <c r="F770" s="16">
        <v>40451.910000000003</v>
      </c>
      <c r="G770" s="16"/>
      <c r="H770" s="16"/>
      <c r="I770" s="16"/>
      <c r="J770" s="16"/>
      <c r="HK770" s="29"/>
      <c r="HL770" s="29"/>
      <c r="HM770" s="29"/>
      <c r="HN770" s="29"/>
      <c r="HO770" s="29"/>
      <c r="HP770" s="29"/>
      <c r="HQ770" s="29"/>
      <c r="HR770" s="29"/>
      <c r="HS770" s="29"/>
      <c r="HT770" s="29"/>
      <c r="HU770" s="29"/>
      <c r="HV770" s="29"/>
      <c r="HW770" s="29"/>
      <c r="HX770" s="29"/>
      <c r="HY770" s="29"/>
      <c r="HZ770" s="29"/>
      <c r="IA770" s="29"/>
    </row>
    <row r="771" spans="1:235" ht="15.75" customHeight="1">
      <c r="A771" s="22" t="s">
        <v>2055</v>
      </c>
      <c r="B771" s="36" t="s">
        <v>1283</v>
      </c>
      <c r="C771" s="48" t="s">
        <v>106</v>
      </c>
      <c r="D771" s="16"/>
      <c r="E771" s="16"/>
      <c r="F771" s="16"/>
      <c r="G771" s="16">
        <v>8100</v>
      </c>
      <c r="H771" s="16">
        <v>8200</v>
      </c>
      <c r="I771" s="16">
        <v>8300</v>
      </c>
      <c r="J771" s="16">
        <v>8300</v>
      </c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  <c r="BL771" s="29"/>
      <c r="BM771" s="29"/>
      <c r="BN771" s="29"/>
      <c r="BO771" s="29"/>
      <c r="BP771" s="29"/>
      <c r="BQ771" s="29"/>
      <c r="BR771" s="29"/>
      <c r="BS771" s="29"/>
      <c r="BT771" s="29"/>
      <c r="BU771" s="29"/>
      <c r="BV771" s="29"/>
      <c r="BW771" s="29"/>
      <c r="BX771" s="29"/>
      <c r="BY771" s="29"/>
      <c r="BZ771" s="29"/>
      <c r="CA771" s="29"/>
      <c r="CB771" s="29"/>
      <c r="CC771" s="29"/>
      <c r="CD771" s="29"/>
      <c r="CE771" s="29"/>
      <c r="CF771" s="29"/>
      <c r="CG771" s="29"/>
      <c r="CH771" s="29"/>
      <c r="CI771" s="29"/>
      <c r="CJ771" s="29"/>
      <c r="CK771" s="29"/>
      <c r="CL771" s="29"/>
      <c r="CM771" s="29"/>
      <c r="CN771" s="29"/>
      <c r="CO771" s="29"/>
      <c r="CP771" s="29"/>
      <c r="CQ771" s="29"/>
      <c r="CR771" s="29"/>
      <c r="CS771" s="29"/>
      <c r="CT771" s="29"/>
      <c r="CU771" s="29"/>
      <c r="CV771" s="29"/>
      <c r="CW771" s="29"/>
      <c r="CX771" s="29"/>
      <c r="CY771" s="29"/>
      <c r="CZ771" s="29"/>
      <c r="DA771" s="29"/>
      <c r="DB771" s="29"/>
      <c r="DC771" s="29"/>
      <c r="DD771" s="29"/>
      <c r="DE771" s="29"/>
      <c r="DF771" s="29"/>
      <c r="DG771" s="29"/>
      <c r="DH771" s="29"/>
      <c r="DI771" s="29"/>
      <c r="DJ771" s="29"/>
      <c r="DK771" s="29"/>
      <c r="DL771" s="29"/>
      <c r="DM771" s="29"/>
      <c r="DN771" s="29"/>
      <c r="DO771" s="29"/>
      <c r="DP771" s="29"/>
      <c r="DQ771" s="29"/>
      <c r="DR771" s="29"/>
      <c r="DS771" s="29"/>
      <c r="DT771" s="29"/>
      <c r="DU771" s="29"/>
      <c r="DV771" s="29"/>
      <c r="DW771" s="29"/>
      <c r="DX771" s="29"/>
      <c r="DY771" s="29"/>
      <c r="DZ771" s="29"/>
      <c r="EA771" s="29"/>
      <c r="EB771" s="29"/>
      <c r="EC771" s="29"/>
      <c r="ED771" s="29"/>
      <c r="EE771" s="29"/>
      <c r="EF771" s="29"/>
      <c r="EG771" s="29"/>
      <c r="EH771" s="29"/>
      <c r="EI771" s="29"/>
      <c r="EJ771" s="29"/>
      <c r="EK771" s="29"/>
      <c r="EL771" s="29"/>
      <c r="EM771" s="29"/>
      <c r="EN771" s="29"/>
      <c r="EO771" s="29"/>
      <c r="EP771" s="29"/>
      <c r="EQ771" s="29"/>
      <c r="ER771" s="29"/>
      <c r="ES771" s="29"/>
      <c r="ET771" s="29"/>
      <c r="EU771" s="29"/>
      <c r="EV771" s="29"/>
      <c r="EW771" s="29"/>
      <c r="EX771" s="29"/>
      <c r="EY771" s="29"/>
      <c r="EZ771" s="29"/>
      <c r="FA771" s="29"/>
      <c r="FB771" s="29"/>
      <c r="FC771" s="29"/>
      <c r="FD771" s="29"/>
      <c r="FE771" s="29"/>
      <c r="FF771" s="29"/>
      <c r="FG771" s="29"/>
      <c r="FH771" s="29"/>
      <c r="FI771" s="29"/>
      <c r="FJ771" s="29"/>
      <c r="FK771" s="29"/>
      <c r="FL771" s="29"/>
      <c r="FM771" s="29"/>
      <c r="FN771" s="29"/>
      <c r="FO771" s="29"/>
      <c r="FP771" s="29"/>
      <c r="FQ771" s="29"/>
      <c r="FR771" s="29"/>
      <c r="FS771" s="29"/>
      <c r="FT771" s="29"/>
      <c r="FU771" s="29"/>
      <c r="FV771" s="29"/>
      <c r="FW771" s="29"/>
      <c r="FX771" s="29"/>
      <c r="FY771" s="29"/>
      <c r="FZ771" s="29"/>
      <c r="GA771" s="29"/>
      <c r="GB771" s="29"/>
      <c r="GC771" s="29"/>
      <c r="GD771" s="29"/>
      <c r="GE771" s="29"/>
      <c r="GF771" s="29"/>
      <c r="GG771" s="29"/>
      <c r="GH771" s="29"/>
      <c r="GI771" s="29"/>
      <c r="GJ771" s="29"/>
      <c r="GK771" s="29"/>
      <c r="GL771" s="29"/>
      <c r="GM771" s="29"/>
      <c r="GN771" s="29"/>
      <c r="GO771" s="29"/>
      <c r="GP771" s="29"/>
      <c r="GQ771" s="29"/>
      <c r="GR771" s="29"/>
      <c r="GS771" s="29"/>
      <c r="GT771" s="29"/>
      <c r="GU771" s="29"/>
      <c r="GV771" s="29"/>
      <c r="GW771" s="29"/>
      <c r="GX771" s="29"/>
      <c r="GY771" s="29"/>
      <c r="GZ771" s="29"/>
      <c r="HA771" s="29"/>
      <c r="HB771" s="29"/>
      <c r="HC771" s="29"/>
      <c r="HD771" s="29"/>
      <c r="HE771" s="29"/>
      <c r="HF771" s="29"/>
      <c r="HG771" s="29"/>
      <c r="HH771" s="29"/>
      <c r="HI771" s="29"/>
      <c r="HJ771" s="29"/>
    </row>
    <row r="772" spans="1:235" ht="15.75" customHeight="1">
      <c r="A772" s="22" t="s">
        <v>2057</v>
      </c>
      <c r="B772" s="36" t="s">
        <v>1275</v>
      </c>
      <c r="C772" s="48" t="s">
        <v>14</v>
      </c>
      <c r="D772" s="16"/>
      <c r="E772" s="16"/>
      <c r="F772" s="16">
        <v>63434.51</v>
      </c>
      <c r="G772" s="17">
        <v>65597.83</v>
      </c>
      <c r="H772" s="17">
        <v>68000</v>
      </c>
      <c r="I772" s="17">
        <v>70200</v>
      </c>
      <c r="J772" s="17">
        <v>72400</v>
      </c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  <c r="BO772" s="29"/>
      <c r="BP772" s="29"/>
      <c r="BQ772" s="29"/>
      <c r="BR772" s="29"/>
      <c r="BS772" s="29"/>
      <c r="BT772" s="29"/>
      <c r="BU772" s="29"/>
      <c r="BV772" s="29"/>
      <c r="BW772" s="29"/>
      <c r="BX772" s="29"/>
      <c r="BY772" s="29"/>
      <c r="BZ772" s="29"/>
      <c r="CA772" s="29"/>
      <c r="CB772" s="29"/>
      <c r="CC772" s="29"/>
      <c r="CD772" s="29"/>
      <c r="CE772" s="29"/>
      <c r="CF772" s="29"/>
      <c r="CG772" s="29"/>
      <c r="CH772" s="29"/>
      <c r="CI772" s="29"/>
      <c r="CJ772" s="29"/>
      <c r="CK772" s="29"/>
      <c r="CL772" s="29"/>
      <c r="CM772" s="29"/>
      <c r="CN772" s="29"/>
      <c r="CO772" s="29"/>
      <c r="CP772" s="29"/>
      <c r="CQ772" s="29"/>
      <c r="CR772" s="29"/>
      <c r="CS772" s="29"/>
      <c r="CT772" s="29"/>
      <c r="CU772" s="29"/>
      <c r="CV772" s="29"/>
      <c r="CW772" s="29"/>
      <c r="CX772" s="29"/>
      <c r="CY772" s="29"/>
      <c r="CZ772" s="29"/>
      <c r="DA772" s="29"/>
      <c r="DB772" s="29"/>
      <c r="DC772" s="29"/>
      <c r="DD772" s="29"/>
      <c r="DE772" s="29"/>
      <c r="DF772" s="29"/>
      <c r="DG772" s="29"/>
      <c r="DH772" s="29"/>
      <c r="DI772" s="29"/>
      <c r="DJ772" s="29"/>
      <c r="DK772" s="29"/>
      <c r="DL772" s="29"/>
      <c r="DM772" s="29"/>
      <c r="DN772" s="29"/>
      <c r="DO772" s="29"/>
      <c r="DP772" s="29"/>
      <c r="DQ772" s="29"/>
      <c r="DR772" s="29"/>
      <c r="DS772" s="29"/>
      <c r="DT772" s="29"/>
      <c r="DU772" s="29"/>
      <c r="DV772" s="29"/>
      <c r="DW772" s="29"/>
      <c r="DX772" s="29"/>
      <c r="DY772" s="29"/>
      <c r="DZ772" s="29"/>
      <c r="EA772" s="29"/>
      <c r="EB772" s="29"/>
      <c r="EC772" s="29"/>
      <c r="ED772" s="29"/>
      <c r="EE772" s="29"/>
      <c r="EF772" s="29"/>
      <c r="EG772" s="29"/>
      <c r="EH772" s="29"/>
      <c r="EI772" s="29"/>
      <c r="EJ772" s="29"/>
      <c r="EK772" s="29"/>
      <c r="EL772" s="29"/>
      <c r="EM772" s="29"/>
      <c r="EN772" s="29"/>
      <c r="EO772" s="29"/>
      <c r="EP772" s="29"/>
      <c r="EQ772" s="29"/>
      <c r="ER772" s="29"/>
      <c r="ES772" s="29"/>
      <c r="ET772" s="29"/>
      <c r="EU772" s="29"/>
      <c r="EV772" s="29"/>
      <c r="EW772" s="29"/>
      <c r="EX772" s="29"/>
      <c r="EY772" s="29"/>
      <c r="EZ772" s="29"/>
      <c r="FA772" s="29"/>
      <c r="FB772" s="29"/>
      <c r="FC772" s="29"/>
      <c r="FD772" s="29"/>
      <c r="FE772" s="29"/>
      <c r="FF772" s="29"/>
      <c r="FG772" s="29"/>
      <c r="FH772" s="29"/>
      <c r="FI772" s="29"/>
      <c r="FJ772" s="29"/>
      <c r="FK772" s="29"/>
      <c r="FL772" s="29"/>
      <c r="FM772" s="29"/>
      <c r="FN772" s="29"/>
      <c r="FO772" s="29"/>
      <c r="FP772" s="29"/>
      <c r="FQ772" s="29"/>
      <c r="FR772" s="29"/>
      <c r="FS772" s="29"/>
      <c r="FT772" s="29"/>
      <c r="FU772" s="29"/>
      <c r="FV772" s="29"/>
      <c r="FW772" s="29"/>
      <c r="FX772" s="29"/>
      <c r="FY772" s="29"/>
      <c r="FZ772" s="29"/>
      <c r="GA772" s="29"/>
      <c r="GB772" s="29"/>
      <c r="GC772" s="29"/>
      <c r="GD772" s="29"/>
      <c r="GE772" s="29"/>
      <c r="GF772" s="29"/>
      <c r="GG772" s="29"/>
      <c r="GH772" s="29"/>
      <c r="GI772" s="29"/>
      <c r="GJ772" s="29"/>
      <c r="GK772" s="29"/>
      <c r="GL772" s="29"/>
      <c r="GM772" s="29"/>
      <c r="GN772" s="29"/>
      <c r="GO772" s="29"/>
      <c r="GP772" s="29"/>
      <c r="GQ772" s="29"/>
      <c r="GR772" s="29"/>
      <c r="GS772" s="29"/>
      <c r="GT772" s="29"/>
      <c r="GU772" s="29"/>
      <c r="GV772" s="29"/>
      <c r="GW772" s="29"/>
      <c r="GX772" s="29"/>
      <c r="GY772" s="29"/>
      <c r="GZ772" s="29"/>
      <c r="HA772" s="29"/>
      <c r="HB772" s="29"/>
      <c r="HC772" s="29"/>
      <c r="HD772" s="29"/>
      <c r="HE772" s="29"/>
      <c r="HF772" s="29"/>
      <c r="HG772" s="29"/>
      <c r="HH772" s="29"/>
      <c r="HI772" s="29"/>
      <c r="HJ772" s="29"/>
    </row>
    <row r="773" spans="1:235" s="30" customFormat="1" ht="15.75" customHeight="1">
      <c r="A773" s="22"/>
      <c r="B773" s="36" t="s">
        <v>1839</v>
      </c>
      <c r="C773" s="48" t="s">
        <v>619</v>
      </c>
      <c r="D773" s="16">
        <v>604.96</v>
      </c>
      <c r="E773" s="16"/>
      <c r="F773" s="16"/>
      <c r="G773" s="16"/>
      <c r="H773" s="16"/>
      <c r="I773" s="16"/>
      <c r="J773" s="16"/>
      <c r="HK773" s="29"/>
      <c r="HL773" s="29"/>
      <c r="HM773" s="29"/>
      <c r="HN773" s="29"/>
      <c r="HO773" s="29"/>
      <c r="HP773" s="29"/>
      <c r="HQ773" s="29"/>
      <c r="HR773" s="29"/>
      <c r="HS773" s="29"/>
      <c r="HT773" s="29"/>
      <c r="HU773" s="29"/>
      <c r="HV773" s="29"/>
      <c r="HW773" s="29"/>
      <c r="HX773" s="29"/>
      <c r="HY773" s="29"/>
      <c r="HZ773" s="29"/>
      <c r="IA773" s="29"/>
    </row>
    <row r="774" spans="1:235" s="87" customFormat="1" ht="15.75" customHeight="1">
      <c r="A774" s="24" t="s">
        <v>1276</v>
      </c>
      <c r="B774" s="35" t="s">
        <v>1277</v>
      </c>
      <c r="C774" s="48"/>
      <c r="D774" s="16">
        <f t="shared" ref="D774:J774" si="334">D775</f>
        <v>88763.11</v>
      </c>
      <c r="E774" s="16">
        <f t="shared" si="334"/>
        <v>13680.7</v>
      </c>
      <c r="F774" s="16">
        <f t="shared" si="334"/>
        <v>12177.95</v>
      </c>
      <c r="G774" s="16">
        <f t="shared" si="334"/>
        <v>0</v>
      </c>
      <c r="H774" s="16">
        <f t="shared" si="334"/>
        <v>0</v>
      </c>
      <c r="I774" s="16">
        <f t="shared" si="334"/>
        <v>0</v>
      </c>
      <c r="J774" s="16">
        <f t="shared" si="334"/>
        <v>0</v>
      </c>
      <c r="HK774" s="73"/>
      <c r="HL774" s="73"/>
      <c r="HM774" s="73"/>
      <c r="HN774" s="73"/>
      <c r="HO774" s="73"/>
      <c r="HP774" s="73"/>
      <c r="HQ774" s="73"/>
      <c r="HR774" s="73"/>
      <c r="HS774" s="73"/>
      <c r="HT774" s="73"/>
      <c r="HU774" s="73"/>
      <c r="HV774" s="73"/>
      <c r="HW774" s="73"/>
      <c r="HX774" s="73"/>
      <c r="HY774" s="73"/>
      <c r="HZ774" s="73"/>
      <c r="IA774" s="73"/>
    </row>
    <row r="775" spans="1:235" s="51" customFormat="1" ht="18.75" customHeight="1">
      <c r="A775" s="24" t="s">
        <v>1278</v>
      </c>
      <c r="B775" s="35" t="s">
        <v>1279</v>
      </c>
      <c r="C775" s="48"/>
      <c r="D775" s="16">
        <f t="shared" ref="D775:H775" si="335">D776+D777</f>
        <v>88763.11</v>
      </c>
      <c r="E775" s="16">
        <f t="shared" si="335"/>
        <v>13680.7</v>
      </c>
      <c r="F775" s="16">
        <f t="shared" si="335"/>
        <v>12177.95</v>
      </c>
      <c r="G775" s="16">
        <f t="shared" si="335"/>
        <v>0</v>
      </c>
      <c r="H775" s="16">
        <f t="shared" si="335"/>
        <v>0</v>
      </c>
      <c r="I775" s="16">
        <f t="shared" ref="I775:J775" si="336">I776+I777</f>
        <v>0</v>
      </c>
      <c r="J775" s="16">
        <f t="shared" si="336"/>
        <v>0</v>
      </c>
      <c r="HK775" s="31"/>
      <c r="HL775" s="31"/>
      <c r="HM775" s="31"/>
      <c r="HN775" s="31"/>
      <c r="HO775" s="31"/>
      <c r="HP775" s="31"/>
      <c r="HQ775" s="31"/>
      <c r="HR775" s="31"/>
      <c r="HS775" s="31"/>
      <c r="HT775" s="31"/>
      <c r="HU775" s="31"/>
      <c r="HV775" s="31"/>
      <c r="HW775" s="31"/>
      <c r="HX775" s="31"/>
      <c r="HY775" s="31"/>
      <c r="HZ775" s="31"/>
      <c r="IA775" s="31"/>
    </row>
    <row r="776" spans="1:235" s="64" customFormat="1" ht="12.75" customHeight="1">
      <c r="A776" s="22" t="s">
        <v>1280</v>
      </c>
      <c r="B776" s="36" t="s">
        <v>1281</v>
      </c>
      <c r="C776" s="48" t="s">
        <v>14</v>
      </c>
      <c r="D776" s="17">
        <v>71310.44</v>
      </c>
      <c r="E776" s="17">
        <v>10556.7</v>
      </c>
      <c r="F776" s="17">
        <v>88.66</v>
      </c>
      <c r="G776" s="17"/>
      <c r="H776" s="17"/>
      <c r="I776" s="17"/>
      <c r="J776" s="17"/>
    </row>
    <row r="777" spans="1:235" s="74" customFormat="1" ht="12" customHeight="1">
      <c r="A777" s="22" t="s">
        <v>1282</v>
      </c>
      <c r="B777" s="36" t="s">
        <v>1283</v>
      </c>
      <c r="C777" s="48" t="s">
        <v>106</v>
      </c>
      <c r="D777" s="17">
        <v>17452.669999999998</v>
      </c>
      <c r="E777" s="17">
        <v>3124</v>
      </c>
      <c r="F777" s="17">
        <v>12089.29</v>
      </c>
      <c r="G777" s="17"/>
      <c r="H777" s="17"/>
      <c r="I777" s="17"/>
      <c r="J777" s="17"/>
      <c r="HK777" s="75"/>
      <c r="HL777" s="75"/>
      <c r="HM777" s="75"/>
      <c r="HN777" s="75"/>
      <c r="HO777" s="75"/>
      <c r="HP777" s="75"/>
      <c r="HQ777" s="75"/>
      <c r="HR777" s="75"/>
      <c r="HS777" s="75"/>
      <c r="HT777" s="75"/>
      <c r="HU777" s="75"/>
      <c r="HV777" s="75"/>
      <c r="HW777" s="75"/>
      <c r="HX777" s="75"/>
      <c r="HY777" s="75"/>
      <c r="HZ777" s="75"/>
      <c r="IA777" s="75"/>
    </row>
    <row r="778" spans="1:235">
      <c r="A778" s="85" t="s">
        <v>1284</v>
      </c>
      <c r="B778" s="86" t="s">
        <v>1285</v>
      </c>
      <c r="C778" s="104"/>
      <c r="D778" s="18">
        <f t="shared" ref="D778:F778" si="337">D779+D794+D820+D831</f>
        <v>30603967.139999997</v>
      </c>
      <c r="E778" s="18">
        <f t="shared" si="337"/>
        <v>42137082.659999996</v>
      </c>
      <c r="F778" s="18">
        <f t="shared" si="337"/>
        <v>17741604.740000002</v>
      </c>
      <c r="G778" s="18">
        <f>G779+G794+G820+G831</f>
        <v>53330136.280000001</v>
      </c>
      <c r="H778" s="18">
        <f t="shared" ref="H778:I778" si="338">H779+H794+H820+H831</f>
        <v>81650421.75999999</v>
      </c>
      <c r="I778" s="18">
        <f t="shared" si="338"/>
        <v>25839550</v>
      </c>
      <c r="J778" s="18">
        <f t="shared" ref="J778" si="339">J779+J794+J820+J831</f>
        <v>13679550</v>
      </c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  <c r="BO778" s="29"/>
      <c r="BP778" s="29"/>
      <c r="BQ778" s="29"/>
      <c r="BR778" s="29"/>
      <c r="BS778" s="29"/>
      <c r="BT778" s="29"/>
      <c r="BU778" s="29"/>
      <c r="BV778" s="29"/>
      <c r="BW778" s="29"/>
      <c r="BX778" s="29"/>
      <c r="BY778" s="29"/>
      <c r="BZ778" s="29"/>
      <c r="CA778" s="29"/>
      <c r="CB778" s="29"/>
      <c r="CC778" s="29"/>
      <c r="CD778" s="29"/>
      <c r="CE778" s="29"/>
      <c r="CF778" s="29"/>
      <c r="CG778" s="29"/>
      <c r="CH778" s="29"/>
      <c r="CI778" s="29"/>
      <c r="CJ778" s="29"/>
      <c r="CK778" s="29"/>
      <c r="CL778" s="29"/>
      <c r="CM778" s="29"/>
      <c r="CN778" s="29"/>
      <c r="CO778" s="29"/>
      <c r="CP778" s="29"/>
      <c r="CQ778" s="29"/>
      <c r="CR778" s="29"/>
      <c r="CS778" s="29"/>
      <c r="CT778" s="29"/>
      <c r="CU778" s="29"/>
      <c r="CV778" s="29"/>
      <c r="CW778" s="29"/>
      <c r="CX778" s="29"/>
      <c r="CY778" s="29"/>
      <c r="CZ778" s="29"/>
      <c r="DA778" s="29"/>
      <c r="DB778" s="29"/>
      <c r="DC778" s="29"/>
      <c r="DD778" s="29"/>
      <c r="DE778" s="29"/>
      <c r="DF778" s="29"/>
      <c r="DG778" s="29"/>
      <c r="DH778" s="29"/>
      <c r="DI778" s="29"/>
      <c r="DJ778" s="29"/>
      <c r="DK778" s="29"/>
      <c r="DL778" s="29"/>
      <c r="DM778" s="29"/>
      <c r="DN778" s="29"/>
      <c r="DO778" s="29"/>
      <c r="DP778" s="29"/>
      <c r="DQ778" s="29"/>
      <c r="DR778" s="29"/>
      <c r="DS778" s="29"/>
      <c r="DT778" s="29"/>
      <c r="DU778" s="29"/>
      <c r="DV778" s="29"/>
      <c r="DW778" s="29"/>
      <c r="DX778" s="29"/>
      <c r="DY778" s="29"/>
      <c r="DZ778" s="29"/>
      <c r="EA778" s="29"/>
      <c r="EB778" s="29"/>
      <c r="EC778" s="29"/>
      <c r="ED778" s="29"/>
      <c r="EE778" s="29"/>
      <c r="EF778" s="29"/>
      <c r="EG778" s="29"/>
      <c r="EH778" s="29"/>
      <c r="EI778" s="29"/>
      <c r="EJ778" s="29"/>
      <c r="EK778" s="29"/>
      <c r="EL778" s="29"/>
      <c r="EM778" s="29"/>
      <c r="EN778" s="29"/>
      <c r="EO778" s="29"/>
      <c r="EP778" s="29"/>
      <c r="EQ778" s="29"/>
      <c r="ER778" s="29"/>
      <c r="ES778" s="29"/>
      <c r="ET778" s="29"/>
      <c r="EU778" s="29"/>
      <c r="EV778" s="29"/>
      <c r="EW778" s="29"/>
      <c r="EX778" s="29"/>
      <c r="EY778" s="29"/>
      <c r="EZ778" s="29"/>
      <c r="FA778" s="29"/>
      <c r="FB778" s="29"/>
      <c r="FC778" s="29"/>
      <c r="FD778" s="29"/>
      <c r="FE778" s="29"/>
      <c r="FF778" s="29"/>
      <c r="FG778" s="29"/>
      <c r="FH778" s="29"/>
      <c r="FI778" s="29"/>
      <c r="FJ778" s="29"/>
      <c r="FK778" s="29"/>
      <c r="FL778" s="29"/>
      <c r="FM778" s="29"/>
      <c r="FN778" s="29"/>
      <c r="FO778" s="29"/>
      <c r="FP778" s="29"/>
      <c r="FQ778" s="29"/>
      <c r="FR778" s="29"/>
      <c r="FS778" s="29"/>
      <c r="FT778" s="29"/>
      <c r="FU778" s="29"/>
      <c r="FV778" s="29"/>
      <c r="FW778" s="29"/>
      <c r="FX778" s="29"/>
      <c r="FY778" s="29"/>
      <c r="FZ778" s="29"/>
      <c r="GA778" s="29"/>
      <c r="GB778" s="29"/>
      <c r="GC778" s="29"/>
      <c r="GD778" s="29"/>
      <c r="GE778" s="29"/>
      <c r="GF778" s="29"/>
      <c r="GG778" s="29"/>
      <c r="GH778" s="29"/>
      <c r="GI778" s="29"/>
      <c r="GJ778" s="29"/>
      <c r="GK778" s="29"/>
      <c r="GL778" s="29"/>
      <c r="GM778" s="29"/>
      <c r="GN778" s="29"/>
      <c r="GO778" s="29"/>
      <c r="GP778" s="29"/>
      <c r="GQ778" s="29"/>
      <c r="GR778" s="29"/>
      <c r="GS778" s="29"/>
      <c r="GT778" s="29"/>
      <c r="GU778" s="29"/>
      <c r="GV778" s="29"/>
      <c r="GW778" s="29"/>
      <c r="GX778" s="29"/>
      <c r="GY778" s="29"/>
      <c r="GZ778" s="29"/>
      <c r="HA778" s="29"/>
      <c r="HB778" s="29"/>
      <c r="HC778" s="29"/>
      <c r="HD778" s="29"/>
      <c r="HE778" s="29"/>
      <c r="HF778" s="29"/>
      <c r="HG778" s="29"/>
      <c r="HH778" s="29"/>
      <c r="HI778" s="29"/>
      <c r="HJ778" s="29"/>
    </row>
    <row r="779" spans="1:235">
      <c r="A779" s="41" t="s">
        <v>1286</v>
      </c>
      <c r="B779" s="42" t="s">
        <v>1287</v>
      </c>
      <c r="C779" s="104"/>
      <c r="D779" s="43">
        <f t="shared" ref="D779:J779" si="340">D780</f>
        <v>9582608.9700000007</v>
      </c>
      <c r="E779" s="43">
        <f t="shared" si="340"/>
        <v>14836364.390000001</v>
      </c>
      <c r="F779" s="43">
        <f t="shared" si="340"/>
        <v>10262513.100000001</v>
      </c>
      <c r="G779" s="43">
        <f t="shared" si="340"/>
        <v>15360000</v>
      </c>
      <c r="H779" s="43">
        <f t="shared" si="340"/>
        <v>25000000</v>
      </c>
      <c r="I779" s="43">
        <f t="shared" si="340"/>
        <v>12500000</v>
      </c>
      <c r="J779" s="43">
        <f t="shared" si="340"/>
        <v>0</v>
      </c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  <c r="BL779" s="29"/>
      <c r="BM779" s="29"/>
      <c r="BN779" s="29"/>
      <c r="BO779" s="29"/>
      <c r="BP779" s="29"/>
      <c r="BQ779" s="29"/>
      <c r="BR779" s="29"/>
      <c r="BS779" s="29"/>
      <c r="BT779" s="29"/>
      <c r="BU779" s="29"/>
      <c r="BV779" s="29"/>
      <c r="BW779" s="29"/>
      <c r="BX779" s="29"/>
      <c r="BY779" s="29"/>
      <c r="BZ779" s="29"/>
      <c r="CA779" s="29"/>
      <c r="CB779" s="29"/>
      <c r="CC779" s="29"/>
      <c r="CD779" s="29"/>
      <c r="CE779" s="29"/>
      <c r="CF779" s="29"/>
      <c r="CG779" s="29"/>
      <c r="CH779" s="29"/>
      <c r="CI779" s="29"/>
      <c r="CJ779" s="29"/>
      <c r="CK779" s="29"/>
      <c r="CL779" s="29"/>
      <c r="CM779" s="29"/>
      <c r="CN779" s="29"/>
      <c r="CO779" s="29"/>
      <c r="CP779" s="29"/>
      <c r="CQ779" s="29"/>
      <c r="CR779" s="29"/>
      <c r="CS779" s="29"/>
      <c r="CT779" s="29"/>
      <c r="CU779" s="29"/>
      <c r="CV779" s="29"/>
      <c r="CW779" s="29"/>
      <c r="CX779" s="29"/>
      <c r="CY779" s="29"/>
      <c r="CZ779" s="29"/>
      <c r="DA779" s="29"/>
      <c r="DB779" s="29"/>
      <c r="DC779" s="29"/>
      <c r="DD779" s="29"/>
      <c r="DE779" s="29"/>
      <c r="DF779" s="29"/>
      <c r="DG779" s="29"/>
      <c r="DH779" s="29"/>
      <c r="DI779" s="29"/>
      <c r="DJ779" s="29"/>
      <c r="DK779" s="29"/>
      <c r="DL779" s="29"/>
      <c r="DM779" s="29"/>
      <c r="DN779" s="29"/>
      <c r="DO779" s="29"/>
      <c r="DP779" s="29"/>
      <c r="DQ779" s="29"/>
      <c r="DR779" s="29"/>
      <c r="DS779" s="29"/>
      <c r="DT779" s="29"/>
      <c r="DU779" s="29"/>
      <c r="DV779" s="29"/>
      <c r="DW779" s="29"/>
      <c r="DX779" s="29"/>
      <c r="DY779" s="29"/>
      <c r="DZ779" s="29"/>
      <c r="EA779" s="29"/>
      <c r="EB779" s="29"/>
      <c r="EC779" s="29"/>
      <c r="ED779" s="29"/>
      <c r="EE779" s="29"/>
      <c r="EF779" s="29"/>
      <c r="EG779" s="29"/>
      <c r="EH779" s="29"/>
      <c r="EI779" s="29"/>
      <c r="EJ779" s="29"/>
      <c r="EK779" s="29"/>
      <c r="EL779" s="29"/>
      <c r="EM779" s="29"/>
      <c r="EN779" s="29"/>
      <c r="EO779" s="29"/>
      <c r="EP779" s="29"/>
      <c r="EQ779" s="29"/>
      <c r="ER779" s="29"/>
      <c r="ES779" s="29"/>
      <c r="ET779" s="29"/>
      <c r="EU779" s="29"/>
      <c r="EV779" s="29"/>
      <c r="EW779" s="29"/>
      <c r="EX779" s="29"/>
      <c r="EY779" s="29"/>
      <c r="EZ779" s="29"/>
      <c r="FA779" s="29"/>
      <c r="FB779" s="29"/>
      <c r="FC779" s="29"/>
      <c r="FD779" s="29"/>
      <c r="FE779" s="29"/>
      <c r="FF779" s="29"/>
      <c r="FG779" s="29"/>
      <c r="FH779" s="29"/>
      <c r="FI779" s="29"/>
      <c r="FJ779" s="29"/>
      <c r="FK779" s="29"/>
      <c r="FL779" s="29"/>
      <c r="FM779" s="29"/>
      <c r="FN779" s="29"/>
      <c r="FO779" s="29"/>
      <c r="FP779" s="29"/>
      <c r="FQ779" s="29"/>
      <c r="FR779" s="29"/>
      <c r="FS779" s="29"/>
      <c r="FT779" s="29"/>
      <c r="FU779" s="29"/>
      <c r="FV779" s="29"/>
      <c r="FW779" s="29"/>
      <c r="FX779" s="29"/>
      <c r="FY779" s="29"/>
      <c r="FZ779" s="29"/>
      <c r="GA779" s="29"/>
      <c r="GB779" s="29"/>
      <c r="GC779" s="29"/>
      <c r="GD779" s="29"/>
      <c r="GE779" s="29"/>
      <c r="GF779" s="29"/>
      <c r="GG779" s="29"/>
      <c r="GH779" s="29"/>
      <c r="GI779" s="29"/>
      <c r="GJ779" s="29"/>
      <c r="GK779" s="29"/>
      <c r="GL779" s="29"/>
      <c r="GM779" s="29"/>
      <c r="GN779" s="29"/>
      <c r="GO779" s="29"/>
      <c r="GP779" s="29"/>
      <c r="GQ779" s="29"/>
      <c r="GR779" s="29"/>
      <c r="GS779" s="29"/>
      <c r="GT779" s="29"/>
      <c r="GU779" s="29"/>
      <c r="GV779" s="29"/>
      <c r="GW779" s="29"/>
      <c r="GX779" s="29"/>
      <c r="GY779" s="29"/>
      <c r="GZ779" s="29"/>
      <c r="HA779" s="29"/>
      <c r="HB779" s="29"/>
      <c r="HC779" s="29"/>
      <c r="HD779" s="29"/>
      <c r="HE779" s="29"/>
      <c r="HF779" s="29"/>
      <c r="HG779" s="29"/>
      <c r="HH779" s="29"/>
      <c r="HI779" s="29"/>
      <c r="HJ779" s="29"/>
    </row>
    <row r="780" spans="1:235">
      <c r="A780" s="44" t="s">
        <v>1288</v>
      </c>
      <c r="B780" s="45" t="s">
        <v>1289</v>
      </c>
      <c r="C780" s="104"/>
      <c r="D780" s="16">
        <f>D786</f>
        <v>9582608.9700000007</v>
      </c>
      <c r="E780" s="16">
        <f>E786+E781</f>
        <v>14836364.390000001</v>
      </c>
      <c r="F780" s="16">
        <f t="shared" ref="F780:I780" si="341">F786+F781</f>
        <v>10262513.100000001</v>
      </c>
      <c r="G780" s="16">
        <f>G786+G781</f>
        <v>15360000</v>
      </c>
      <c r="H780" s="16">
        <f t="shared" si="341"/>
        <v>25000000</v>
      </c>
      <c r="I780" s="16">
        <f t="shared" si="341"/>
        <v>12500000</v>
      </c>
      <c r="J780" s="16">
        <f t="shared" ref="J780" si="342">J786+J781</f>
        <v>0</v>
      </c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9"/>
      <c r="BQ780" s="29"/>
      <c r="BR780" s="29"/>
      <c r="BS780" s="29"/>
      <c r="BT780" s="29"/>
      <c r="BU780" s="29"/>
      <c r="BV780" s="29"/>
      <c r="BW780" s="29"/>
      <c r="BX780" s="29"/>
      <c r="BY780" s="29"/>
      <c r="BZ780" s="29"/>
      <c r="CA780" s="29"/>
      <c r="CB780" s="29"/>
      <c r="CC780" s="29"/>
      <c r="CD780" s="29"/>
      <c r="CE780" s="29"/>
      <c r="CF780" s="29"/>
      <c r="CG780" s="29"/>
      <c r="CH780" s="29"/>
      <c r="CI780" s="29"/>
      <c r="CJ780" s="29"/>
      <c r="CK780" s="29"/>
      <c r="CL780" s="29"/>
      <c r="CM780" s="29"/>
      <c r="CN780" s="29"/>
      <c r="CO780" s="29"/>
      <c r="CP780" s="29"/>
      <c r="CQ780" s="29"/>
      <c r="CR780" s="29"/>
      <c r="CS780" s="29"/>
      <c r="CT780" s="29"/>
      <c r="CU780" s="29"/>
      <c r="CV780" s="29"/>
      <c r="CW780" s="29"/>
      <c r="CX780" s="29"/>
      <c r="CY780" s="29"/>
      <c r="CZ780" s="29"/>
      <c r="DA780" s="29"/>
      <c r="DB780" s="29"/>
      <c r="DC780" s="29"/>
      <c r="DD780" s="29"/>
      <c r="DE780" s="29"/>
      <c r="DF780" s="29"/>
      <c r="DG780" s="29"/>
      <c r="DH780" s="29"/>
      <c r="DI780" s="29"/>
      <c r="DJ780" s="29"/>
      <c r="DK780" s="29"/>
      <c r="DL780" s="29"/>
      <c r="DM780" s="29"/>
      <c r="DN780" s="29"/>
      <c r="DO780" s="29"/>
      <c r="DP780" s="29"/>
      <c r="DQ780" s="29"/>
      <c r="DR780" s="29"/>
      <c r="DS780" s="29"/>
      <c r="DT780" s="29"/>
      <c r="DU780" s="29"/>
      <c r="DV780" s="29"/>
      <c r="DW780" s="29"/>
      <c r="DX780" s="29"/>
      <c r="DY780" s="29"/>
      <c r="DZ780" s="29"/>
      <c r="EA780" s="29"/>
      <c r="EB780" s="29"/>
      <c r="EC780" s="29"/>
      <c r="ED780" s="29"/>
      <c r="EE780" s="29"/>
      <c r="EF780" s="29"/>
      <c r="EG780" s="29"/>
      <c r="EH780" s="29"/>
      <c r="EI780" s="29"/>
      <c r="EJ780" s="29"/>
      <c r="EK780" s="29"/>
      <c r="EL780" s="29"/>
      <c r="EM780" s="29"/>
      <c r="EN780" s="29"/>
      <c r="EO780" s="29"/>
      <c r="EP780" s="29"/>
      <c r="EQ780" s="29"/>
      <c r="ER780" s="29"/>
      <c r="ES780" s="29"/>
      <c r="ET780" s="29"/>
      <c r="EU780" s="29"/>
      <c r="EV780" s="29"/>
      <c r="EW780" s="29"/>
      <c r="EX780" s="29"/>
      <c r="EY780" s="29"/>
      <c r="EZ780" s="29"/>
      <c r="FA780" s="29"/>
      <c r="FB780" s="29"/>
      <c r="FC780" s="29"/>
      <c r="FD780" s="29"/>
      <c r="FE780" s="29"/>
      <c r="FF780" s="29"/>
      <c r="FG780" s="29"/>
      <c r="FH780" s="29"/>
      <c r="FI780" s="29"/>
      <c r="FJ780" s="29"/>
      <c r="FK780" s="29"/>
      <c r="FL780" s="29"/>
      <c r="FM780" s="29"/>
      <c r="FN780" s="29"/>
      <c r="FO780" s="29"/>
      <c r="FP780" s="29"/>
      <c r="FQ780" s="29"/>
      <c r="FR780" s="29"/>
      <c r="FS780" s="29"/>
      <c r="FT780" s="29"/>
      <c r="FU780" s="29"/>
      <c r="FV780" s="29"/>
      <c r="FW780" s="29"/>
      <c r="FX780" s="29"/>
      <c r="FY780" s="29"/>
      <c r="FZ780" s="29"/>
      <c r="GA780" s="29"/>
      <c r="GB780" s="29"/>
      <c r="GC780" s="29"/>
      <c r="GD780" s="29"/>
      <c r="GE780" s="29"/>
      <c r="GF780" s="29"/>
      <c r="GG780" s="29"/>
      <c r="GH780" s="29"/>
      <c r="GI780" s="29"/>
      <c r="GJ780" s="29"/>
      <c r="GK780" s="29"/>
      <c r="GL780" s="29"/>
      <c r="GM780" s="29"/>
      <c r="GN780" s="29"/>
      <c r="GO780" s="29"/>
      <c r="GP780" s="29"/>
      <c r="GQ780" s="29"/>
      <c r="GR780" s="29"/>
      <c r="GS780" s="29"/>
      <c r="GT780" s="29"/>
      <c r="GU780" s="29"/>
      <c r="GV780" s="29"/>
      <c r="GW780" s="29"/>
      <c r="GX780" s="29"/>
      <c r="GY780" s="29"/>
      <c r="GZ780" s="29"/>
      <c r="HA780" s="29"/>
      <c r="HB780" s="29"/>
      <c r="HC780" s="29"/>
      <c r="HD780" s="29"/>
      <c r="HE780" s="29"/>
      <c r="HF780" s="29"/>
      <c r="HG780" s="29"/>
      <c r="HH780" s="29"/>
      <c r="HI780" s="29"/>
      <c r="HJ780" s="29"/>
    </row>
    <row r="781" spans="1:235" ht="15" customHeight="1">
      <c r="A781" s="24" t="s">
        <v>1842</v>
      </c>
      <c r="B781" s="35" t="s">
        <v>1843</v>
      </c>
      <c r="C781" s="104"/>
      <c r="D781" s="16"/>
      <c r="E781" s="16">
        <f>E782</f>
        <v>1840000</v>
      </c>
      <c r="F781" s="16">
        <f t="shared" ref="F781:J783" si="343">F782</f>
        <v>4500000</v>
      </c>
      <c r="G781" s="16">
        <f t="shared" si="343"/>
        <v>2860000</v>
      </c>
      <c r="H781" s="16">
        <f t="shared" si="343"/>
        <v>0</v>
      </c>
      <c r="I781" s="16">
        <f t="shared" si="343"/>
        <v>0</v>
      </c>
      <c r="J781" s="16">
        <f t="shared" si="343"/>
        <v>0</v>
      </c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  <c r="BL781" s="29"/>
      <c r="BM781" s="29"/>
      <c r="BN781" s="29"/>
      <c r="BO781" s="29"/>
      <c r="BP781" s="29"/>
      <c r="BQ781" s="29"/>
      <c r="BR781" s="29"/>
      <c r="BS781" s="29"/>
      <c r="BT781" s="29"/>
      <c r="BU781" s="29"/>
      <c r="BV781" s="29"/>
      <c r="BW781" s="29"/>
      <c r="BX781" s="29"/>
      <c r="BY781" s="29"/>
      <c r="BZ781" s="29"/>
      <c r="CA781" s="29"/>
      <c r="CB781" s="29"/>
      <c r="CC781" s="29"/>
      <c r="CD781" s="29"/>
      <c r="CE781" s="29"/>
      <c r="CF781" s="29"/>
      <c r="CG781" s="29"/>
      <c r="CH781" s="29"/>
      <c r="CI781" s="29"/>
      <c r="CJ781" s="29"/>
      <c r="CK781" s="29"/>
      <c r="CL781" s="29"/>
      <c r="CM781" s="29"/>
      <c r="CN781" s="29"/>
      <c r="CO781" s="29"/>
      <c r="CP781" s="29"/>
      <c r="CQ781" s="29"/>
      <c r="CR781" s="29"/>
      <c r="CS781" s="29"/>
      <c r="CT781" s="29"/>
      <c r="CU781" s="29"/>
      <c r="CV781" s="29"/>
      <c r="CW781" s="29"/>
      <c r="CX781" s="29"/>
      <c r="CY781" s="29"/>
      <c r="CZ781" s="29"/>
      <c r="DA781" s="29"/>
      <c r="DB781" s="29"/>
      <c r="DC781" s="29"/>
      <c r="DD781" s="29"/>
      <c r="DE781" s="29"/>
      <c r="DF781" s="29"/>
      <c r="DG781" s="29"/>
      <c r="DH781" s="29"/>
      <c r="DI781" s="29"/>
      <c r="DJ781" s="29"/>
      <c r="DK781" s="29"/>
      <c r="DL781" s="29"/>
      <c r="DM781" s="29"/>
      <c r="DN781" s="29"/>
      <c r="DO781" s="29"/>
      <c r="DP781" s="29"/>
      <c r="DQ781" s="29"/>
      <c r="DR781" s="29"/>
      <c r="DS781" s="29"/>
      <c r="DT781" s="29"/>
      <c r="DU781" s="29"/>
      <c r="DV781" s="29"/>
      <c r="DW781" s="29"/>
      <c r="DX781" s="29"/>
      <c r="DY781" s="29"/>
      <c r="DZ781" s="29"/>
      <c r="EA781" s="29"/>
      <c r="EB781" s="29"/>
      <c r="EC781" s="29"/>
      <c r="ED781" s="29"/>
      <c r="EE781" s="29"/>
      <c r="EF781" s="29"/>
      <c r="EG781" s="29"/>
      <c r="EH781" s="29"/>
      <c r="EI781" s="29"/>
      <c r="EJ781" s="29"/>
      <c r="EK781" s="29"/>
      <c r="EL781" s="29"/>
      <c r="EM781" s="29"/>
      <c r="EN781" s="29"/>
      <c r="EO781" s="29"/>
      <c r="EP781" s="29"/>
      <c r="EQ781" s="29"/>
      <c r="ER781" s="29"/>
      <c r="ES781" s="29"/>
      <c r="ET781" s="29"/>
      <c r="EU781" s="29"/>
      <c r="EV781" s="29"/>
      <c r="EW781" s="29"/>
      <c r="EX781" s="29"/>
      <c r="EY781" s="29"/>
      <c r="EZ781" s="29"/>
      <c r="FA781" s="29"/>
      <c r="FB781" s="29"/>
      <c r="FC781" s="29"/>
      <c r="FD781" s="29"/>
      <c r="FE781" s="29"/>
      <c r="FF781" s="29"/>
      <c r="FG781" s="29"/>
      <c r="FH781" s="29"/>
      <c r="FI781" s="29"/>
      <c r="FJ781" s="29"/>
      <c r="FK781" s="29"/>
      <c r="FL781" s="29"/>
      <c r="FM781" s="29"/>
      <c r="FN781" s="29"/>
      <c r="FO781" s="29"/>
      <c r="FP781" s="29"/>
      <c r="FQ781" s="29"/>
      <c r="FR781" s="29"/>
      <c r="FS781" s="29"/>
      <c r="FT781" s="29"/>
      <c r="FU781" s="29"/>
      <c r="FV781" s="29"/>
      <c r="FW781" s="29"/>
      <c r="FX781" s="29"/>
      <c r="FY781" s="29"/>
      <c r="FZ781" s="29"/>
      <c r="GA781" s="29"/>
      <c r="GB781" s="29"/>
      <c r="GC781" s="29"/>
      <c r="GD781" s="29"/>
      <c r="GE781" s="29"/>
      <c r="GF781" s="29"/>
      <c r="GG781" s="29"/>
      <c r="GH781" s="29"/>
      <c r="GI781" s="29"/>
      <c r="GJ781" s="29"/>
      <c r="GK781" s="29"/>
      <c r="GL781" s="29"/>
      <c r="GM781" s="29"/>
      <c r="GN781" s="29"/>
      <c r="GO781" s="29"/>
      <c r="GP781" s="29"/>
      <c r="GQ781" s="29"/>
      <c r="GR781" s="29"/>
      <c r="GS781" s="29"/>
      <c r="GT781" s="29"/>
      <c r="GU781" s="29"/>
      <c r="GV781" s="29"/>
      <c r="GW781" s="29"/>
      <c r="GX781" s="29"/>
      <c r="GY781" s="29"/>
      <c r="GZ781" s="29"/>
      <c r="HA781" s="29"/>
      <c r="HB781" s="29"/>
      <c r="HC781" s="29"/>
      <c r="HD781" s="29"/>
      <c r="HE781" s="29"/>
      <c r="HF781" s="29"/>
      <c r="HG781" s="29"/>
      <c r="HH781" s="29"/>
      <c r="HI781" s="29"/>
      <c r="HJ781" s="29"/>
    </row>
    <row r="782" spans="1:235" ht="22.5">
      <c r="A782" s="24" t="s">
        <v>1844</v>
      </c>
      <c r="B782" s="35" t="s">
        <v>1845</v>
      </c>
      <c r="C782" s="104"/>
      <c r="D782" s="16"/>
      <c r="E782" s="16">
        <f>E783</f>
        <v>1840000</v>
      </c>
      <c r="F782" s="16">
        <f t="shared" si="343"/>
        <v>4500000</v>
      </c>
      <c r="G782" s="16">
        <f t="shared" si="343"/>
        <v>2860000</v>
      </c>
      <c r="H782" s="16">
        <f t="shared" si="343"/>
        <v>0</v>
      </c>
      <c r="I782" s="16">
        <f t="shared" si="343"/>
        <v>0</v>
      </c>
      <c r="J782" s="16">
        <f t="shared" si="343"/>
        <v>0</v>
      </c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  <c r="BO782" s="29"/>
      <c r="BP782" s="29"/>
      <c r="BQ782" s="29"/>
      <c r="BR782" s="29"/>
      <c r="BS782" s="29"/>
      <c r="BT782" s="29"/>
      <c r="BU782" s="29"/>
      <c r="BV782" s="29"/>
      <c r="BW782" s="29"/>
      <c r="BX782" s="29"/>
      <c r="BY782" s="29"/>
      <c r="BZ782" s="29"/>
      <c r="CA782" s="29"/>
      <c r="CB782" s="29"/>
      <c r="CC782" s="29"/>
      <c r="CD782" s="29"/>
      <c r="CE782" s="29"/>
      <c r="CF782" s="29"/>
      <c r="CG782" s="29"/>
      <c r="CH782" s="29"/>
      <c r="CI782" s="29"/>
      <c r="CJ782" s="29"/>
      <c r="CK782" s="29"/>
      <c r="CL782" s="29"/>
      <c r="CM782" s="29"/>
      <c r="CN782" s="29"/>
      <c r="CO782" s="29"/>
      <c r="CP782" s="29"/>
      <c r="CQ782" s="29"/>
      <c r="CR782" s="29"/>
      <c r="CS782" s="29"/>
      <c r="CT782" s="29"/>
      <c r="CU782" s="29"/>
      <c r="CV782" s="29"/>
      <c r="CW782" s="29"/>
      <c r="CX782" s="29"/>
      <c r="CY782" s="29"/>
      <c r="CZ782" s="29"/>
      <c r="DA782" s="29"/>
      <c r="DB782" s="29"/>
      <c r="DC782" s="29"/>
      <c r="DD782" s="29"/>
      <c r="DE782" s="29"/>
      <c r="DF782" s="29"/>
      <c r="DG782" s="29"/>
      <c r="DH782" s="29"/>
      <c r="DI782" s="29"/>
      <c r="DJ782" s="29"/>
      <c r="DK782" s="29"/>
      <c r="DL782" s="29"/>
      <c r="DM782" s="29"/>
      <c r="DN782" s="29"/>
      <c r="DO782" s="29"/>
      <c r="DP782" s="29"/>
      <c r="DQ782" s="29"/>
      <c r="DR782" s="29"/>
      <c r="DS782" s="29"/>
      <c r="DT782" s="29"/>
      <c r="DU782" s="29"/>
      <c r="DV782" s="29"/>
      <c r="DW782" s="29"/>
      <c r="DX782" s="29"/>
      <c r="DY782" s="29"/>
      <c r="DZ782" s="29"/>
      <c r="EA782" s="29"/>
      <c r="EB782" s="29"/>
      <c r="EC782" s="29"/>
      <c r="ED782" s="29"/>
      <c r="EE782" s="29"/>
      <c r="EF782" s="29"/>
      <c r="EG782" s="29"/>
      <c r="EH782" s="29"/>
      <c r="EI782" s="29"/>
      <c r="EJ782" s="29"/>
      <c r="EK782" s="29"/>
      <c r="EL782" s="29"/>
      <c r="EM782" s="29"/>
      <c r="EN782" s="29"/>
      <c r="EO782" s="29"/>
      <c r="EP782" s="29"/>
      <c r="EQ782" s="29"/>
      <c r="ER782" s="29"/>
      <c r="ES782" s="29"/>
      <c r="ET782" s="29"/>
      <c r="EU782" s="29"/>
      <c r="EV782" s="29"/>
      <c r="EW782" s="29"/>
      <c r="EX782" s="29"/>
      <c r="EY782" s="29"/>
      <c r="EZ782" s="29"/>
      <c r="FA782" s="29"/>
      <c r="FB782" s="29"/>
      <c r="FC782" s="29"/>
      <c r="FD782" s="29"/>
      <c r="FE782" s="29"/>
      <c r="FF782" s="29"/>
      <c r="FG782" s="29"/>
      <c r="FH782" s="29"/>
      <c r="FI782" s="29"/>
      <c r="FJ782" s="29"/>
      <c r="FK782" s="29"/>
      <c r="FL782" s="29"/>
      <c r="FM782" s="29"/>
      <c r="FN782" s="29"/>
      <c r="FO782" s="29"/>
      <c r="FP782" s="29"/>
      <c r="FQ782" s="29"/>
      <c r="FR782" s="29"/>
      <c r="FS782" s="29"/>
      <c r="FT782" s="29"/>
      <c r="FU782" s="29"/>
      <c r="FV782" s="29"/>
      <c r="FW782" s="29"/>
      <c r="FX782" s="29"/>
      <c r="FY782" s="29"/>
      <c r="FZ782" s="29"/>
      <c r="GA782" s="29"/>
      <c r="GB782" s="29"/>
      <c r="GC782" s="29"/>
      <c r="GD782" s="29"/>
      <c r="GE782" s="29"/>
      <c r="GF782" s="29"/>
      <c r="GG782" s="29"/>
      <c r="GH782" s="29"/>
      <c r="GI782" s="29"/>
      <c r="GJ782" s="29"/>
      <c r="GK782" s="29"/>
      <c r="GL782" s="29"/>
      <c r="GM782" s="29"/>
      <c r="GN782" s="29"/>
      <c r="GO782" s="29"/>
      <c r="GP782" s="29"/>
      <c r="GQ782" s="29"/>
      <c r="GR782" s="29"/>
      <c r="GS782" s="29"/>
      <c r="GT782" s="29"/>
      <c r="GU782" s="29"/>
      <c r="GV782" s="29"/>
      <c r="GW782" s="29"/>
      <c r="GX782" s="29"/>
      <c r="GY782" s="29"/>
      <c r="GZ782" s="29"/>
      <c r="HA782" s="29"/>
      <c r="HB782" s="29"/>
      <c r="HC782" s="29"/>
      <c r="HD782" s="29"/>
      <c r="HE782" s="29"/>
      <c r="HF782" s="29"/>
      <c r="HG782" s="29"/>
      <c r="HH782" s="29"/>
      <c r="HI782" s="29"/>
      <c r="HJ782" s="29"/>
    </row>
    <row r="783" spans="1:235">
      <c r="A783" s="24" t="s">
        <v>1846</v>
      </c>
      <c r="B783" s="24" t="s">
        <v>1847</v>
      </c>
      <c r="C783" s="104"/>
      <c r="D783" s="16"/>
      <c r="E783" s="16">
        <f>E784</f>
        <v>1840000</v>
      </c>
      <c r="F783" s="16">
        <f t="shared" si="343"/>
        <v>4500000</v>
      </c>
      <c r="G783" s="16">
        <f t="shared" si="343"/>
        <v>2860000</v>
      </c>
      <c r="H783" s="16">
        <f t="shared" si="343"/>
        <v>0</v>
      </c>
      <c r="I783" s="16">
        <f t="shared" si="343"/>
        <v>0</v>
      </c>
      <c r="J783" s="16">
        <f t="shared" si="343"/>
        <v>0</v>
      </c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  <c r="BO783" s="29"/>
      <c r="BP783" s="29"/>
      <c r="BQ783" s="29"/>
      <c r="BR783" s="29"/>
      <c r="BS783" s="29"/>
      <c r="BT783" s="29"/>
      <c r="BU783" s="29"/>
      <c r="BV783" s="29"/>
      <c r="BW783" s="29"/>
      <c r="BX783" s="29"/>
      <c r="BY783" s="29"/>
      <c r="BZ783" s="29"/>
      <c r="CA783" s="29"/>
      <c r="CB783" s="29"/>
      <c r="CC783" s="29"/>
      <c r="CD783" s="29"/>
      <c r="CE783" s="29"/>
      <c r="CF783" s="29"/>
      <c r="CG783" s="29"/>
      <c r="CH783" s="29"/>
      <c r="CI783" s="29"/>
      <c r="CJ783" s="29"/>
      <c r="CK783" s="29"/>
      <c r="CL783" s="29"/>
      <c r="CM783" s="29"/>
      <c r="CN783" s="29"/>
      <c r="CO783" s="29"/>
      <c r="CP783" s="29"/>
      <c r="CQ783" s="29"/>
      <c r="CR783" s="29"/>
      <c r="CS783" s="29"/>
      <c r="CT783" s="29"/>
      <c r="CU783" s="29"/>
      <c r="CV783" s="29"/>
      <c r="CW783" s="29"/>
      <c r="CX783" s="29"/>
      <c r="CY783" s="29"/>
      <c r="CZ783" s="29"/>
      <c r="DA783" s="29"/>
      <c r="DB783" s="29"/>
      <c r="DC783" s="29"/>
      <c r="DD783" s="29"/>
      <c r="DE783" s="29"/>
      <c r="DF783" s="29"/>
      <c r="DG783" s="29"/>
      <c r="DH783" s="29"/>
      <c r="DI783" s="29"/>
      <c r="DJ783" s="29"/>
      <c r="DK783" s="29"/>
      <c r="DL783" s="29"/>
      <c r="DM783" s="29"/>
      <c r="DN783" s="29"/>
      <c r="DO783" s="29"/>
      <c r="DP783" s="29"/>
      <c r="DQ783" s="29"/>
      <c r="DR783" s="29"/>
      <c r="DS783" s="29"/>
      <c r="DT783" s="29"/>
      <c r="DU783" s="29"/>
      <c r="DV783" s="29"/>
      <c r="DW783" s="29"/>
      <c r="DX783" s="29"/>
      <c r="DY783" s="29"/>
      <c r="DZ783" s="29"/>
      <c r="EA783" s="29"/>
      <c r="EB783" s="29"/>
      <c r="EC783" s="29"/>
      <c r="ED783" s="29"/>
      <c r="EE783" s="29"/>
      <c r="EF783" s="29"/>
      <c r="EG783" s="29"/>
      <c r="EH783" s="29"/>
      <c r="EI783" s="29"/>
      <c r="EJ783" s="29"/>
      <c r="EK783" s="29"/>
      <c r="EL783" s="29"/>
      <c r="EM783" s="29"/>
      <c r="EN783" s="29"/>
      <c r="EO783" s="29"/>
      <c r="EP783" s="29"/>
      <c r="EQ783" s="29"/>
      <c r="ER783" s="29"/>
      <c r="ES783" s="29"/>
      <c r="ET783" s="29"/>
      <c r="EU783" s="29"/>
      <c r="EV783" s="29"/>
      <c r="EW783" s="29"/>
      <c r="EX783" s="29"/>
      <c r="EY783" s="29"/>
      <c r="EZ783" s="29"/>
      <c r="FA783" s="29"/>
      <c r="FB783" s="29"/>
      <c r="FC783" s="29"/>
      <c r="FD783" s="29"/>
      <c r="FE783" s="29"/>
      <c r="FF783" s="29"/>
      <c r="FG783" s="29"/>
      <c r="FH783" s="29"/>
      <c r="FI783" s="29"/>
      <c r="FJ783" s="29"/>
      <c r="FK783" s="29"/>
      <c r="FL783" s="29"/>
      <c r="FM783" s="29"/>
      <c r="FN783" s="29"/>
      <c r="FO783" s="29"/>
      <c r="FP783" s="29"/>
      <c r="FQ783" s="29"/>
      <c r="FR783" s="29"/>
      <c r="FS783" s="29"/>
      <c r="FT783" s="29"/>
      <c r="FU783" s="29"/>
      <c r="FV783" s="29"/>
      <c r="FW783" s="29"/>
      <c r="FX783" s="29"/>
      <c r="FY783" s="29"/>
      <c r="FZ783" s="29"/>
      <c r="GA783" s="29"/>
      <c r="GB783" s="29"/>
      <c r="GC783" s="29"/>
      <c r="GD783" s="29"/>
      <c r="GE783" s="29"/>
      <c r="GF783" s="29"/>
      <c r="GG783" s="29"/>
      <c r="GH783" s="29"/>
      <c r="GI783" s="29"/>
      <c r="GJ783" s="29"/>
      <c r="GK783" s="29"/>
      <c r="GL783" s="29"/>
      <c r="GM783" s="29"/>
      <c r="GN783" s="29"/>
      <c r="GO783" s="29"/>
      <c r="GP783" s="29"/>
      <c r="GQ783" s="29"/>
      <c r="GR783" s="29"/>
      <c r="GS783" s="29"/>
      <c r="GT783" s="29"/>
      <c r="GU783" s="29"/>
      <c r="GV783" s="29"/>
      <c r="GW783" s="29"/>
      <c r="GX783" s="29"/>
      <c r="GY783" s="29"/>
      <c r="GZ783" s="29"/>
      <c r="HA783" s="29"/>
      <c r="HB783" s="29"/>
      <c r="HC783" s="29"/>
      <c r="HD783" s="29"/>
      <c r="HE783" s="29"/>
      <c r="HF783" s="29"/>
      <c r="HG783" s="29"/>
      <c r="HH783" s="29"/>
      <c r="HI783" s="29"/>
      <c r="HJ783" s="29"/>
    </row>
    <row r="784" spans="1:235">
      <c r="A784" s="24" t="s">
        <v>1848</v>
      </c>
      <c r="B784" s="24" t="s">
        <v>1849</v>
      </c>
      <c r="C784" s="48"/>
      <c r="D784" s="16"/>
      <c r="E784" s="16">
        <f>E785</f>
        <v>1840000</v>
      </c>
      <c r="F784" s="16">
        <f>F785</f>
        <v>4500000</v>
      </c>
      <c r="G784" s="16">
        <f>G785</f>
        <v>2860000</v>
      </c>
      <c r="H784" s="16">
        <v>0</v>
      </c>
      <c r="I784" s="16">
        <v>0</v>
      </c>
      <c r="J784" s="16">
        <v>0</v>
      </c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  <c r="BO784" s="29"/>
      <c r="BP784" s="29"/>
      <c r="BQ784" s="29"/>
      <c r="BR784" s="29"/>
      <c r="BS784" s="29"/>
      <c r="BT784" s="29"/>
      <c r="BU784" s="29"/>
      <c r="BV784" s="29"/>
      <c r="BW784" s="29"/>
      <c r="BX784" s="29"/>
      <c r="BY784" s="29"/>
      <c r="BZ784" s="29"/>
      <c r="CA784" s="29"/>
      <c r="CB784" s="29"/>
      <c r="CC784" s="29"/>
      <c r="CD784" s="29"/>
      <c r="CE784" s="29"/>
      <c r="CF784" s="29"/>
      <c r="CG784" s="29"/>
      <c r="CH784" s="29"/>
      <c r="CI784" s="29"/>
      <c r="CJ784" s="29"/>
      <c r="CK784" s="29"/>
      <c r="CL784" s="29"/>
      <c r="CM784" s="29"/>
      <c r="CN784" s="29"/>
      <c r="CO784" s="29"/>
      <c r="CP784" s="29"/>
      <c r="CQ784" s="29"/>
      <c r="CR784" s="29"/>
      <c r="CS784" s="29"/>
      <c r="CT784" s="29"/>
      <c r="CU784" s="29"/>
      <c r="CV784" s="29"/>
      <c r="CW784" s="29"/>
      <c r="CX784" s="29"/>
      <c r="CY784" s="29"/>
      <c r="CZ784" s="29"/>
      <c r="DA784" s="29"/>
      <c r="DB784" s="29"/>
      <c r="DC784" s="29"/>
      <c r="DD784" s="29"/>
      <c r="DE784" s="29"/>
      <c r="DF784" s="29"/>
      <c r="DG784" s="29"/>
      <c r="DH784" s="29"/>
      <c r="DI784" s="29"/>
      <c r="DJ784" s="29"/>
      <c r="DK784" s="29"/>
      <c r="DL784" s="29"/>
      <c r="DM784" s="29"/>
      <c r="DN784" s="29"/>
      <c r="DO784" s="29"/>
      <c r="DP784" s="29"/>
      <c r="DQ784" s="29"/>
      <c r="DR784" s="29"/>
      <c r="DS784" s="29"/>
      <c r="DT784" s="29"/>
      <c r="DU784" s="29"/>
      <c r="DV784" s="29"/>
      <c r="DW784" s="29"/>
      <c r="DX784" s="29"/>
      <c r="DY784" s="29"/>
      <c r="DZ784" s="29"/>
      <c r="EA784" s="29"/>
      <c r="EB784" s="29"/>
      <c r="EC784" s="29"/>
      <c r="ED784" s="29"/>
      <c r="EE784" s="29"/>
      <c r="EF784" s="29"/>
      <c r="EG784" s="29"/>
      <c r="EH784" s="29"/>
      <c r="EI784" s="29"/>
      <c r="EJ784" s="29"/>
      <c r="EK784" s="29"/>
      <c r="EL784" s="29"/>
      <c r="EM784" s="29"/>
      <c r="EN784" s="29"/>
      <c r="EO784" s="29"/>
      <c r="EP784" s="29"/>
      <c r="EQ784" s="29"/>
      <c r="ER784" s="29"/>
      <c r="ES784" s="29"/>
      <c r="ET784" s="29"/>
      <c r="EU784" s="29"/>
      <c r="EV784" s="29"/>
      <c r="EW784" s="29"/>
      <c r="EX784" s="29"/>
      <c r="EY784" s="29"/>
      <c r="EZ784" s="29"/>
      <c r="FA784" s="29"/>
      <c r="FB784" s="29"/>
      <c r="FC784" s="29"/>
      <c r="FD784" s="29"/>
      <c r="FE784" s="29"/>
      <c r="FF784" s="29"/>
      <c r="FG784" s="29"/>
      <c r="FH784" s="29"/>
      <c r="FI784" s="29"/>
      <c r="FJ784" s="29"/>
      <c r="FK784" s="29"/>
      <c r="FL784" s="29"/>
      <c r="FM784" s="29"/>
      <c r="FN784" s="29"/>
      <c r="FO784" s="29"/>
      <c r="FP784" s="29"/>
      <c r="FQ784" s="29"/>
      <c r="FR784" s="29"/>
      <c r="FS784" s="29"/>
      <c r="FT784" s="29"/>
      <c r="FU784" s="29"/>
      <c r="FV784" s="29"/>
      <c r="FW784" s="29"/>
      <c r="FX784" s="29"/>
      <c r="FY784" s="29"/>
      <c r="FZ784" s="29"/>
      <c r="GA784" s="29"/>
      <c r="GB784" s="29"/>
      <c r="GC784" s="29"/>
      <c r="GD784" s="29"/>
      <c r="GE784" s="29"/>
      <c r="GF784" s="29"/>
      <c r="GG784" s="29"/>
      <c r="GH784" s="29"/>
      <c r="GI784" s="29"/>
      <c r="GJ784" s="29"/>
      <c r="GK784" s="29"/>
      <c r="GL784" s="29"/>
      <c r="GM784" s="29"/>
      <c r="GN784" s="29"/>
      <c r="GO784" s="29"/>
      <c r="GP784" s="29"/>
      <c r="GQ784" s="29"/>
      <c r="GR784" s="29"/>
      <c r="GS784" s="29"/>
      <c r="GT784" s="29"/>
      <c r="GU784" s="29"/>
      <c r="GV784" s="29"/>
      <c r="GW784" s="29"/>
      <c r="GX784" s="29"/>
      <c r="GY784" s="29"/>
      <c r="GZ784" s="29"/>
      <c r="HA784" s="29"/>
      <c r="HB784" s="29"/>
      <c r="HC784" s="29"/>
      <c r="HD784" s="29"/>
      <c r="HE784" s="29"/>
      <c r="HF784" s="29"/>
      <c r="HG784" s="29"/>
      <c r="HH784" s="29"/>
      <c r="HI784" s="29"/>
      <c r="HJ784" s="29"/>
    </row>
    <row r="785" spans="1:235">
      <c r="A785" s="24" t="s">
        <v>1997</v>
      </c>
      <c r="B785" s="24" t="s">
        <v>1998</v>
      </c>
      <c r="C785" s="48" t="s">
        <v>206</v>
      </c>
      <c r="D785" s="16"/>
      <c r="E785" s="16">
        <v>1840000</v>
      </c>
      <c r="F785" s="16">
        <v>4500000</v>
      </c>
      <c r="G785" s="16">
        <v>2860000</v>
      </c>
      <c r="H785" s="16"/>
      <c r="I785" s="16"/>
      <c r="J785" s="16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  <c r="BO785" s="29"/>
      <c r="BP785" s="29"/>
      <c r="BQ785" s="29"/>
      <c r="BR785" s="29"/>
      <c r="BS785" s="29"/>
      <c r="BT785" s="29"/>
      <c r="BU785" s="29"/>
      <c r="BV785" s="29"/>
      <c r="BW785" s="29"/>
      <c r="BX785" s="29"/>
      <c r="BY785" s="29"/>
      <c r="BZ785" s="29"/>
      <c r="CA785" s="29"/>
      <c r="CB785" s="29"/>
      <c r="CC785" s="29"/>
      <c r="CD785" s="29"/>
      <c r="CE785" s="29"/>
      <c r="CF785" s="29"/>
      <c r="CG785" s="29"/>
      <c r="CH785" s="29"/>
      <c r="CI785" s="29"/>
      <c r="CJ785" s="29"/>
      <c r="CK785" s="29"/>
      <c r="CL785" s="29"/>
      <c r="CM785" s="29"/>
      <c r="CN785" s="29"/>
      <c r="CO785" s="29"/>
      <c r="CP785" s="29"/>
      <c r="CQ785" s="29"/>
      <c r="CR785" s="29"/>
      <c r="CS785" s="29"/>
      <c r="CT785" s="29"/>
      <c r="CU785" s="29"/>
      <c r="CV785" s="29"/>
      <c r="CW785" s="29"/>
      <c r="CX785" s="29"/>
      <c r="CY785" s="29"/>
      <c r="CZ785" s="29"/>
      <c r="DA785" s="29"/>
      <c r="DB785" s="29"/>
      <c r="DC785" s="29"/>
      <c r="DD785" s="29"/>
      <c r="DE785" s="29"/>
      <c r="DF785" s="29"/>
      <c r="DG785" s="29"/>
      <c r="DH785" s="29"/>
      <c r="DI785" s="29"/>
      <c r="DJ785" s="29"/>
      <c r="DK785" s="29"/>
      <c r="DL785" s="29"/>
      <c r="DM785" s="29"/>
      <c r="DN785" s="29"/>
      <c r="DO785" s="29"/>
      <c r="DP785" s="29"/>
      <c r="DQ785" s="29"/>
      <c r="DR785" s="29"/>
      <c r="DS785" s="29"/>
      <c r="DT785" s="29"/>
      <c r="DU785" s="29"/>
      <c r="DV785" s="29"/>
      <c r="DW785" s="29"/>
      <c r="DX785" s="29"/>
      <c r="DY785" s="29"/>
      <c r="DZ785" s="29"/>
      <c r="EA785" s="29"/>
      <c r="EB785" s="29"/>
      <c r="EC785" s="29"/>
      <c r="ED785" s="29"/>
      <c r="EE785" s="29"/>
      <c r="EF785" s="29"/>
      <c r="EG785" s="29"/>
      <c r="EH785" s="29"/>
      <c r="EI785" s="29"/>
      <c r="EJ785" s="29"/>
      <c r="EK785" s="29"/>
      <c r="EL785" s="29"/>
      <c r="EM785" s="29"/>
      <c r="EN785" s="29"/>
      <c r="EO785" s="29"/>
      <c r="EP785" s="29"/>
      <c r="EQ785" s="29"/>
      <c r="ER785" s="29"/>
      <c r="ES785" s="29"/>
      <c r="ET785" s="29"/>
      <c r="EU785" s="29"/>
      <c r="EV785" s="29"/>
      <c r="EW785" s="29"/>
      <c r="EX785" s="29"/>
      <c r="EY785" s="29"/>
      <c r="EZ785" s="29"/>
      <c r="FA785" s="29"/>
      <c r="FB785" s="29"/>
      <c r="FC785" s="29"/>
      <c r="FD785" s="29"/>
      <c r="FE785" s="29"/>
      <c r="FF785" s="29"/>
      <c r="FG785" s="29"/>
      <c r="FH785" s="29"/>
      <c r="FI785" s="29"/>
      <c r="FJ785" s="29"/>
      <c r="FK785" s="29"/>
      <c r="FL785" s="29"/>
      <c r="FM785" s="29"/>
      <c r="FN785" s="29"/>
      <c r="FO785" s="29"/>
      <c r="FP785" s="29"/>
      <c r="FQ785" s="29"/>
      <c r="FR785" s="29"/>
      <c r="FS785" s="29"/>
      <c r="FT785" s="29"/>
      <c r="FU785" s="29"/>
      <c r="FV785" s="29"/>
      <c r="FW785" s="29"/>
      <c r="FX785" s="29"/>
      <c r="FY785" s="29"/>
      <c r="FZ785" s="29"/>
      <c r="GA785" s="29"/>
      <c r="GB785" s="29"/>
      <c r="GC785" s="29"/>
      <c r="GD785" s="29"/>
      <c r="GE785" s="29"/>
      <c r="GF785" s="29"/>
      <c r="GG785" s="29"/>
      <c r="GH785" s="29"/>
      <c r="GI785" s="29"/>
      <c r="GJ785" s="29"/>
      <c r="GK785" s="29"/>
      <c r="GL785" s="29"/>
      <c r="GM785" s="29"/>
      <c r="GN785" s="29"/>
      <c r="GO785" s="29"/>
      <c r="GP785" s="29"/>
      <c r="GQ785" s="29"/>
      <c r="GR785" s="29"/>
      <c r="GS785" s="29"/>
      <c r="GT785" s="29"/>
      <c r="GU785" s="29"/>
      <c r="GV785" s="29"/>
      <c r="GW785" s="29"/>
      <c r="GX785" s="29"/>
      <c r="GY785" s="29"/>
      <c r="GZ785" s="29"/>
      <c r="HA785" s="29"/>
      <c r="HB785" s="29"/>
      <c r="HC785" s="29"/>
      <c r="HD785" s="29"/>
      <c r="HE785" s="29"/>
      <c r="HF785" s="29"/>
      <c r="HG785" s="29"/>
      <c r="HH785" s="29"/>
      <c r="HI785" s="29"/>
      <c r="HJ785" s="29"/>
    </row>
    <row r="786" spans="1:235" s="30" customFormat="1" ht="12" customHeight="1">
      <c r="A786" s="24" t="s">
        <v>1291</v>
      </c>
      <c r="B786" s="35" t="s">
        <v>1292</v>
      </c>
      <c r="C786" s="48"/>
      <c r="D786" s="16">
        <f t="shared" ref="D786:J787" si="344">D787</f>
        <v>9582608.9700000007</v>
      </c>
      <c r="E786" s="16">
        <f t="shared" si="344"/>
        <v>12996364.390000001</v>
      </c>
      <c r="F786" s="16">
        <f t="shared" si="344"/>
        <v>5762513.1000000006</v>
      </c>
      <c r="G786" s="16">
        <f t="shared" si="344"/>
        <v>12500000</v>
      </c>
      <c r="H786" s="16">
        <f t="shared" si="344"/>
        <v>25000000</v>
      </c>
      <c r="I786" s="16">
        <f t="shared" si="344"/>
        <v>12500000</v>
      </c>
      <c r="J786" s="16">
        <f t="shared" si="344"/>
        <v>0</v>
      </c>
      <c r="HK786" s="29"/>
      <c r="HL786" s="29"/>
      <c r="HM786" s="29"/>
      <c r="HN786" s="29"/>
      <c r="HO786" s="29"/>
      <c r="HP786" s="29"/>
      <c r="HQ786" s="29"/>
      <c r="HR786" s="29"/>
      <c r="HS786" s="29"/>
      <c r="HT786" s="29"/>
      <c r="HU786" s="29"/>
      <c r="HV786" s="29"/>
      <c r="HW786" s="29"/>
      <c r="HX786" s="29"/>
      <c r="HY786" s="29"/>
      <c r="HZ786" s="29"/>
      <c r="IA786" s="29"/>
    </row>
    <row r="787" spans="1:235" s="30" customFormat="1" ht="12" customHeight="1">
      <c r="A787" s="24" t="s">
        <v>1293</v>
      </c>
      <c r="B787" s="35" t="s">
        <v>1292</v>
      </c>
      <c r="C787" s="48"/>
      <c r="D787" s="16">
        <f t="shared" si="344"/>
        <v>9582608.9700000007</v>
      </c>
      <c r="E787" s="16">
        <f t="shared" si="344"/>
        <v>12996364.390000001</v>
      </c>
      <c r="F787" s="16">
        <f t="shared" si="344"/>
        <v>5762513.1000000006</v>
      </c>
      <c r="G787" s="16">
        <f t="shared" si="344"/>
        <v>12500000</v>
      </c>
      <c r="H787" s="16">
        <f t="shared" si="344"/>
        <v>25000000</v>
      </c>
      <c r="I787" s="16">
        <f t="shared" si="344"/>
        <v>12500000</v>
      </c>
      <c r="J787" s="16">
        <f t="shared" si="344"/>
        <v>0</v>
      </c>
      <c r="HK787" s="29"/>
      <c r="HL787" s="29"/>
      <c r="HM787" s="29"/>
      <c r="HN787" s="29"/>
      <c r="HO787" s="29"/>
      <c r="HP787" s="29"/>
      <c r="HQ787" s="29"/>
      <c r="HR787" s="29"/>
      <c r="HS787" s="29"/>
      <c r="HT787" s="29"/>
      <c r="HU787" s="29"/>
      <c r="HV787" s="29"/>
      <c r="HW787" s="29"/>
      <c r="HX787" s="29"/>
      <c r="HY787" s="29"/>
      <c r="HZ787" s="29"/>
      <c r="IA787" s="29"/>
    </row>
    <row r="788" spans="1:235" s="30" customFormat="1" ht="21" customHeight="1">
      <c r="A788" s="24" t="s">
        <v>1294</v>
      </c>
      <c r="B788" s="35" t="s">
        <v>1295</v>
      </c>
      <c r="C788" s="48"/>
      <c r="D788" s="16">
        <f>SUM(D789:D791)</f>
        <v>9582608.9700000007</v>
      </c>
      <c r="E788" s="16">
        <f>SUM(E789:E792)</f>
        <v>12996364.390000001</v>
      </c>
      <c r="F788" s="16">
        <f>SUM(F789:F792)</f>
        <v>5762513.1000000006</v>
      </c>
      <c r="G788" s="16">
        <f>SUM(G789:G793)</f>
        <v>12500000</v>
      </c>
      <c r="H788" s="16">
        <f t="shared" ref="H788:I788" si="345">SUM(H789:H793)</f>
        <v>25000000</v>
      </c>
      <c r="I788" s="16">
        <f t="shared" si="345"/>
        <v>12500000</v>
      </c>
      <c r="J788" s="16">
        <f t="shared" ref="J788" si="346">SUM(J789:J793)</f>
        <v>0</v>
      </c>
      <c r="HK788" s="29"/>
      <c r="HL788" s="29"/>
      <c r="HM788" s="29"/>
      <c r="HN788" s="29"/>
      <c r="HO788" s="29"/>
      <c r="HP788" s="29"/>
      <c r="HQ788" s="29"/>
      <c r="HR788" s="29"/>
      <c r="HS788" s="29"/>
      <c r="HT788" s="29"/>
      <c r="HU788" s="29"/>
      <c r="HV788" s="29"/>
      <c r="HW788" s="29"/>
      <c r="HX788" s="29"/>
      <c r="HY788" s="29"/>
      <c r="HZ788" s="29"/>
      <c r="IA788" s="29"/>
    </row>
    <row r="789" spans="1:235">
      <c r="A789" s="22" t="s">
        <v>204</v>
      </c>
      <c r="B789" s="36" t="s">
        <v>279</v>
      </c>
      <c r="C789" s="48" t="s">
        <v>205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</row>
    <row r="790" spans="1:235">
      <c r="A790" s="22" t="s">
        <v>1296</v>
      </c>
      <c r="B790" s="36" t="s">
        <v>1297</v>
      </c>
      <c r="C790" s="48" t="s">
        <v>249</v>
      </c>
      <c r="D790" s="17">
        <v>1234580.01</v>
      </c>
      <c r="E790" s="17">
        <v>2057236.4</v>
      </c>
      <c r="F790" s="17">
        <v>113187.49</v>
      </c>
      <c r="G790" s="17"/>
      <c r="H790" s="17"/>
      <c r="I790" s="17"/>
      <c r="J790" s="17"/>
    </row>
    <row r="791" spans="1:235">
      <c r="A791" s="22" t="s">
        <v>1633</v>
      </c>
      <c r="B791" s="36" t="s">
        <v>1290</v>
      </c>
      <c r="C791" s="48" t="s">
        <v>793</v>
      </c>
      <c r="D791" s="17">
        <v>8348028.96</v>
      </c>
      <c r="E791" s="17">
        <v>10939127.99</v>
      </c>
      <c r="F791" s="17">
        <v>5649325.6100000003</v>
      </c>
      <c r="G791" s="17"/>
      <c r="H791" s="17"/>
      <c r="I791" s="17"/>
      <c r="J791" s="17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  <c r="BL791" s="29"/>
      <c r="BM791" s="29"/>
      <c r="BN791" s="29"/>
      <c r="BO791" s="29"/>
      <c r="BP791" s="29"/>
      <c r="BQ791" s="29"/>
      <c r="BR791" s="29"/>
      <c r="BS791" s="29"/>
      <c r="BT791" s="29"/>
      <c r="BU791" s="29"/>
      <c r="BV791" s="29"/>
      <c r="BW791" s="29"/>
      <c r="BX791" s="29"/>
      <c r="BY791" s="29"/>
      <c r="BZ791" s="29"/>
      <c r="CA791" s="29"/>
      <c r="CB791" s="29"/>
      <c r="CC791" s="29"/>
      <c r="CD791" s="29"/>
      <c r="CE791" s="29"/>
      <c r="CF791" s="29"/>
      <c r="CG791" s="29"/>
      <c r="CH791" s="29"/>
      <c r="CI791" s="29"/>
      <c r="CJ791" s="29"/>
      <c r="CK791" s="29"/>
      <c r="CL791" s="29"/>
      <c r="CM791" s="29"/>
      <c r="CN791" s="29"/>
      <c r="CO791" s="29"/>
      <c r="CP791" s="29"/>
      <c r="CQ791" s="29"/>
      <c r="CR791" s="29"/>
      <c r="CS791" s="29"/>
      <c r="CT791" s="29"/>
      <c r="CU791" s="29"/>
      <c r="CV791" s="29"/>
      <c r="CW791" s="29"/>
      <c r="CX791" s="29"/>
      <c r="CY791" s="29"/>
      <c r="CZ791" s="29"/>
      <c r="DA791" s="29"/>
      <c r="DB791" s="29"/>
      <c r="DC791" s="29"/>
      <c r="DD791" s="29"/>
      <c r="DE791" s="29"/>
      <c r="DF791" s="29"/>
      <c r="DG791" s="29"/>
      <c r="DH791" s="29"/>
      <c r="DI791" s="29"/>
      <c r="DJ791" s="29"/>
      <c r="DK791" s="29"/>
      <c r="DL791" s="29"/>
      <c r="DM791" s="29"/>
      <c r="DN791" s="29"/>
      <c r="DO791" s="29"/>
      <c r="DP791" s="29"/>
      <c r="DQ791" s="29"/>
      <c r="DR791" s="29"/>
      <c r="DS791" s="29"/>
      <c r="DT791" s="29"/>
      <c r="DU791" s="29"/>
      <c r="DV791" s="29"/>
      <c r="DW791" s="29"/>
      <c r="DX791" s="29"/>
      <c r="DY791" s="29"/>
      <c r="DZ791" s="29"/>
      <c r="EA791" s="29"/>
      <c r="EB791" s="29"/>
      <c r="EC791" s="29"/>
      <c r="ED791" s="29"/>
      <c r="EE791" s="29"/>
      <c r="EF791" s="29"/>
      <c r="EG791" s="29"/>
      <c r="EH791" s="29"/>
      <c r="EI791" s="29"/>
      <c r="EJ791" s="29"/>
      <c r="EK791" s="29"/>
      <c r="EL791" s="29"/>
      <c r="EM791" s="29"/>
      <c r="EN791" s="29"/>
      <c r="EO791" s="29"/>
      <c r="EP791" s="29"/>
      <c r="EQ791" s="29"/>
      <c r="ER791" s="29"/>
      <c r="ES791" s="29"/>
      <c r="ET791" s="29"/>
      <c r="EU791" s="29"/>
      <c r="EV791" s="29"/>
      <c r="EW791" s="29"/>
      <c r="EX791" s="29"/>
      <c r="EY791" s="29"/>
      <c r="EZ791" s="29"/>
      <c r="FA791" s="29"/>
      <c r="FB791" s="29"/>
      <c r="FC791" s="29"/>
      <c r="FD791" s="29"/>
      <c r="FE791" s="29"/>
      <c r="FF791" s="29"/>
      <c r="FG791" s="29"/>
      <c r="FH791" s="29"/>
      <c r="FI791" s="29"/>
      <c r="FJ791" s="29"/>
      <c r="FK791" s="29"/>
      <c r="FL791" s="29"/>
      <c r="FM791" s="29"/>
      <c r="FN791" s="29"/>
      <c r="FO791" s="29"/>
      <c r="FP791" s="29"/>
      <c r="FQ791" s="29"/>
      <c r="FR791" s="29"/>
      <c r="FS791" s="29"/>
      <c r="FT791" s="29"/>
      <c r="FU791" s="29"/>
      <c r="FV791" s="29"/>
      <c r="FW791" s="29"/>
      <c r="FX791" s="29"/>
      <c r="FY791" s="29"/>
      <c r="FZ791" s="29"/>
      <c r="GA791" s="29"/>
      <c r="GB791" s="29"/>
      <c r="GC791" s="29"/>
      <c r="GD791" s="29"/>
      <c r="GE791" s="29"/>
      <c r="GF791" s="29"/>
      <c r="GG791" s="29"/>
      <c r="GH791" s="29"/>
      <c r="GI791" s="29"/>
      <c r="GJ791" s="29"/>
      <c r="GK791" s="29"/>
      <c r="GL791" s="29"/>
      <c r="GM791" s="29"/>
      <c r="GN791" s="29"/>
      <c r="GO791" s="29"/>
      <c r="GP791" s="29"/>
      <c r="GQ791" s="29"/>
      <c r="GR791" s="29"/>
      <c r="GS791" s="29"/>
      <c r="GT791" s="29"/>
      <c r="GU791" s="29"/>
      <c r="GV791" s="29"/>
      <c r="GW791" s="29"/>
      <c r="GX791" s="29"/>
      <c r="GY791" s="29"/>
      <c r="GZ791" s="29"/>
      <c r="HA791" s="29"/>
      <c r="HB791" s="29"/>
      <c r="HC791" s="29"/>
      <c r="HD791" s="29"/>
      <c r="HE791" s="29"/>
      <c r="HF791" s="29"/>
      <c r="HG791" s="29"/>
      <c r="HH791" s="29"/>
      <c r="HI791" s="29"/>
      <c r="HJ791" s="29"/>
    </row>
    <row r="792" spans="1:235">
      <c r="A792" s="22" t="s">
        <v>1724</v>
      </c>
      <c r="B792" s="36" t="s">
        <v>1850</v>
      </c>
      <c r="C792" s="48" t="s">
        <v>1700</v>
      </c>
      <c r="D792" s="17"/>
      <c r="E792" s="17">
        <v>0</v>
      </c>
      <c r="F792" s="17">
        <v>0</v>
      </c>
      <c r="G792" s="17"/>
      <c r="H792" s="17"/>
      <c r="I792" s="17"/>
      <c r="J792" s="17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9"/>
      <c r="BQ792" s="29"/>
      <c r="BR792" s="29"/>
      <c r="BS792" s="29"/>
      <c r="BT792" s="29"/>
      <c r="BU792" s="29"/>
      <c r="BV792" s="29"/>
      <c r="BW792" s="29"/>
      <c r="BX792" s="29"/>
      <c r="BY792" s="29"/>
      <c r="BZ792" s="29"/>
      <c r="CA792" s="29"/>
      <c r="CB792" s="29"/>
      <c r="CC792" s="29"/>
      <c r="CD792" s="29"/>
      <c r="CE792" s="29"/>
      <c r="CF792" s="29"/>
      <c r="CG792" s="29"/>
      <c r="CH792" s="29"/>
      <c r="CI792" s="29"/>
      <c r="CJ792" s="29"/>
      <c r="CK792" s="29"/>
      <c r="CL792" s="29"/>
      <c r="CM792" s="29"/>
      <c r="CN792" s="29"/>
      <c r="CO792" s="29"/>
      <c r="CP792" s="29"/>
      <c r="CQ792" s="29"/>
      <c r="CR792" s="29"/>
      <c r="CS792" s="29"/>
      <c r="CT792" s="29"/>
      <c r="CU792" s="29"/>
      <c r="CV792" s="29"/>
      <c r="CW792" s="29"/>
      <c r="CX792" s="29"/>
      <c r="CY792" s="29"/>
      <c r="CZ792" s="29"/>
      <c r="DA792" s="29"/>
      <c r="DB792" s="29"/>
      <c r="DC792" s="29"/>
      <c r="DD792" s="29"/>
      <c r="DE792" s="29"/>
      <c r="DF792" s="29"/>
      <c r="DG792" s="29"/>
      <c r="DH792" s="29"/>
      <c r="DI792" s="29"/>
      <c r="DJ792" s="29"/>
      <c r="DK792" s="29"/>
      <c r="DL792" s="29"/>
      <c r="DM792" s="29"/>
      <c r="DN792" s="29"/>
      <c r="DO792" s="29"/>
      <c r="DP792" s="29"/>
      <c r="DQ792" s="29"/>
      <c r="DR792" s="29"/>
      <c r="DS792" s="29"/>
      <c r="DT792" s="29"/>
      <c r="DU792" s="29"/>
      <c r="DV792" s="29"/>
      <c r="DW792" s="29"/>
      <c r="DX792" s="29"/>
      <c r="DY792" s="29"/>
      <c r="DZ792" s="29"/>
      <c r="EA792" s="29"/>
      <c r="EB792" s="29"/>
      <c r="EC792" s="29"/>
      <c r="ED792" s="29"/>
      <c r="EE792" s="29"/>
      <c r="EF792" s="29"/>
      <c r="EG792" s="29"/>
      <c r="EH792" s="29"/>
      <c r="EI792" s="29"/>
      <c r="EJ792" s="29"/>
      <c r="EK792" s="29"/>
      <c r="EL792" s="29"/>
      <c r="EM792" s="29"/>
      <c r="EN792" s="29"/>
      <c r="EO792" s="29"/>
      <c r="EP792" s="29"/>
      <c r="EQ792" s="29"/>
      <c r="ER792" s="29"/>
      <c r="ES792" s="29"/>
      <c r="ET792" s="29"/>
      <c r="EU792" s="29"/>
      <c r="EV792" s="29"/>
      <c r="EW792" s="29"/>
      <c r="EX792" s="29"/>
      <c r="EY792" s="29"/>
      <c r="EZ792" s="29"/>
      <c r="FA792" s="29"/>
      <c r="FB792" s="29"/>
      <c r="FC792" s="29"/>
      <c r="FD792" s="29"/>
      <c r="FE792" s="29"/>
      <c r="FF792" s="29"/>
      <c r="FG792" s="29"/>
      <c r="FH792" s="29"/>
      <c r="FI792" s="29"/>
      <c r="FJ792" s="29"/>
      <c r="FK792" s="29"/>
      <c r="FL792" s="29"/>
      <c r="FM792" s="29"/>
      <c r="FN792" s="29"/>
      <c r="FO792" s="29"/>
      <c r="FP792" s="29"/>
      <c r="FQ792" s="29"/>
      <c r="FR792" s="29"/>
      <c r="FS792" s="29"/>
      <c r="FT792" s="29"/>
      <c r="FU792" s="29"/>
      <c r="FV792" s="29"/>
      <c r="FW792" s="29"/>
      <c r="FX792" s="29"/>
      <c r="FY792" s="29"/>
      <c r="FZ792" s="29"/>
      <c r="GA792" s="29"/>
      <c r="GB792" s="29"/>
      <c r="GC792" s="29"/>
      <c r="GD792" s="29"/>
      <c r="GE792" s="29"/>
      <c r="GF792" s="29"/>
      <c r="GG792" s="29"/>
      <c r="GH792" s="29"/>
      <c r="GI792" s="29"/>
      <c r="GJ792" s="29"/>
      <c r="GK792" s="29"/>
      <c r="GL792" s="29"/>
      <c r="GM792" s="29"/>
      <c r="GN792" s="29"/>
      <c r="GO792" s="29"/>
      <c r="GP792" s="29"/>
      <c r="GQ792" s="29"/>
      <c r="GR792" s="29"/>
      <c r="GS792" s="29"/>
      <c r="GT792" s="29"/>
      <c r="GU792" s="29"/>
      <c r="GV792" s="29"/>
      <c r="GW792" s="29"/>
      <c r="GX792" s="29"/>
      <c r="GY792" s="29"/>
      <c r="GZ792" s="29"/>
      <c r="HA792" s="29"/>
      <c r="HB792" s="29"/>
      <c r="HC792" s="29"/>
      <c r="HD792" s="29"/>
      <c r="HE792" s="29"/>
      <c r="HF792" s="29"/>
      <c r="HG792" s="29"/>
      <c r="HH792" s="29"/>
      <c r="HI792" s="29"/>
      <c r="HJ792" s="29"/>
    </row>
    <row r="793" spans="1:235">
      <c r="A793" s="22"/>
      <c r="B793" s="36" t="s">
        <v>2111</v>
      </c>
      <c r="C793" s="48" t="s">
        <v>2121</v>
      </c>
      <c r="D793" s="17"/>
      <c r="E793" s="17"/>
      <c r="F793" s="17"/>
      <c r="G793" s="17">
        <v>12500000</v>
      </c>
      <c r="H793" s="17">
        <v>25000000</v>
      </c>
      <c r="I793" s="17">
        <v>12500000</v>
      </c>
      <c r="J793" s="17">
        <v>0</v>
      </c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  <c r="BL793" s="29"/>
      <c r="BM793" s="29"/>
      <c r="BN793" s="29"/>
      <c r="BO793" s="29"/>
      <c r="BP793" s="29"/>
      <c r="BQ793" s="29"/>
      <c r="BR793" s="29"/>
      <c r="BS793" s="29"/>
      <c r="BT793" s="29"/>
      <c r="BU793" s="29"/>
      <c r="BV793" s="29"/>
      <c r="BW793" s="29"/>
      <c r="BX793" s="29"/>
      <c r="BY793" s="29"/>
      <c r="BZ793" s="29"/>
      <c r="CA793" s="29"/>
      <c r="CB793" s="29"/>
      <c r="CC793" s="29"/>
      <c r="CD793" s="29"/>
      <c r="CE793" s="29"/>
      <c r="CF793" s="29"/>
      <c r="CG793" s="29"/>
      <c r="CH793" s="29"/>
      <c r="CI793" s="29"/>
      <c r="CJ793" s="29"/>
      <c r="CK793" s="29"/>
      <c r="CL793" s="29"/>
      <c r="CM793" s="29"/>
      <c r="CN793" s="29"/>
      <c r="CO793" s="29"/>
      <c r="CP793" s="29"/>
      <c r="CQ793" s="29"/>
      <c r="CR793" s="29"/>
      <c r="CS793" s="29"/>
      <c r="CT793" s="29"/>
      <c r="CU793" s="29"/>
      <c r="CV793" s="29"/>
      <c r="CW793" s="29"/>
      <c r="CX793" s="29"/>
      <c r="CY793" s="29"/>
      <c r="CZ793" s="29"/>
      <c r="DA793" s="29"/>
      <c r="DB793" s="29"/>
      <c r="DC793" s="29"/>
      <c r="DD793" s="29"/>
      <c r="DE793" s="29"/>
      <c r="DF793" s="29"/>
      <c r="DG793" s="29"/>
      <c r="DH793" s="29"/>
      <c r="DI793" s="29"/>
      <c r="DJ793" s="29"/>
      <c r="DK793" s="29"/>
      <c r="DL793" s="29"/>
      <c r="DM793" s="29"/>
      <c r="DN793" s="29"/>
      <c r="DO793" s="29"/>
      <c r="DP793" s="29"/>
      <c r="DQ793" s="29"/>
      <c r="DR793" s="29"/>
      <c r="DS793" s="29"/>
      <c r="DT793" s="29"/>
      <c r="DU793" s="29"/>
      <c r="DV793" s="29"/>
      <c r="DW793" s="29"/>
      <c r="DX793" s="29"/>
      <c r="DY793" s="29"/>
      <c r="DZ793" s="29"/>
      <c r="EA793" s="29"/>
      <c r="EB793" s="29"/>
      <c r="EC793" s="29"/>
      <c r="ED793" s="29"/>
      <c r="EE793" s="29"/>
      <c r="EF793" s="29"/>
      <c r="EG793" s="29"/>
      <c r="EH793" s="29"/>
      <c r="EI793" s="29"/>
      <c r="EJ793" s="29"/>
      <c r="EK793" s="29"/>
      <c r="EL793" s="29"/>
      <c r="EM793" s="29"/>
      <c r="EN793" s="29"/>
      <c r="EO793" s="29"/>
      <c r="EP793" s="29"/>
      <c r="EQ793" s="29"/>
      <c r="ER793" s="29"/>
      <c r="ES793" s="29"/>
      <c r="ET793" s="29"/>
      <c r="EU793" s="29"/>
      <c r="EV793" s="29"/>
      <c r="EW793" s="29"/>
      <c r="EX793" s="29"/>
      <c r="EY793" s="29"/>
      <c r="EZ793" s="29"/>
      <c r="FA793" s="29"/>
      <c r="FB793" s="29"/>
      <c r="FC793" s="29"/>
      <c r="FD793" s="29"/>
      <c r="FE793" s="29"/>
      <c r="FF793" s="29"/>
      <c r="FG793" s="29"/>
      <c r="FH793" s="29"/>
      <c r="FI793" s="29"/>
      <c r="FJ793" s="29"/>
      <c r="FK793" s="29"/>
      <c r="FL793" s="29"/>
      <c r="FM793" s="29"/>
      <c r="FN793" s="29"/>
      <c r="FO793" s="29"/>
      <c r="FP793" s="29"/>
      <c r="FQ793" s="29"/>
      <c r="FR793" s="29"/>
      <c r="FS793" s="29"/>
      <c r="FT793" s="29"/>
      <c r="FU793" s="29"/>
      <c r="FV793" s="29"/>
      <c r="FW793" s="29"/>
      <c r="FX793" s="29"/>
      <c r="FY793" s="29"/>
      <c r="FZ793" s="29"/>
      <c r="GA793" s="29"/>
      <c r="GB793" s="29"/>
      <c r="GC793" s="29"/>
      <c r="GD793" s="29"/>
      <c r="GE793" s="29"/>
      <c r="GF793" s="29"/>
      <c r="GG793" s="29"/>
      <c r="GH793" s="29"/>
      <c r="GI793" s="29"/>
      <c r="GJ793" s="29"/>
      <c r="GK793" s="29"/>
      <c r="GL793" s="29"/>
      <c r="GM793" s="29"/>
      <c r="GN793" s="29"/>
      <c r="GO793" s="29"/>
      <c r="GP793" s="29"/>
      <c r="GQ793" s="29"/>
      <c r="GR793" s="29"/>
      <c r="GS793" s="29"/>
      <c r="GT793" s="29"/>
      <c r="GU793" s="29"/>
      <c r="GV793" s="29"/>
      <c r="GW793" s="29"/>
      <c r="GX793" s="29"/>
      <c r="GY793" s="29"/>
      <c r="GZ793" s="29"/>
      <c r="HA793" s="29"/>
      <c r="HB793" s="29"/>
      <c r="HC793" s="29"/>
      <c r="HD793" s="29"/>
      <c r="HE793" s="29"/>
      <c r="HF793" s="29"/>
      <c r="HG793" s="29"/>
      <c r="HH793" s="29"/>
      <c r="HI793" s="29"/>
      <c r="HJ793" s="29"/>
    </row>
    <row r="794" spans="1:235">
      <c r="A794" s="41" t="s">
        <v>1298</v>
      </c>
      <c r="B794" s="42" t="s">
        <v>1225</v>
      </c>
      <c r="C794" s="104"/>
      <c r="D794" s="43">
        <f>D805+D795</f>
        <v>183820.02000000002</v>
      </c>
      <c r="E794" s="43">
        <f>E805+E795</f>
        <v>1403175.3599999999</v>
      </c>
      <c r="F794" s="43">
        <f>F805+F795</f>
        <v>701415.92</v>
      </c>
      <c r="G794" s="43">
        <f t="shared" ref="G794:J794" si="347">G805+G795</f>
        <v>2768000</v>
      </c>
      <c r="H794" s="43">
        <f t="shared" si="347"/>
        <v>14930000</v>
      </c>
      <c r="I794" s="43">
        <f t="shared" si="347"/>
        <v>1960000</v>
      </c>
      <c r="J794" s="43">
        <f t="shared" si="347"/>
        <v>1960000</v>
      </c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  <c r="BL794" s="29"/>
      <c r="BM794" s="29"/>
      <c r="BN794" s="29"/>
      <c r="BO794" s="29"/>
      <c r="BP794" s="29"/>
      <c r="BQ794" s="29"/>
      <c r="BR794" s="29"/>
      <c r="BS794" s="29"/>
      <c r="BT794" s="29"/>
      <c r="BU794" s="29"/>
      <c r="BV794" s="29"/>
      <c r="BW794" s="29"/>
      <c r="BX794" s="29"/>
      <c r="BY794" s="29"/>
      <c r="BZ794" s="29"/>
      <c r="CA794" s="29"/>
      <c r="CB794" s="29"/>
      <c r="CC794" s="29"/>
      <c r="CD794" s="29"/>
      <c r="CE794" s="29"/>
      <c r="CF794" s="29"/>
      <c r="CG794" s="29"/>
      <c r="CH794" s="29"/>
      <c r="CI794" s="29"/>
      <c r="CJ794" s="29"/>
      <c r="CK794" s="29"/>
      <c r="CL794" s="29"/>
      <c r="CM794" s="29"/>
      <c r="CN794" s="29"/>
      <c r="CO794" s="29"/>
      <c r="CP794" s="29"/>
      <c r="CQ794" s="29"/>
      <c r="CR794" s="29"/>
      <c r="CS794" s="29"/>
      <c r="CT794" s="29"/>
      <c r="CU794" s="29"/>
      <c r="CV794" s="29"/>
      <c r="CW794" s="29"/>
      <c r="CX794" s="29"/>
      <c r="CY794" s="29"/>
      <c r="CZ794" s="29"/>
      <c r="DA794" s="29"/>
      <c r="DB794" s="29"/>
      <c r="DC794" s="29"/>
      <c r="DD794" s="29"/>
      <c r="DE794" s="29"/>
      <c r="DF794" s="29"/>
      <c r="DG794" s="29"/>
      <c r="DH794" s="29"/>
      <c r="DI794" s="29"/>
      <c r="DJ794" s="29"/>
      <c r="DK794" s="29"/>
      <c r="DL794" s="29"/>
      <c r="DM794" s="29"/>
      <c r="DN794" s="29"/>
      <c r="DO794" s="29"/>
      <c r="DP794" s="29"/>
      <c r="DQ794" s="29"/>
      <c r="DR794" s="29"/>
      <c r="DS794" s="29"/>
      <c r="DT794" s="29"/>
      <c r="DU794" s="29"/>
      <c r="DV794" s="29"/>
      <c r="DW794" s="29"/>
      <c r="DX794" s="29"/>
      <c r="DY794" s="29"/>
      <c r="DZ794" s="29"/>
      <c r="EA794" s="29"/>
      <c r="EB794" s="29"/>
      <c r="EC794" s="29"/>
      <c r="ED794" s="29"/>
      <c r="EE794" s="29"/>
      <c r="EF794" s="29"/>
      <c r="EG794" s="29"/>
      <c r="EH794" s="29"/>
      <c r="EI794" s="29"/>
      <c r="EJ794" s="29"/>
      <c r="EK794" s="29"/>
      <c r="EL794" s="29"/>
      <c r="EM794" s="29"/>
      <c r="EN794" s="29"/>
      <c r="EO794" s="29"/>
      <c r="EP794" s="29"/>
      <c r="EQ794" s="29"/>
      <c r="ER794" s="29"/>
      <c r="ES794" s="29"/>
      <c r="ET794" s="29"/>
      <c r="EU794" s="29"/>
      <c r="EV794" s="29"/>
      <c r="EW794" s="29"/>
      <c r="EX794" s="29"/>
      <c r="EY794" s="29"/>
      <c r="EZ794" s="29"/>
      <c r="FA794" s="29"/>
      <c r="FB794" s="29"/>
      <c r="FC794" s="29"/>
      <c r="FD794" s="29"/>
      <c r="FE794" s="29"/>
      <c r="FF794" s="29"/>
      <c r="FG794" s="29"/>
      <c r="FH794" s="29"/>
      <c r="FI794" s="29"/>
      <c r="FJ794" s="29"/>
      <c r="FK794" s="29"/>
      <c r="FL794" s="29"/>
      <c r="FM794" s="29"/>
      <c r="FN794" s="29"/>
      <c r="FO794" s="29"/>
      <c r="FP794" s="29"/>
      <c r="FQ794" s="29"/>
      <c r="FR794" s="29"/>
      <c r="FS794" s="29"/>
      <c r="FT794" s="29"/>
      <c r="FU794" s="29"/>
      <c r="FV794" s="29"/>
      <c r="FW794" s="29"/>
      <c r="FX794" s="29"/>
      <c r="FY794" s="29"/>
      <c r="FZ794" s="29"/>
      <c r="GA794" s="29"/>
      <c r="GB794" s="29"/>
      <c r="GC794" s="29"/>
      <c r="GD794" s="29"/>
      <c r="GE794" s="29"/>
      <c r="GF794" s="29"/>
      <c r="GG794" s="29"/>
      <c r="GH794" s="29"/>
      <c r="GI794" s="29"/>
      <c r="GJ794" s="29"/>
      <c r="GK794" s="29"/>
      <c r="GL794" s="29"/>
      <c r="GM794" s="29"/>
      <c r="GN794" s="29"/>
      <c r="GO794" s="29"/>
      <c r="GP794" s="29"/>
      <c r="GQ794" s="29"/>
      <c r="GR794" s="29"/>
      <c r="GS794" s="29"/>
      <c r="GT794" s="29"/>
      <c r="GU794" s="29"/>
      <c r="GV794" s="29"/>
      <c r="GW794" s="29"/>
      <c r="GX794" s="29"/>
      <c r="GY794" s="29"/>
      <c r="GZ794" s="29"/>
      <c r="HA794" s="29"/>
      <c r="HB794" s="29"/>
      <c r="HC794" s="29"/>
      <c r="HD794" s="29"/>
      <c r="HE794" s="29"/>
      <c r="HF794" s="29"/>
      <c r="HG794" s="29"/>
      <c r="HH794" s="29"/>
      <c r="HI794" s="29"/>
      <c r="HJ794" s="29"/>
    </row>
    <row r="795" spans="1:235">
      <c r="A795" s="44" t="s">
        <v>1652</v>
      </c>
      <c r="B795" s="45" t="s">
        <v>1653</v>
      </c>
      <c r="C795" s="104"/>
      <c r="D795" s="43">
        <f>D796</f>
        <v>91200</v>
      </c>
      <c r="E795" s="43">
        <f t="shared" ref="E795:J798" si="348">E796</f>
        <v>1250349.8999999999</v>
      </c>
      <c r="F795" s="43">
        <f t="shared" si="348"/>
        <v>658227</v>
      </c>
      <c r="G795" s="43">
        <f t="shared" si="348"/>
        <v>0</v>
      </c>
      <c r="H795" s="43">
        <f t="shared" si="348"/>
        <v>0</v>
      </c>
      <c r="I795" s="43">
        <f t="shared" si="348"/>
        <v>0</v>
      </c>
      <c r="J795" s="43">
        <f t="shared" si="348"/>
        <v>0</v>
      </c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  <c r="BO795" s="29"/>
      <c r="BP795" s="29"/>
      <c r="BQ795" s="29"/>
      <c r="BR795" s="29"/>
      <c r="BS795" s="29"/>
      <c r="BT795" s="29"/>
      <c r="BU795" s="29"/>
      <c r="BV795" s="29"/>
      <c r="BW795" s="29"/>
      <c r="BX795" s="29"/>
      <c r="BY795" s="29"/>
      <c r="BZ795" s="29"/>
      <c r="CA795" s="29"/>
      <c r="CB795" s="29"/>
      <c r="CC795" s="29"/>
      <c r="CD795" s="29"/>
      <c r="CE795" s="29"/>
      <c r="CF795" s="29"/>
      <c r="CG795" s="29"/>
      <c r="CH795" s="29"/>
      <c r="CI795" s="29"/>
      <c r="CJ795" s="29"/>
      <c r="CK795" s="29"/>
      <c r="CL795" s="29"/>
      <c r="CM795" s="29"/>
      <c r="CN795" s="29"/>
      <c r="CO795" s="29"/>
      <c r="CP795" s="29"/>
      <c r="CQ795" s="29"/>
      <c r="CR795" s="29"/>
      <c r="CS795" s="29"/>
      <c r="CT795" s="29"/>
      <c r="CU795" s="29"/>
      <c r="CV795" s="29"/>
      <c r="CW795" s="29"/>
      <c r="CX795" s="29"/>
      <c r="CY795" s="29"/>
      <c r="CZ795" s="29"/>
      <c r="DA795" s="29"/>
      <c r="DB795" s="29"/>
      <c r="DC795" s="29"/>
      <c r="DD795" s="29"/>
      <c r="DE795" s="29"/>
      <c r="DF795" s="29"/>
      <c r="DG795" s="29"/>
      <c r="DH795" s="29"/>
      <c r="DI795" s="29"/>
      <c r="DJ795" s="29"/>
      <c r="DK795" s="29"/>
      <c r="DL795" s="29"/>
      <c r="DM795" s="29"/>
      <c r="DN795" s="29"/>
      <c r="DO795" s="29"/>
      <c r="DP795" s="29"/>
      <c r="DQ795" s="29"/>
      <c r="DR795" s="29"/>
      <c r="DS795" s="29"/>
      <c r="DT795" s="29"/>
      <c r="DU795" s="29"/>
      <c r="DV795" s="29"/>
      <c r="DW795" s="29"/>
      <c r="DX795" s="29"/>
      <c r="DY795" s="29"/>
      <c r="DZ795" s="29"/>
      <c r="EA795" s="29"/>
      <c r="EB795" s="29"/>
      <c r="EC795" s="29"/>
      <c r="ED795" s="29"/>
      <c r="EE795" s="29"/>
      <c r="EF795" s="29"/>
      <c r="EG795" s="29"/>
      <c r="EH795" s="29"/>
      <c r="EI795" s="29"/>
      <c r="EJ795" s="29"/>
      <c r="EK795" s="29"/>
      <c r="EL795" s="29"/>
      <c r="EM795" s="29"/>
      <c r="EN795" s="29"/>
      <c r="EO795" s="29"/>
      <c r="EP795" s="29"/>
      <c r="EQ795" s="29"/>
      <c r="ER795" s="29"/>
      <c r="ES795" s="29"/>
      <c r="ET795" s="29"/>
      <c r="EU795" s="29"/>
      <c r="EV795" s="29"/>
      <c r="EW795" s="29"/>
      <c r="EX795" s="29"/>
      <c r="EY795" s="29"/>
      <c r="EZ795" s="29"/>
      <c r="FA795" s="29"/>
      <c r="FB795" s="29"/>
      <c r="FC795" s="29"/>
      <c r="FD795" s="29"/>
      <c r="FE795" s="29"/>
      <c r="FF795" s="29"/>
      <c r="FG795" s="29"/>
      <c r="FH795" s="29"/>
      <c r="FI795" s="29"/>
      <c r="FJ795" s="29"/>
      <c r="FK795" s="29"/>
      <c r="FL795" s="29"/>
      <c r="FM795" s="29"/>
      <c r="FN795" s="29"/>
      <c r="FO795" s="29"/>
      <c r="FP795" s="29"/>
      <c r="FQ795" s="29"/>
      <c r="FR795" s="29"/>
      <c r="FS795" s="29"/>
      <c r="FT795" s="29"/>
      <c r="FU795" s="29"/>
      <c r="FV795" s="29"/>
      <c r="FW795" s="29"/>
      <c r="FX795" s="29"/>
      <c r="FY795" s="29"/>
      <c r="FZ795" s="29"/>
      <c r="GA795" s="29"/>
      <c r="GB795" s="29"/>
      <c r="GC795" s="29"/>
      <c r="GD795" s="29"/>
      <c r="GE795" s="29"/>
      <c r="GF795" s="29"/>
      <c r="GG795" s="29"/>
      <c r="GH795" s="29"/>
      <c r="GI795" s="29"/>
      <c r="GJ795" s="29"/>
      <c r="GK795" s="29"/>
      <c r="GL795" s="29"/>
      <c r="GM795" s="29"/>
      <c r="GN795" s="29"/>
      <c r="GO795" s="29"/>
      <c r="GP795" s="29"/>
      <c r="GQ795" s="29"/>
      <c r="GR795" s="29"/>
      <c r="GS795" s="29"/>
      <c r="GT795" s="29"/>
      <c r="GU795" s="29"/>
      <c r="GV795" s="29"/>
      <c r="GW795" s="29"/>
      <c r="GX795" s="29"/>
      <c r="GY795" s="29"/>
      <c r="GZ795" s="29"/>
      <c r="HA795" s="29"/>
      <c r="HB795" s="29"/>
      <c r="HC795" s="29"/>
      <c r="HD795" s="29"/>
      <c r="HE795" s="29"/>
      <c r="HF795" s="29"/>
      <c r="HG795" s="29"/>
      <c r="HH795" s="29"/>
      <c r="HI795" s="29"/>
      <c r="HJ795" s="29"/>
    </row>
    <row r="796" spans="1:235">
      <c r="A796" s="24" t="s">
        <v>1654</v>
      </c>
      <c r="B796" s="35" t="s">
        <v>1655</v>
      </c>
      <c r="C796" s="48"/>
      <c r="D796" s="16">
        <f>D797</f>
        <v>91200</v>
      </c>
      <c r="E796" s="16">
        <f t="shared" si="348"/>
        <v>1250349.8999999999</v>
      </c>
      <c r="F796" s="16">
        <f t="shared" si="348"/>
        <v>658227</v>
      </c>
      <c r="G796" s="16">
        <f t="shared" si="348"/>
        <v>0</v>
      </c>
      <c r="H796" s="16">
        <f t="shared" si="348"/>
        <v>0</v>
      </c>
      <c r="I796" s="16">
        <f t="shared" si="348"/>
        <v>0</v>
      </c>
      <c r="J796" s="16">
        <f t="shared" si="348"/>
        <v>0</v>
      </c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  <c r="BL796" s="29"/>
      <c r="BM796" s="29"/>
      <c r="BN796" s="29"/>
      <c r="BO796" s="29"/>
      <c r="BP796" s="29"/>
      <c r="BQ796" s="29"/>
      <c r="BR796" s="29"/>
      <c r="BS796" s="29"/>
      <c r="BT796" s="29"/>
      <c r="BU796" s="29"/>
      <c r="BV796" s="29"/>
      <c r="BW796" s="29"/>
      <c r="BX796" s="29"/>
      <c r="BY796" s="29"/>
      <c r="BZ796" s="29"/>
      <c r="CA796" s="29"/>
      <c r="CB796" s="29"/>
      <c r="CC796" s="29"/>
      <c r="CD796" s="29"/>
      <c r="CE796" s="29"/>
      <c r="CF796" s="29"/>
      <c r="CG796" s="29"/>
      <c r="CH796" s="29"/>
      <c r="CI796" s="29"/>
      <c r="CJ796" s="29"/>
      <c r="CK796" s="29"/>
      <c r="CL796" s="29"/>
      <c r="CM796" s="29"/>
      <c r="CN796" s="29"/>
      <c r="CO796" s="29"/>
      <c r="CP796" s="29"/>
      <c r="CQ796" s="29"/>
      <c r="CR796" s="29"/>
      <c r="CS796" s="29"/>
      <c r="CT796" s="29"/>
      <c r="CU796" s="29"/>
      <c r="CV796" s="29"/>
      <c r="CW796" s="29"/>
      <c r="CX796" s="29"/>
      <c r="CY796" s="29"/>
      <c r="CZ796" s="29"/>
      <c r="DA796" s="29"/>
      <c r="DB796" s="29"/>
      <c r="DC796" s="29"/>
      <c r="DD796" s="29"/>
      <c r="DE796" s="29"/>
      <c r="DF796" s="29"/>
      <c r="DG796" s="29"/>
      <c r="DH796" s="29"/>
      <c r="DI796" s="29"/>
      <c r="DJ796" s="29"/>
      <c r="DK796" s="29"/>
      <c r="DL796" s="29"/>
      <c r="DM796" s="29"/>
      <c r="DN796" s="29"/>
      <c r="DO796" s="29"/>
      <c r="DP796" s="29"/>
      <c r="DQ796" s="29"/>
      <c r="DR796" s="29"/>
      <c r="DS796" s="29"/>
      <c r="DT796" s="29"/>
      <c r="DU796" s="29"/>
      <c r="DV796" s="29"/>
      <c r="DW796" s="29"/>
      <c r="DX796" s="29"/>
      <c r="DY796" s="29"/>
      <c r="DZ796" s="29"/>
      <c r="EA796" s="29"/>
      <c r="EB796" s="29"/>
      <c r="EC796" s="29"/>
      <c r="ED796" s="29"/>
      <c r="EE796" s="29"/>
      <c r="EF796" s="29"/>
      <c r="EG796" s="29"/>
      <c r="EH796" s="29"/>
      <c r="EI796" s="29"/>
      <c r="EJ796" s="29"/>
      <c r="EK796" s="29"/>
      <c r="EL796" s="29"/>
      <c r="EM796" s="29"/>
      <c r="EN796" s="29"/>
      <c r="EO796" s="29"/>
      <c r="EP796" s="29"/>
      <c r="EQ796" s="29"/>
      <c r="ER796" s="29"/>
      <c r="ES796" s="29"/>
      <c r="ET796" s="29"/>
      <c r="EU796" s="29"/>
      <c r="EV796" s="29"/>
      <c r="EW796" s="29"/>
      <c r="EX796" s="29"/>
      <c r="EY796" s="29"/>
      <c r="EZ796" s="29"/>
      <c r="FA796" s="29"/>
      <c r="FB796" s="29"/>
      <c r="FC796" s="29"/>
      <c r="FD796" s="29"/>
      <c r="FE796" s="29"/>
      <c r="FF796" s="29"/>
      <c r="FG796" s="29"/>
      <c r="FH796" s="29"/>
      <c r="FI796" s="29"/>
      <c r="FJ796" s="29"/>
      <c r="FK796" s="29"/>
      <c r="FL796" s="29"/>
      <c r="FM796" s="29"/>
      <c r="FN796" s="29"/>
      <c r="FO796" s="29"/>
      <c r="FP796" s="29"/>
      <c r="FQ796" s="29"/>
      <c r="FR796" s="29"/>
      <c r="FS796" s="29"/>
      <c r="FT796" s="29"/>
      <c r="FU796" s="29"/>
      <c r="FV796" s="29"/>
      <c r="FW796" s="29"/>
      <c r="FX796" s="29"/>
      <c r="FY796" s="29"/>
      <c r="FZ796" s="29"/>
      <c r="GA796" s="29"/>
      <c r="GB796" s="29"/>
      <c r="GC796" s="29"/>
      <c r="GD796" s="29"/>
      <c r="GE796" s="29"/>
      <c r="GF796" s="29"/>
      <c r="GG796" s="29"/>
      <c r="GH796" s="29"/>
      <c r="GI796" s="29"/>
      <c r="GJ796" s="29"/>
      <c r="GK796" s="29"/>
      <c r="GL796" s="29"/>
      <c r="GM796" s="29"/>
      <c r="GN796" s="29"/>
      <c r="GO796" s="29"/>
      <c r="GP796" s="29"/>
      <c r="GQ796" s="29"/>
      <c r="GR796" s="29"/>
      <c r="GS796" s="29"/>
      <c r="GT796" s="29"/>
      <c r="GU796" s="29"/>
      <c r="GV796" s="29"/>
      <c r="GW796" s="29"/>
      <c r="GX796" s="29"/>
      <c r="GY796" s="29"/>
      <c r="GZ796" s="29"/>
      <c r="HA796" s="29"/>
      <c r="HB796" s="29"/>
      <c r="HC796" s="29"/>
      <c r="HD796" s="29"/>
      <c r="HE796" s="29"/>
      <c r="HF796" s="29"/>
      <c r="HG796" s="29"/>
      <c r="HH796" s="29"/>
      <c r="HI796" s="29"/>
      <c r="HJ796" s="29"/>
    </row>
    <row r="797" spans="1:235">
      <c r="A797" s="24" t="s">
        <v>1656</v>
      </c>
      <c r="B797" s="35" t="s">
        <v>1655</v>
      </c>
      <c r="C797" s="48"/>
      <c r="D797" s="16">
        <f>D798</f>
        <v>91200</v>
      </c>
      <c r="E797" s="16">
        <f t="shared" si="348"/>
        <v>1250349.8999999999</v>
      </c>
      <c r="F797" s="16">
        <f t="shared" si="348"/>
        <v>658227</v>
      </c>
      <c r="G797" s="16">
        <f t="shared" si="348"/>
        <v>0</v>
      </c>
      <c r="H797" s="16">
        <f t="shared" si="348"/>
        <v>0</v>
      </c>
      <c r="I797" s="16">
        <f t="shared" si="348"/>
        <v>0</v>
      </c>
      <c r="J797" s="16">
        <f t="shared" si="348"/>
        <v>0</v>
      </c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9"/>
      <c r="BQ797" s="29"/>
      <c r="BR797" s="29"/>
      <c r="BS797" s="29"/>
      <c r="BT797" s="29"/>
      <c r="BU797" s="29"/>
      <c r="BV797" s="29"/>
      <c r="BW797" s="29"/>
      <c r="BX797" s="29"/>
      <c r="BY797" s="29"/>
      <c r="BZ797" s="29"/>
      <c r="CA797" s="29"/>
      <c r="CB797" s="29"/>
      <c r="CC797" s="29"/>
      <c r="CD797" s="29"/>
      <c r="CE797" s="29"/>
      <c r="CF797" s="29"/>
      <c r="CG797" s="29"/>
      <c r="CH797" s="29"/>
      <c r="CI797" s="29"/>
      <c r="CJ797" s="29"/>
      <c r="CK797" s="29"/>
      <c r="CL797" s="29"/>
      <c r="CM797" s="29"/>
      <c r="CN797" s="29"/>
      <c r="CO797" s="29"/>
      <c r="CP797" s="29"/>
      <c r="CQ797" s="29"/>
      <c r="CR797" s="29"/>
      <c r="CS797" s="29"/>
      <c r="CT797" s="29"/>
      <c r="CU797" s="29"/>
      <c r="CV797" s="29"/>
      <c r="CW797" s="29"/>
      <c r="CX797" s="29"/>
      <c r="CY797" s="29"/>
      <c r="CZ797" s="29"/>
      <c r="DA797" s="29"/>
      <c r="DB797" s="29"/>
      <c r="DC797" s="29"/>
      <c r="DD797" s="29"/>
      <c r="DE797" s="29"/>
      <c r="DF797" s="29"/>
      <c r="DG797" s="29"/>
      <c r="DH797" s="29"/>
      <c r="DI797" s="29"/>
      <c r="DJ797" s="29"/>
      <c r="DK797" s="29"/>
      <c r="DL797" s="29"/>
      <c r="DM797" s="29"/>
      <c r="DN797" s="29"/>
      <c r="DO797" s="29"/>
      <c r="DP797" s="29"/>
      <c r="DQ797" s="29"/>
      <c r="DR797" s="29"/>
      <c r="DS797" s="29"/>
      <c r="DT797" s="29"/>
      <c r="DU797" s="29"/>
      <c r="DV797" s="29"/>
      <c r="DW797" s="29"/>
      <c r="DX797" s="29"/>
      <c r="DY797" s="29"/>
      <c r="DZ797" s="29"/>
      <c r="EA797" s="29"/>
      <c r="EB797" s="29"/>
      <c r="EC797" s="29"/>
      <c r="ED797" s="29"/>
      <c r="EE797" s="29"/>
      <c r="EF797" s="29"/>
      <c r="EG797" s="29"/>
      <c r="EH797" s="29"/>
      <c r="EI797" s="29"/>
      <c r="EJ797" s="29"/>
      <c r="EK797" s="29"/>
      <c r="EL797" s="29"/>
      <c r="EM797" s="29"/>
      <c r="EN797" s="29"/>
      <c r="EO797" s="29"/>
      <c r="EP797" s="29"/>
      <c r="EQ797" s="29"/>
      <c r="ER797" s="29"/>
      <c r="ES797" s="29"/>
      <c r="ET797" s="29"/>
      <c r="EU797" s="29"/>
      <c r="EV797" s="29"/>
      <c r="EW797" s="29"/>
      <c r="EX797" s="29"/>
      <c r="EY797" s="29"/>
      <c r="EZ797" s="29"/>
      <c r="FA797" s="29"/>
      <c r="FB797" s="29"/>
      <c r="FC797" s="29"/>
      <c r="FD797" s="29"/>
      <c r="FE797" s="29"/>
      <c r="FF797" s="29"/>
      <c r="FG797" s="29"/>
      <c r="FH797" s="29"/>
      <c r="FI797" s="29"/>
      <c r="FJ797" s="29"/>
      <c r="FK797" s="29"/>
      <c r="FL797" s="29"/>
      <c r="FM797" s="29"/>
      <c r="FN797" s="29"/>
      <c r="FO797" s="29"/>
      <c r="FP797" s="29"/>
      <c r="FQ797" s="29"/>
      <c r="FR797" s="29"/>
      <c r="FS797" s="29"/>
      <c r="FT797" s="29"/>
      <c r="FU797" s="29"/>
      <c r="FV797" s="29"/>
      <c r="FW797" s="29"/>
      <c r="FX797" s="29"/>
      <c r="FY797" s="29"/>
      <c r="FZ797" s="29"/>
      <c r="GA797" s="29"/>
      <c r="GB797" s="29"/>
      <c r="GC797" s="29"/>
      <c r="GD797" s="29"/>
      <c r="GE797" s="29"/>
      <c r="GF797" s="29"/>
      <c r="GG797" s="29"/>
      <c r="GH797" s="29"/>
      <c r="GI797" s="29"/>
      <c r="GJ797" s="29"/>
      <c r="GK797" s="29"/>
      <c r="GL797" s="29"/>
      <c r="GM797" s="29"/>
      <c r="GN797" s="29"/>
      <c r="GO797" s="29"/>
      <c r="GP797" s="29"/>
      <c r="GQ797" s="29"/>
      <c r="GR797" s="29"/>
      <c r="GS797" s="29"/>
      <c r="GT797" s="29"/>
      <c r="GU797" s="29"/>
      <c r="GV797" s="29"/>
      <c r="GW797" s="29"/>
      <c r="GX797" s="29"/>
      <c r="GY797" s="29"/>
      <c r="GZ797" s="29"/>
      <c r="HA797" s="29"/>
      <c r="HB797" s="29"/>
      <c r="HC797" s="29"/>
      <c r="HD797" s="29"/>
      <c r="HE797" s="29"/>
      <c r="HF797" s="29"/>
      <c r="HG797" s="29"/>
      <c r="HH797" s="29"/>
      <c r="HI797" s="29"/>
      <c r="HJ797" s="29"/>
    </row>
    <row r="798" spans="1:235">
      <c r="A798" s="24" t="s">
        <v>1657</v>
      </c>
      <c r="B798" s="35" t="s">
        <v>1658</v>
      </c>
      <c r="C798" s="48"/>
      <c r="D798" s="16">
        <f>D799</f>
        <v>91200</v>
      </c>
      <c r="E798" s="16">
        <f t="shared" si="348"/>
        <v>1250349.8999999999</v>
      </c>
      <c r="F798" s="16">
        <f t="shared" si="348"/>
        <v>658227</v>
      </c>
      <c r="G798" s="16">
        <f t="shared" si="348"/>
        <v>0</v>
      </c>
      <c r="H798" s="16">
        <f t="shared" si="348"/>
        <v>0</v>
      </c>
      <c r="I798" s="16">
        <f t="shared" si="348"/>
        <v>0</v>
      </c>
      <c r="J798" s="16">
        <f t="shared" si="348"/>
        <v>0</v>
      </c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  <c r="BL798" s="29"/>
      <c r="BM798" s="29"/>
      <c r="BN798" s="29"/>
      <c r="BO798" s="29"/>
      <c r="BP798" s="29"/>
      <c r="BQ798" s="29"/>
      <c r="BR798" s="29"/>
      <c r="BS798" s="29"/>
      <c r="BT798" s="29"/>
      <c r="BU798" s="29"/>
      <c r="BV798" s="29"/>
      <c r="BW798" s="29"/>
      <c r="BX798" s="29"/>
      <c r="BY798" s="29"/>
      <c r="BZ798" s="29"/>
      <c r="CA798" s="29"/>
      <c r="CB798" s="29"/>
      <c r="CC798" s="29"/>
      <c r="CD798" s="29"/>
      <c r="CE798" s="29"/>
      <c r="CF798" s="29"/>
      <c r="CG798" s="29"/>
      <c r="CH798" s="29"/>
      <c r="CI798" s="29"/>
      <c r="CJ798" s="29"/>
      <c r="CK798" s="29"/>
      <c r="CL798" s="29"/>
      <c r="CM798" s="29"/>
      <c r="CN798" s="29"/>
      <c r="CO798" s="29"/>
      <c r="CP798" s="29"/>
      <c r="CQ798" s="29"/>
      <c r="CR798" s="29"/>
      <c r="CS798" s="29"/>
      <c r="CT798" s="29"/>
      <c r="CU798" s="29"/>
      <c r="CV798" s="29"/>
      <c r="CW798" s="29"/>
      <c r="CX798" s="29"/>
      <c r="CY798" s="29"/>
      <c r="CZ798" s="29"/>
      <c r="DA798" s="29"/>
      <c r="DB798" s="29"/>
      <c r="DC798" s="29"/>
      <c r="DD798" s="29"/>
      <c r="DE798" s="29"/>
      <c r="DF798" s="29"/>
      <c r="DG798" s="29"/>
      <c r="DH798" s="29"/>
      <c r="DI798" s="29"/>
      <c r="DJ798" s="29"/>
      <c r="DK798" s="29"/>
      <c r="DL798" s="29"/>
      <c r="DM798" s="29"/>
      <c r="DN798" s="29"/>
      <c r="DO798" s="29"/>
      <c r="DP798" s="29"/>
      <c r="DQ798" s="29"/>
      <c r="DR798" s="29"/>
      <c r="DS798" s="29"/>
      <c r="DT798" s="29"/>
      <c r="DU798" s="29"/>
      <c r="DV798" s="29"/>
      <c r="DW798" s="29"/>
      <c r="DX798" s="29"/>
      <c r="DY798" s="29"/>
      <c r="DZ798" s="29"/>
      <c r="EA798" s="29"/>
      <c r="EB798" s="29"/>
      <c r="EC798" s="29"/>
      <c r="ED798" s="29"/>
      <c r="EE798" s="29"/>
      <c r="EF798" s="29"/>
      <c r="EG798" s="29"/>
      <c r="EH798" s="29"/>
      <c r="EI798" s="29"/>
      <c r="EJ798" s="29"/>
      <c r="EK798" s="29"/>
      <c r="EL798" s="29"/>
      <c r="EM798" s="29"/>
      <c r="EN798" s="29"/>
      <c r="EO798" s="29"/>
      <c r="EP798" s="29"/>
      <c r="EQ798" s="29"/>
      <c r="ER798" s="29"/>
      <c r="ES798" s="29"/>
      <c r="ET798" s="29"/>
      <c r="EU798" s="29"/>
      <c r="EV798" s="29"/>
      <c r="EW798" s="29"/>
      <c r="EX798" s="29"/>
      <c r="EY798" s="29"/>
      <c r="EZ798" s="29"/>
      <c r="FA798" s="29"/>
      <c r="FB798" s="29"/>
      <c r="FC798" s="29"/>
      <c r="FD798" s="29"/>
      <c r="FE798" s="29"/>
      <c r="FF798" s="29"/>
      <c r="FG798" s="29"/>
      <c r="FH798" s="29"/>
      <c r="FI798" s="29"/>
      <c r="FJ798" s="29"/>
      <c r="FK798" s="29"/>
      <c r="FL798" s="29"/>
      <c r="FM798" s="29"/>
      <c r="FN798" s="29"/>
      <c r="FO798" s="29"/>
      <c r="FP798" s="29"/>
      <c r="FQ798" s="29"/>
      <c r="FR798" s="29"/>
      <c r="FS798" s="29"/>
      <c r="FT798" s="29"/>
      <c r="FU798" s="29"/>
      <c r="FV798" s="29"/>
      <c r="FW798" s="29"/>
      <c r="FX798" s="29"/>
      <c r="FY798" s="29"/>
      <c r="FZ798" s="29"/>
      <c r="GA798" s="29"/>
      <c r="GB798" s="29"/>
      <c r="GC798" s="29"/>
      <c r="GD798" s="29"/>
      <c r="GE798" s="29"/>
      <c r="GF798" s="29"/>
      <c r="GG798" s="29"/>
      <c r="GH798" s="29"/>
      <c r="GI798" s="29"/>
      <c r="GJ798" s="29"/>
      <c r="GK798" s="29"/>
      <c r="GL798" s="29"/>
      <c r="GM798" s="29"/>
      <c r="GN798" s="29"/>
      <c r="GO798" s="29"/>
      <c r="GP798" s="29"/>
      <c r="GQ798" s="29"/>
      <c r="GR798" s="29"/>
      <c r="GS798" s="29"/>
      <c r="GT798" s="29"/>
      <c r="GU798" s="29"/>
      <c r="GV798" s="29"/>
      <c r="GW798" s="29"/>
      <c r="GX798" s="29"/>
      <c r="GY798" s="29"/>
      <c r="GZ798" s="29"/>
      <c r="HA798" s="29"/>
      <c r="HB798" s="29"/>
      <c r="HC798" s="29"/>
      <c r="HD798" s="29"/>
      <c r="HE798" s="29"/>
      <c r="HF798" s="29"/>
      <c r="HG798" s="29"/>
      <c r="HH798" s="29"/>
      <c r="HI798" s="29"/>
      <c r="HJ798" s="29"/>
    </row>
    <row r="799" spans="1:235" ht="21" customHeight="1">
      <c r="A799" s="24" t="s">
        <v>1660</v>
      </c>
      <c r="B799" s="35" t="s">
        <v>1659</v>
      </c>
      <c r="C799" s="48"/>
      <c r="D799" s="16">
        <f t="shared" ref="D799:E799" si="349">SUM(D800:D802)</f>
        <v>91200</v>
      </c>
      <c r="E799" s="16">
        <f t="shared" si="349"/>
        <v>1250349.8999999999</v>
      </c>
      <c r="F799" s="16">
        <f>SUM(F800:F804)</f>
        <v>658227</v>
      </c>
      <c r="G799" s="16">
        <f t="shared" ref="G799:J799" si="350">SUM(G800:G804)</f>
        <v>0</v>
      </c>
      <c r="H799" s="16">
        <f t="shared" si="350"/>
        <v>0</v>
      </c>
      <c r="I799" s="16">
        <f t="shared" si="350"/>
        <v>0</v>
      </c>
      <c r="J799" s="16">
        <f t="shared" si="350"/>
        <v>0</v>
      </c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  <c r="BL799" s="29"/>
      <c r="BM799" s="29"/>
      <c r="BN799" s="29"/>
      <c r="BO799" s="29"/>
      <c r="BP799" s="29"/>
      <c r="BQ799" s="29"/>
      <c r="BR799" s="29"/>
      <c r="BS799" s="29"/>
      <c r="BT799" s="29"/>
      <c r="BU799" s="29"/>
      <c r="BV799" s="29"/>
      <c r="BW799" s="29"/>
      <c r="BX799" s="29"/>
      <c r="BY799" s="29"/>
      <c r="BZ799" s="29"/>
      <c r="CA799" s="29"/>
      <c r="CB799" s="29"/>
      <c r="CC799" s="29"/>
      <c r="CD799" s="29"/>
      <c r="CE799" s="29"/>
      <c r="CF799" s="29"/>
      <c r="CG799" s="29"/>
      <c r="CH799" s="29"/>
      <c r="CI799" s="29"/>
      <c r="CJ799" s="29"/>
      <c r="CK799" s="29"/>
      <c r="CL799" s="29"/>
      <c r="CM799" s="29"/>
      <c r="CN799" s="29"/>
      <c r="CO799" s="29"/>
      <c r="CP799" s="29"/>
      <c r="CQ799" s="29"/>
      <c r="CR799" s="29"/>
      <c r="CS799" s="29"/>
      <c r="CT799" s="29"/>
      <c r="CU799" s="29"/>
      <c r="CV799" s="29"/>
      <c r="CW799" s="29"/>
      <c r="CX799" s="29"/>
      <c r="CY799" s="29"/>
      <c r="CZ799" s="29"/>
      <c r="DA799" s="29"/>
      <c r="DB799" s="29"/>
      <c r="DC799" s="29"/>
      <c r="DD799" s="29"/>
      <c r="DE799" s="29"/>
      <c r="DF799" s="29"/>
      <c r="DG799" s="29"/>
      <c r="DH799" s="29"/>
      <c r="DI799" s="29"/>
      <c r="DJ799" s="29"/>
      <c r="DK799" s="29"/>
      <c r="DL799" s="29"/>
      <c r="DM799" s="29"/>
      <c r="DN799" s="29"/>
      <c r="DO799" s="29"/>
      <c r="DP799" s="29"/>
      <c r="DQ799" s="29"/>
      <c r="DR799" s="29"/>
      <c r="DS799" s="29"/>
      <c r="DT799" s="29"/>
      <c r="DU799" s="29"/>
      <c r="DV799" s="29"/>
      <c r="DW799" s="29"/>
      <c r="DX799" s="29"/>
      <c r="DY799" s="29"/>
      <c r="DZ799" s="29"/>
      <c r="EA799" s="29"/>
      <c r="EB799" s="29"/>
      <c r="EC799" s="29"/>
      <c r="ED799" s="29"/>
      <c r="EE799" s="29"/>
      <c r="EF799" s="29"/>
      <c r="EG799" s="29"/>
      <c r="EH799" s="29"/>
      <c r="EI799" s="29"/>
      <c r="EJ799" s="29"/>
      <c r="EK799" s="29"/>
      <c r="EL799" s="29"/>
      <c r="EM799" s="29"/>
      <c r="EN799" s="29"/>
      <c r="EO799" s="29"/>
      <c r="EP799" s="29"/>
      <c r="EQ799" s="29"/>
      <c r="ER799" s="29"/>
      <c r="ES799" s="29"/>
      <c r="ET799" s="29"/>
      <c r="EU799" s="29"/>
      <c r="EV799" s="29"/>
      <c r="EW799" s="29"/>
      <c r="EX799" s="29"/>
      <c r="EY799" s="29"/>
      <c r="EZ799" s="29"/>
      <c r="FA799" s="29"/>
      <c r="FB799" s="29"/>
      <c r="FC799" s="29"/>
      <c r="FD799" s="29"/>
      <c r="FE799" s="29"/>
      <c r="FF799" s="29"/>
      <c r="FG799" s="29"/>
      <c r="FH799" s="29"/>
      <c r="FI799" s="29"/>
      <c r="FJ799" s="29"/>
      <c r="FK799" s="29"/>
      <c r="FL799" s="29"/>
      <c r="FM799" s="29"/>
      <c r="FN799" s="29"/>
      <c r="FO799" s="29"/>
      <c r="FP799" s="29"/>
      <c r="FQ799" s="29"/>
      <c r="FR799" s="29"/>
      <c r="FS799" s="29"/>
      <c r="FT799" s="29"/>
      <c r="FU799" s="29"/>
      <c r="FV799" s="29"/>
      <c r="FW799" s="29"/>
      <c r="FX799" s="29"/>
      <c r="FY799" s="29"/>
      <c r="FZ799" s="29"/>
      <c r="GA799" s="29"/>
      <c r="GB799" s="29"/>
      <c r="GC799" s="29"/>
      <c r="GD799" s="29"/>
      <c r="GE799" s="29"/>
      <c r="GF799" s="29"/>
      <c r="GG799" s="29"/>
      <c r="GH799" s="29"/>
      <c r="GI799" s="29"/>
      <c r="GJ799" s="29"/>
      <c r="GK799" s="29"/>
      <c r="GL799" s="29"/>
      <c r="GM799" s="29"/>
      <c r="GN799" s="29"/>
      <c r="GO799" s="29"/>
      <c r="GP799" s="29"/>
      <c r="GQ799" s="29"/>
      <c r="GR799" s="29"/>
      <c r="GS799" s="29"/>
      <c r="GT799" s="29"/>
      <c r="GU799" s="29"/>
      <c r="GV799" s="29"/>
      <c r="GW799" s="29"/>
      <c r="GX799" s="29"/>
      <c r="GY799" s="29"/>
      <c r="GZ799" s="29"/>
      <c r="HA799" s="29"/>
      <c r="HB799" s="29"/>
      <c r="HC799" s="29"/>
      <c r="HD799" s="29"/>
      <c r="HE799" s="29"/>
      <c r="HF799" s="29"/>
      <c r="HG799" s="29"/>
      <c r="HH799" s="29"/>
      <c r="HI799" s="29"/>
      <c r="HJ799" s="29"/>
    </row>
    <row r="800" spans="1:235">
      <c r="A800" s="22" t="s">
        <v>1661</v>
      </c>
      <c r="B800" s="36" t="s">
        <v>280</v>
      </c>
      <c r="C800" s="48" t="s">
        <v>132</v>
      </c>
      <c r="D800" s="17">
        <v>67600</v>
      </c>
      <c r="E800" s="16">
        <v>656302.9</v>
      </c>
      <c r="F800" s="16">
        <v>308477</v>
      </c>
      <c r="G800" s="16"/>
      <c r="H800" s="16"/>
      <c r="I800" s="16"/>
      <c r="J800" s="16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  <c r="BG800" s="29"/>
      <c r="BH800" s="29"/>
      <c r="BI800" s="29"/>
      <c r="BJ800" s="29"/>
      <c r="BK800" s="29"/>
      <c r="BL800" s="29"/>
      <c r="BM800" s="29"/>
      <c r="BN800" s="29"/>
      <c r="BO800" s="29"/>
      <c r="BP800" s="29"/>
      <c r="BQ800" s="29"/>
      <c r="BR800" s="29"/>
      <c r="BS800" s="29"/>
      <c r="BT800" s="29"/>
      <c r="BU800" s="29"/>
      <c r="BV800" s="29"/>
      <c r="BW800" s="29"/>
      <c r="BX800" s="29"/>
      <c r="BY800" s="29"/>
      <c r="BZ800" s="29"/>
      <c r="CA800" s="29"/>
      <c r="CB800" s="29"/>
      <c r="CC800" s="29"/>
      <c r="CD800" s="29"/>
      <c r="CE800" s="29"/>
      <c r="CF800" s="29"/>
      <c r="CG800" s="29"/>
      <c r="CH800" s="29"/>
      <c r="CI800" s="29"/>
      <c r="CJ800" s="29"/>
      <c r="CK800" s="29"/>
      <c r="CL800" s="29"/>
      <c r="CM800" s="29"/>
      <c r="CN800" s="29"/>
      <c r="CO800" s="29"/>
      <c r="CP800" s="29"/>
      <c r="CQ800" s="29"/>
      <c r="CR800" s="29"/>
      <c r="CS800" s="29"/>
      <c r="CT800" s="29"/>
      <c r="CU800" s="29"/>
      <c r="CV800" s="29"/>
      <c r="CW800" s="29"/>
      <c r="CX800" s="29"/>
      <c r="CY800" s="29"/>
      <c r="CZ800" s="29"/>
      <c r="DA800" s="29"/>
      <c r="DB800" s="29"/>
      <c r="DC800" s="29"/>
      <c r="DD800" s="29"/>
      <c r="DE800" s="29"/>
      <c r="DF800" s="29"/>
      <c r="DG800" s="29"/>
      <c r="DH800" s="29"/>
      <c r="DI800" s="29"/>
      <c r="DJ800" s="29"/>
      <c r="DK800" s="29"/>
      <c r="DL800" s="29"/>
      <c r="DM800" s="29"/>
      <c r="DN800" s="29"/>
      <c r="DO800" s="29"/>
      <c r="DP800" s="29"/>
      <c r="DQ800" s="29"/>
      <c r="DR800" s="29"/>
      <c r="DS800" s="29"/>
      <c r="DT800" s="29"/>
      <c r="DU800" s="29"/>
      <c r="DV800" s="29"/>
      <c r="DW800" s="29"/>
      <c r="DX800" s="29"/>
      <c r="DY800" s="29"/>
      <c r="DZ800" s="29"/>
      <c r="EA800" s="29"/>
      <c r="EB800" s="29"/>
      <c r="EC800" s="29"/>
      <c r="ED800" s="29"/>
      <c r="EE800" s="29"/>
      <c r="EF800" s="29"/>
      <c r="EG800" s="29"/>
      <c r="EH800" s="29"/>
      <c r="EI800" s="29"/>
      <c r="EJ800" s="29"/>
      <c r="EK800" s="29"/>
      <c r="EL800" s="29"/>
      <c r="EM800" s="29"/>
      <c r="EN800" s="29"/>
      <c r="EO800" s="29"/>
      <c r="EP800" s="29"/>
      <c r="EQ800" s="29"/>
      <c r="ER800" s="29"/>
      <c r="ES800" s="29"/>
      <c r="ET800" s="29"/>
      <c r="EU800" s="29"/>
      <c r="EV800" s="29"/>
      <c r="EW800" s="29"/>
      <c r="EX800" s="29"/>
      <c r="EY800" s="29"/>
      <c r="EZ800" s="29"/>
      <c r="FA800" s="29"/>
      <c r="FB800" s="29"/>
      <c r="FC800" s="29"/>
      <c r="FD800" s="29"/>
      <c r="FE800" s="29"/>
      <c r="FF800" s="29"/>
      <c r="FG800" s="29"/>
      <c r="FH800" s="29"/>
      <c r="FI800" s="29"/>
      <c r="FJ800" s="29"/>
      <c r="FK800" s="29"/>
      <c r="FL800" s="29"/>
      <c r="FM800" s="29"/>
      <c r="FN800" s="29"/>
      <c r="FO800" s="29"/>
      <c r="FP800" s="29"/>
      <c r="FQ800" s="29"/>
      <c r="FR800" s="29"/>
      <c r="FS800" s="29"/>
      <c r="FT800" s="29"/>
      <c r="FU800" s="29"/>
      <c r="FV800" s="29"/>
      <c r="FW800" s="29"/>
      <c r="FX800" s="29"/>
      <c r="FY800" s="29"/>
      <c r="FZ800" s="29"/>
      <c r="GA800" s="29"/>
      <c r="GB800" s="29"/>
      <c r="GC800" s="29"/>
      <c r="GD800" s="29"/>
      <c r="GE800" s="29"/>
      <c r="GF800" s="29"/>
      <c r="GG800" s="29"/>
      <c r="GH800" s="29"/>
      <c r="GI800" s="29"/>
      <c r="GJ800" s="29"/>
      <c r="GK800" s="29"/>
      <c r="GL800" s="29"/>
      <c r="GM800" s="29"/>
      <c r="GN800" s="29"/>
      <c r="GO800" s="29"/>
      <c r="GP800" s="29"/>
      <c r="GQ800" s="29"/>
      <c r="GR800" s="29"/>
      <c r="GS800" s="29"/>
      <c r="GT800" s="29"/>
      <c r="GU800" s="29"/>
      <c r="GV800" s="29"/>
      <c r="GW800" s="29"/>
      <c r="GX800" s="29"/>
      <c r="GY800" s="29"/>
      <c r="GZ800" s="29"/>
      <c r="HA800" s="29"/>
      <c r="HB800" s="29"/>
      <c r="HC800" s="29"/>
      <c r="HD800" s="29"/>
      <c r="HE800" s="29"/>
      <c r="HF800" s="29"/>
      <c r="HG800" s="29"/>
      <c r="HH800" s="29"/>
      <c r="HI800" s="29"/>
      <c r="HJ800" s="29"/>
    </row>
    <row r="801" spans="1:235">
      <c r="A801" s="22" t="s">
        <v>1662</v>
      </c>
      <c r="B801" s="36" t="s">
        <v>1663</v>
      </c>
      <c r="C801" s="48" t="s">
        <v>132</v>
      </c>
      <c r="D801" s="17">
        <v>18500</v>
      </c>
      <c r="E801" s="16">
        <v>594047</v>
      </c>
      <c r="F801" s="16">
        <v>247750</v>
      </c>
      <c r="G801" s="16"/>
      <c r="H801" s="16"/>
      <c r="I801" s="16"/>
      <c r="J801" s="16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  <c r="BL801" s="29"/>
      <c r="BM801" s="29"/>
      <c r="BN801" s="29"/>
      <c r="BO801" s="29"/>
      <c r="BP801" s="29"/>
      <c r="BQ801" s="29"/>
      <c r="BR801" s="29"/>
      <c r="BS801" s="29"/>
      <c r="BT801" s="29"/>
      <c r="BU801" s="29"/>
      <c r="BV801" s="29"/>
      <c r="BW801" s="29"/>
      <c r="BX801" s="29"/>
      <c r="BY801" s="29"/>
      <c r="BZ801" s="29"/>
      <c r="CA801" s="29"/>
      <c r="CB801" s="29"/>
      <c r="CC801" s="29"/>
      <c r="CD801" s="29"/>
      <c r="CE801" s="29"/>
      <c r="CF801" s="29"/>
      <c r="CG801" s="29"/>
      <c r="CH801" s="29"/>
      <c r="CI801" s="29"/>
      <c r="CJ801" s="29"/>
      <c r="CK801" s="29"/>
      <c r="CL801" s="29"/>
      <c r="CM801" s="29"/>
      <c r="CN801" s="29"/>
      <c r="CO801" s="29"/>
      <c r="CP801" s="29"/>
      <c r="CQ801" s="29"/>
      <c r="CR801" s="29"/>
      <c r="CS801" s="29"/>
      <c r="CT801" s="29"/>
      <c r="CU801" s="29"/>
      <c r="CV801" s="29"/>
      <c r="CW801" s="29"/>
      <c r="CX801" s="29"/>
      <c r="CY801" s="29"/>
      <c r="CZ801" s="29"/>
      <c r="DA801" s="29"/>
      <c r="DB801" s="29"/>
      <c r="DC801" s="29"/>
      <c r="DD801" s="29"/>
      <c r="DE801" s="29"/>
      <c r="DF801" s="29"/>
      <c r="DG801" s="29"/>
      <c r="DH801" s="29"/>
      <c r="DI801" s="29"/>
      <c r="DJ801" s="29"/>
      <c r="DK801" s="29"/>
      <c r="DL801" s="29"/>
      <c r="DM801" s="29"/>
      <c r="DN801" s="29"/>
      <c r="DO801" s="29"/>
      <c r="DP801" s="29"/>
      <c r="DQ801" s="29"/>
      <c r="DR801" s="29"/>
      <c r="DS801" s="29"/>
      <c r="DT801" s="29"/>
      <c r="DU801" s="29"/>
      <c r="DV801" s="29"/>
      <c r="DW801" s="29"/>
      <c r="DX801" s="29"/>
      <c r="DY801" s="29"/>
      <c r="DZ801" s="29"/>
      <c r="EA801" s="29"/>
      <c r="EB801" s="29"/>
      <c r="EC801" s="29"/>
      <c r="ED801" s="29"/>
      <c r="EE801" s="29"/>
      <c r="EF801" s="29"/>
      <c r="EG801" s="29"/>
      <c r="EH801" s="29"/>
      <c r="EI801" s="29"/>
      <c r="EJ801" s="29"/>
      <c r="EK801" s="29"/>
      <c r="EL801" s="29"/>
      <c r="EM801" s="29"/>
      <c r="EN801" s="29"/>
      <c r="EO801" s="29"/>
      <c r="EP801" s="29"/>
      <c r="EQ801" s="29"/>
      <c r="ER801" s="29"/>
      <c r="ES801" s="29"/>
      <c r="ET801" s="29"/>
      <c r="EU801" s="29"/>
      <c r="EV801" s="29"/>
      <c r="EW801" s="29"/>
      <c r="EX801" s="29"/>
      <c r="EY801" s="29"/>
      <c r="EZ801" s="29"/>
      <c r="FA801" s="29"/>
      <c r="FB801" s="29"/>
      <c r="FC801" s="29"/>
      <c r="FD801" s="29"/>
      <c r="FE801" s="29"/>
      <c r="FF801" s="29"/>
      <c r="FG801" s="29"/>
      <c r="FH801" s="29"/>
      <c r="FI801" s="29"/>
      <c r="FJ801" s="29"/>
      <c r="FK801" s="29"/>
      <c r="FL801" s="29"/>
      <c r="FM801" s="29"/>
      <c r="FN801" s="29"/>
      <c r="FO801" s="29"/>
      <c r="FP801" s="29"/>
      <c r="FQ801" s="29"/>
      <c r="FR801" s="29"/>
      <c r="FS801" s="29"/>
      <c r="FT801" s="29"/>
      <c r="FU801" s="29"/>
      <c r="FV801" s="29"/>
      <c r="FW801" s="29"/>
      <c r="FX801" s="29"/>
      <c r="FY801" s="29"/>
      <c r="FZ801" s="29"/>
      <c r="GA801" s="29"/>
      <c r="GB801" s="29"/>
      <c r="GC801" s="29"/>
      <c r="GD801" s="29"/>
      <c r="GE801" s="29"/>
      <c r="GF801" s="29"/>
      <c r="GG801" s="29"/>
      <c r="GH801" s="29"/>
      <c r="GI801" s="29"/>
      <c r="GJ801" s="29"/>
      <c r="GK801" s="29"/>
      <c r="GL801" s="29"/>
      <c r="GM801" s="29"/>
      <c r="GN801" s="29"/>
      <c r="GO801" s="29"/>
      <c r="GP801" s="29"/>
      <c r="GQ801" s="29"/>
      <c r="GR801" s="29"/>
      <c r="GS801" s="29"/>
      <c r="GT801" s="29"/>
      <c r="GU801" s="29"/>
      <c r="GV801" s="29"/>
      <c r="GW801" s="29"/>
      <c r="GX801" s="29"/>
      <c r="GY801" s="29"/>
      <c r="GZ801" s="29"/>
      <c r="HA801" s="29"/>
      <c r="HB801" s="29"/>
      <c r="HC801" s="29"/>
      <c r="HD801" s="29"/>
      <c r="HE801" s="29"/>
      <c r="HF801" s="29"/>
      <c r="HG801" s="29"/>
      <c r="HH801" s="29"/>
      <c r="HI801" s="29"/>
      <c r="HJ801" s="29"/>
    </row>
    <row r="802" spans="1:235">
      <c r="A802" s="22" t="s">
        <v>1664</v>
      </c>
      <c r="B802" s="36" t="s">
        <v>1665</v>
      </c>
      <c r="C802" s="48" t="s">
        <v>132</v>
      </c>
      <c r="D802" s="17">
        <v>5100</v>
      </c>
      <c r="E802" s="43"/>
      <c r="F802" s="16"/>
      <c r="G802" s="16"/>
      <c r="H802" s="16"/>
      <c r="I802" s="16"/>
      <c r="J802" s="16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/>
      <c r="BG802" s="29"/>
      <c r="BH802" s="29"/>
      <c r="BI802" s="29"/>
      <c r="BJ802" s="29"/>
      <c r="BK802" s="29"/>
      <c r="BL802" s="29"/>
      <c r="BM802" s="29"/>
      <c r="BN802" s="29"/>
      <c r="BO802" s="29"/>
      <c r="BP802" s="29"/>
      <c r="BQ802" s="29"/>
      <c r="BR802" s="29"/>
      <c r="BS802" s="29"/>
      <c r="BT802" s="29"/>
      <c r="BU802" s="29"/>
      <c r="BV802" s="29"/>
      <c r="BW802" s="29"/>
      <c r="BX802" s="29"/>
      <c r="BY802" s="29"/>
      <c r="BZ802" s="29"/>
      <c r="CA802" s="29"/>
      <c r="CB802" s="29"/>
      <c r="CC802" s="29"/>
      <c r="CD802" s="29"/>
      <c r="CE802" s="29"/>
      <c r="CF802" s="29"/>
      <c r="CG802" s="29"/>
      <c r="CH802" s="29"/>
      <c r="CI802" s="29"/>
      <c r="CJ802" s="29"/>
      <c r="CK802" s="29"/>
      <c r="CL802" s="29"/>
      <c r="CM802" s="29"/>
      <c r="CN802" s="29"/>
      <c r="CO802" s="29"/>
      <c r="CP802" s="29"/>
      <c r="CQ802" s="29"/>
      <c r="CR802" s="29"/>
      <c r="CS802" s="29"/>
      <c r="CT802" s="29"/>
      <c r="CU802" s="29"/>
      <c r="CV802" s="29"/>
      <c r="CW802" s="29"/>
      <c r="CX802" s="29"/>
      <c r="CY802" s="29"/>
      <c r="CZ802" s="29"/>
      <c r="DA802" s="29"/>
      <c r="DB802" s="29"/>
      <c r="DC802" s="29"/>
      <c r="DD802" s="29"/>
      <c r="DE802" s="29"/>
      <c r="DF802" s="29"/>
      <c r="DG802" s="29"/>
      <c r="DH802" s="29"/>
      <c r="DI802" s="29"/>
      <c r="DJ802" s="29"/>
      <c r="DK802" s="29"/>
      <c r="DL802" s="29"/>
      <c r="DM802" s="29"/>
      <c r="DN802" s="29"/>
      <c r="DO802" s="29"/>
      <c r="DP802" s="29"/>
      <c r="DQ802" s="29"/>
      <c r="DR802" s="29"/>
      <c r="DS802" s="29"/>
      <c r="DT802" s="29"/>
      <c r="DU802" s="29"/>
      <c r="DV802" s="29"/>
      <c r="DW802" s="29"/>
      <c r="DX802" s="29"/>
      <c r="DY802" s="29"/>
      <c r="DZ802" s="29"/>
      <c r="EA802" s="29"/>
      <c r="EB802" s="29"/>
      <c r="EC802" s="29"/>
      <c r="ED802" s="29"/>
      <c r="EE802" s="29"/>
      <c r="EF802" s="29"/>
      <c r="EG802" s="29"/>
      <c r="EH802" s="29"/>
      <c r="EI802" s="29"/>
      <c r="EJ802" s="29"/>
      <c r="EK802" s="29"/>
      <c r="EL802" s="29"/>
      <c r="EM802" s="29"/>
      <c r="EN802" s="29"/>
      <c r="EO802" s="29"/>
      <c r="EP802" s="29"/>
      <c r="EQ802" s="29"/>
      <c r="ER802" s="29"/>
      <c r="ES802" s="29"/>
      <c r="ET802" s="29"/>
      <c r="EU802" s="29"/>
      <c r="EV802" s="29"/>
      <c r="EW802" s="29"/>
      <c r="EX802" s="29"/>
      <c r="EY802" s="29"/>
      <c r="EZ802" s="29"/>
      <c r="FA802" s="29"/>
      <c r="FB802" s="29"/>
      <c r="FC802" s="29"/>
      <c r="FD802" s="29"/>
      <c r="FE802" s="29"/>
      <c r="FF802" s="29"/>
      <c r="FG802" s="29"/>
      <c r="FH802" s="29"/>
      <c r="FI802" s="29"/>
      <c r="FJ802" s="29"/>
      <c r="FK802" s="29"/>
      <c r="FL802" s="29"/>
      <c r="FM802" s="29"/>
      <c r="FN802" s="29"/>
      <c r="FO802" s="29"/>
      <c r="FP802" s="29"/>
      <c r="FQ802" s="29"/>
      <c r="FR802" s="29"/>
      <c r="FS802" s="29"/>
      <c r="FT802" s="29"/>
      <c r="FU802" s="29"/>
      <c r="FV802" s="29"/>
      <c r="FW802" s="29"/>
      <c r="FX802" s="29"/>
      <c r="FY802" s="29"/>
      <c r="FZ802" s="29"/>
      <c r="GA802" s="29"/>
      <c r="GB802" s="29"/>
      <c r="GC802" s="29"/>
      <c r="GD802" s="29"/>
      <c r="GE802" s="29"/>
      <c r="GF802" s="29"/>
      <c r="GG802" s="29"/>
      <c r="GH802" s="29"/>
      <c r="GI802" s="29"/>
      <c r="GJ802" s="29"/>
      <c r="GK802" s="29"/>
      <c r="GL802" s="29"/>
      <c r="GM802" s="29"/>
      <c r="GN802" s="29"/>
      <c r="GO802" s="29"/>
      <c r="GP802" s="29"/>
      <c r="GQ802" s="29"/>
      <c r="GR802" s="29"/>
      <c r="GS802" s="29"/>
      <c r="GT802" s="29"/>
      <c r="GU802" s="29"/>
      <c r="GV802" s="29"/>
      <c r="GW802" s="29"/>
      <c r="GX802" s="29"/>
      <c r="GY802" s="29"/>
      <c r="GZ802" s="29"/>
      <c r="HA802" s="29"/>
      <c r="HB802" s="29"/>
      <c r="HC802" s="29"/>
      <c r="HD802" s="29"/>
      <c r="HE802" s="29"/>
      <c r="HF802" s="29"/>
      <c r="HG802" s="29"/>
      <c r="HH802" s="29"/>
      <c r="HI802" s="29"/>
      <c r="HJ802" s="29"/>
    </row>
    <row r="803" spans="1:235">
      <c r="A803" s="22" t="s">
        <v>2140</v>
      </c>
      <c r="B803" s="36" t="s">
        <v>2142</v>
      </c>
      <c r="C803" s="48" t="s">
        <v>149</v>
      </c>
      <c r="D803" s="17"/>
      <c r="E803" s="43"/>
      <c r="F803" s="16">
        <v>11000</v>
      </c>
      <c r="G803" s="16"/>
      <c r="H803" s="16"/>
      <c r="I803" s="16"/>
      <c r="J803" s="16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  <c r="BG803" s="29"/>
      <c r="BH803" s="29"/>
      <c r="BI803" s="29"/>
      <c r="BJ803" s="29"/>
      <c r="BK803" s="29"/>
      <c r="BL803" s="29"/>
      <c r="BM803" s="29"/>
      <c r="BN803" s="29"/>
      <c r="BO803" s="29"/>
      <c r="BP803" s="29"/>
      <c r="BQ803" s="29"/>
      <c r="BR803" s="29"/>
      <c r="BS803" s="29"/>
      <c r="BT803" s="29"/>
      <c r="BU803" s="29"/>
      <c r="BV803" s="29"/>
      <c r="BW803" s="29"/>
      <c r="BX803" s="29"/>
      <c r="BY803" s="29"/>
      <c r="BZ803" s="29"/>
      <c r="CA803" s="29"/>
      <c r="CB803" s="29"/>
      <c r="CC803" s="29"/>
      <c r="CD803" s="29"/>
      <c r="CE803" s="29"/>
      <c r="CF803" s="29"/>
      <c r="CG803" s="29"/>
      <c r="CH803" s="29"/>
      <c r="CI803" s="29"/>
      <c r="CJ803" s="29"/>
      <c r="CK803" s="29"/>
      <c r="CL803" s="29"/>
      <c r="CM803" s="29"/>
      <c r="CN803" s="29"/>
      <c r="CO803" s="29"/>
      <c r="CP803" s="29"/>
      <c r="CQ803" s="29"/>
      <c r="CR803" s="29"/>
      <c r="CS803" s="29"/>
      <c r="CT803" s="29"/>
      <c r="CU803" s="29"/>
      <c r="CV803" s="29"/>
      <c r="CW803" s="29"/>
      <c r="CX803" s="29"/>
      <c r="CY803" s="29"/>
      <c r="CZ803" s="29"/>
      <c r="DA803" s="29"/>
      <c r="DB803" s="29"/>
      <c r="DC803" s="29"/>
      <c r="DD803" s="29"/>
      <c r="DE803" s="29"/>
      <c r="DF803" s="29"/>
      <c r="DG803" s="29"/>
      <c r="DH803" s="29"/>
      <c r="DI803" s="29"/>
      <c r="DJ803" s="29"/>
      <c r="DK803" s="29"/>
      <c r="DL803" s="29"/>
      <c r="DM803" s="29"/>
      <c r="DN803" s="29"/>
      <c r="DO803" s="29"/>
      <c r="DP803" s="29"/>
      <c r="DQ803" s="29"/>
      <c r="DR803" s="29"/>
      <c r="DS803" s="29"/>
      <c r="DT803" s="29"/>
      <c r="DU803" s="29"/>
      <c r="DV803" s="29"/>
      <c r="DW803" s="29"/>
      <c r="DX803" s="29"/>
      <c r="DY803" s="29"/>
      <c r="DZ803" s="29"/>
      <c r="EA803" s="29"/>
      <c r="EB803" s="29"/>
      <c r="EC803" s="29"/>
      <c r="ED803" s="29"/>
      <c r="EE803" s="29"/>
      <c r="EF803" s="29"/>
      <c r="EG803" s="29"/>
      <c r="EH803" s="29"/>
      <c r="EI803" s="29"/>
      <c r="EJ803" s="29"/>
      <c r="EK803" s="29"/>
      <c r="EL803" s="29"/>
      <c r="EM803" s="29"/>
      <c r="EN803" s="29"/>
      <c r="EO803" s="29"/>
      <c r="EP803" s="29"/>
      <c r="EQ803" s="29"/>
      <c r="ER803" s="29"/>
      <c r="ES803" s="29"/>
      <c r="ET803" s="29"/>
      <c r="EU803" s="29"/>
      <c r="EV803" s="29"/>
      <c r="EW803" s="29"/>
      <c r="EX803" s="29"/>
      <c r="EY803" s="29"/>
      <c r="EZ803" s="29"/>
      <c r="FA803" s="29"/>
      <c r="FB803" s="29"/>
      <c r="FC803" s="29"/>
      <c r="FD803" s="29"/>
      <c r="FE803" s="29"/>
      <c r="FF803" s="29"/>
      <c r="FG803" s="29"/>
      <c r="FH803" s="29"/>
      <c r="FI803" s="29"/>
      <c r="FJ803" s="29"/>
      <c r="FK803" s="29"/>
      <c r="FL803" s="29"/>
      <c r="FM803" s="29"/>
      <c r="FN803" s="29"/>
      <c r="FO803" s="29"/>
      <c r="FP803" s="29"/>
      <c r="FQ803" s="29"/>
      <c r="FR803" s="29"/>
      <c r="FS803" s="29"/>
      <c r="FT803" s="29"/>
      <c r="FU803" s="29"/>
      <c r="FV803" s="29"/>
      <c r="FW803" s="29"/>
      <c r="FX803" s="29"/>
      <c r="FY803" s="29"/>
      <c r="FZ803" s="29"/>
      <c r="GA803" s="29"/>
      <c r="GB803" s="29"/>
      <c r="GC803" s="29"/>
      <c r="GD803" s="29"/>
      <c r="GE803" s="29"/>
      <c r="GF803" s="29"/>
      <c r="GG803" s="29"/>
      <c r="GH803" s="29"/>
      <c r="GI803" s="29"/>
      <c r="GJ803" s="29"/>
      <c r="GK803" s="29"/>
      <c r="GL803" s="29"/>
      <c r="GM803" s="29"/>
      <c r="GN803" s="29"/>
      <c r="GO803" s="29"/>
      <c r="GP803" s="29"/>
      <c r="GQ803" s="29"/>
      <c r="GR803" s="29"/>
      <c r="GS803" s="29"/>
      <c r="GT803" s="29"/>
      <c r="GU803" s="29"/>
      <c r="GV803" s="29"/>
      <c r="GW803" s="29"/>
      <c r="GX803" s="29"/>
      <c r="GY803" s="29"/>
      <c r="GZ803" s="29"/>
      <c r="HA803" s="29"/>
      <c r="HB803" s="29"/>
      <c r="HC803" s="29"/>
      <c r="HD803" s="29"/>
      <c r="HE803" s="29"/>
      <c r="HF803" s="29"/>
      <c r="HG803" s="29"/>
      <c r="HH803" s="29"/>
      <c r="HI803" s="29"/>
      <c r="HJ803" s="29"/>
    </row>
    <row r="804" spans="1:235">
      <c r="A804" s="22" t="s">
        <v>2141</v>
      </c>
      <c r="B804" s="36" t="s">
        <v>2143</v>
      </c>
      <c r="C804" s="48" t="s">
        <v>80</v>
      </c>
      <c r="D804" s="17"/>
      <c r="E804" s="43"/>
      <c r="F804" s="16">
        <v>91000</v>
      </c>
      <c r="G804" s="16"/>
      <c r="H804" s="16"/>
      <c r="I804" s="16"/>
      <c r="J804" s="16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/>
      <c r="BG804" s="29"/>
      <c r="BH804" s="29"/>
      <c r="BI804" s="29"/>
      <c r="BJ804" s="29"/>
      <c r="BK804" s="29"/>
      <c r="BL804" s="29"/>
      <c r="BM804" s="29"/>
      <c r="BN804" s="29"/>
      <c r="BO804" s="29"/>
      <c r="BP804" s="29"/>
      <c r="BQ804" s="29"/>
      <c r="BR804" s="29"/>
      <c r="BS804" s="29"/>
      <c r="BT804" s="29"/>
      <c r="BU804" s="29"/>
      <c r="BV804" s="29"/>
      <c r="BW804" s="29"/>
      <c r="BX804" s="29"/>
      <c r="BY804" s="29"/>
      <c r="BZ804" s="29"/>
      <c r="CA804" s="29"/>
      <c r="CB804" s="29"/>
      <c r="CC804" s="29"/>
      <c r="CD804" s="29"/>
      <c r="CE804" s="29"/>
      <c r="CF804" s="29"/>
      <c r="CG804" s="29"/>
      <c r="CH804" s="29"/>
      <c r="CI804" s="29"/>
      <c r="CJ804" s="29"/>
      <c r="CK804" s="29"/>
      <c r="CL804" s="29"/>
      <c r="CM804" s="29"/>
      <c r="CN804" s="29"/>
      <c r="CO804" s="29"/>
      <c r="CP804" s="29"/>
      <c r="CQ804" s="29"/>
      <c r="CR804" s="29"/>
      <c r="CS804" s="29"/>
      <c r="CT804" s="29"/>
      <c r="CU804" s="29"/>
      <c r="CV804" s="29"/>
      <c r="CW804" s="29"/>
      <c r="CX804" s="29"/>
      <c r="CY804" s="29"/>
      <c r="CZ804" s="29"/>
      <c r="DA804" s="29"/>
      <c r="DB804" s="29"/>
      <c r="DC804" s="29"/>
      <c r="DD804" s="29"/>
      <c r="DE804" s="29"/>
      <c r="DF804" s="29"/>
      <c r="DG804" s="29"/>
      <c r="DH804" s="29"/>
      <c r="DI804" s="29"/>
      <c r="DJ804" s="29"/>
      <c r="DK804" s="29"/>
      <c r="DL804" s="29"/>
      <c r="DM804" s="29"/>
      <c r="DN804" s="29"/>
      <c r="DO804" s="29"/>
      <c r="DP804" s="29"/>
      <c r="DQ804" s="29"/>
      <c r="DR804" s="29"/>
      <c r="DS804" s="29"/>
      <c r="DT804" s="29"/>
      <c r="DU804" s="29"/>
      <c r="DV804" s="29"/>
      <c r="DW804" s="29"/>
      <c r="DX804" s="29"/>
      <c r="DY804" s="29"/>
      <c r="DZ804" s="29"/>
      <c r="EA804" s="29"/>
      <c r="EB804" s="29"/>
      <c r="EC804" s="29"/>
      <c r="ED804" s="29"/>
      <c r="EE804" s="29"/>
      <c r="EF804" s="29"/>
      <c r="EG804" s="29"/>
      <c r="EH804" s="29"/>
      <c r="EI804" s="29"/>
      <c r="EJ804" s="29"/>
      <c r="EK804" s="29"/>
      <c r="EL804" s="29"/>
      <c r="EM804" s="29"/>
      <c r="EN804" s="29"/>
      <c r="EO804" s="29"/>
      <c r="EP804" s="29"/>
      <c r="EQ804" s="29"/>
      <c r="ER804" s="29"/>
      <c r="ES804" s="29"/>
      <c r="ET804" s="29"/>
      <c r="EU804" s="29"/>
      <c r="EV804" s="29"/>
      <c r="EW804" s="29"/>
      <c r="EX804" s="29"/>
      <c r="EY804" s="29"/>
      <c r="EZ804" s="29"/>
      <c r="FA804" s="29"/>
      <c r="FB804" s="29"/>
      <c r="FC804" s="29"/>
      <c r="FD804" s="29"/>
      <c r="FE804" s="29"/>
      <c r="FF804" s="29"/>
      <c r="FG804" s="29"/>
      <c r="FH804" s="29"/>
      <c r="FI804" s="29"/>
      <c r="FJ804" s="29"/>
      <c r="FK804" s="29"/>
      <c r="FL804" s="29"/>
      <c r="FM804" s="29"/>
      <c r="FN804" s="29"/>
      <c r="FO804" s="29"/>
      <c r="FP804" s="29"/>
      <c r="FQ804" s="29"/>
      <c r="FR804" s="29"/>
      <c r="FS804" s="29"/>
      <c r="FT804" s="29"/>
      <c r="FU804" s="29"/>
      <c r="FV804" s="29"/>
      <c r="FW804" s="29"/>
      <c r="FX804" s="29"/>
      <c r="FY804" s="29"/>
      <c r="FZ804" s="29"/>
      <c r="GA804" s="29"/>
      <c r="GB804" s="29"/>
      <c r="GC804" s="29"/>
      <c r="GD804" s="29"/>
      <c r="GE804" s="29"/>
      <c r="GF804" s="29"/>
      <c r="GG804" s="29"/>
      <c r="GH804" s="29"/>
      <c r="GI804" s="29"/>
      <c r="GJ804" s="29"/>
      <c r="GK804" s="29"/>
      <c r="GL804" s="29"/>
      <c r="GM804" s="29"/>
      <c r="GN804" s="29"/>
      <c r="GO804" s="29"/>
      <c r="GP804" s="29"/>
      <c r="GQ804" s="29"/>
      <c r="GR804" s="29"/>
      <c r="GS804" s="29"/>
      <c r="GT804" s="29"/>
      <c r="GU804" s="29"/>
      <c r="GV804" s="29"/>
      <c r="GW804" s="29"/>
      <c r="GX804" s="29"/>
      <c r="GY804" s="29"/>
      <c r="GZ804" s="29"/>
      <c r="HA804" s="29"/>
      <c r="HB804" s="29"/>
      <c r="HC804" s="29"/>
      <c r="HD804" s="29"/>
      <c r="HE804" s="29"/>
      <c r="HF804" s="29"/>
      <c r="HG804" s="29"/>
      <c r="HH804" s="29"/>
      <c r="HI804" s="29"/>
      <c r="HJ804" s="29"/>
    </row>
    <row r="805" spans="1:235">
      <c r="A805" s="44" t="s">
        <v>1299</v>
      </c>
      <c r="B805" s="45" t="s">
        <v>1300</v>
      </c>
      <c r="C805" s="104"/>
      <c r="D805" s="43">
        <f t="shared" ref="D805" si="351">D806</f>
        <v>92620.02</v>
      </c>
      <c r="E805" s="43">
        <f>E806+E814</f>
        <v>152825.46000000002</v>
      </c>
      <c r="F805" s="43">
        <f>F806+F814+F811</f>
        <v>43188.92</v>
      </c>
      <c r="G805" s="43">
        <f t="shared" ref="G805:J805" si="352">G806+G814+G811</f>
        <v>2768000</v>
      </c>
      <c r="H805" s="43">
        <f t="shared" si="352"/>
        <v>14930000</v>
      </c>
      <c r="I805" s="43">
        <f t="shared" si="352"/>
        <v>1960000</v>
      </c>
      <c r="J805" s="43">
        <f t="shared" si="352"/>
        <v>1960000</v>
      </c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  <c r="BL805" s="29"/>
      <c r="BM805" s="29"/>
      <c r="BN805" s="29"/>
      <c r="BO805" s="29"/>
      <c r="BP805" s="29"/>
      <c r="BQ805" s="29"/>
      <c r="BR805" s="29"/>
      <c r="BS805" s="29"/>
      <c r="BT805" s="29"/>
      <c r="BU805" s="29"/>
      <c r="BV805" s="29"/>
      <c r="BW805" s="29"/>
      <c r="BX805" s="29"/>
      <c r="BY805" s="29"/>
      <c r="BZ805" s="29"/>
      <c r="CA805" s="29"/>
      <c r="CB805" s="29"/>
      <c r="CC805" s="29"/>
      <c r="CD805" s="29"/>
      <c r="CE805" s="29"/>
      <c r="CF805" s="29"/>
      <c r="CG805" s="29"/>
      <c r="CH805" s="29"/>
      <c r="CI805" s="29"/>
      <c r="CJ805" s="29"/>
      <c r="CK805" s="29"/>
      <c r="CL805" s="29"/>
      <c r="CM805" s="29"/>
      <c r="CN805" s="29"/>
      <c r="CO805" s="29"/>
      <c r="CP805" s="29"/>
      <c r="CQ805" s="29"/>
      <c r="CR805" s="29"/>
      <c r="CS805" s="29"/>
      <c r="CT805" s="29"/>
      <c r="CU805" s="29"/>
      <c r="CV805" s="29"/>
      <c r="CW805" s="29"/>
      <c r="CX805" s="29"/>
      <c r="CY805" s="29"/>
      <c r="CZ805" s="29"/>
      <c r="DA805" s="29"/>
      <c r="DB805" s="29"/>
      <c r="DC805" s="29"/>
      <c r="DD805" s="29"/>
      <c r="DE805" s="29"/>
      <c r="DF805" s="29"/>
      <c r="DG805" s="29"/>
      <c r="DH805" s="29"/>
      <c r="DI805" s="29"/>
      <c r="DJ805" s="29"/>
      <c r="DK805" s="29"/>
      <c r="DL805" s="29"/>
      <c r="DM805" s="29"/>
      <c r="DN805" s="29"/>
      <c r="DO805" s="29"/>
      <c r="DP805" s="29"/>
      <c r="DQ805" s="29"/>
      <c r="DR805" s="29"/>
      <c r="DS805" s="29"/>
      <c r="DT805" s="29"/>
      <c r="DU805" s="29"/>
      <c r="DV805" s="29"/>
      <c r="DW805" s="29"/>
      <c r="DX805" s="29"/>
      <c r="DY805" s="29"/>
      <c r="DZ805" s="29"/>
      <c r="EA805" s="29"/>
      <c r="EB805" s="29"/>
      <c r="EC805" s="29"/>
      <c r="ED805" s="29"/>
      <c r="EE805" s="29"/>
      <c r="EF805" s="29"/>
      <c r="EG805" s="29"/>
      <c r="EH805" s="29"/>
      <c r="EI805" s="29"/>
      <c r="EJ805" s="29"/>
      <c r="EK805" s="29"/>
      <c r="EL805" s="29"/>
      <c r="EM805" s="29"/>
      <c r="EN805" s="29"/>
      <c r="EO805" s="29"/>
      <c r="EP805" s="29"/>
      <c r="EQ805" s="29"/>
      <c r="ER805" s="29"/>
      <c r="ES805" s="29"/>
      <c r="ET805" s="29"/>
      <c r="EU805" s="29"/>
      <c r="EV805" s="29"/>
      <c r="EW805" s="29"/>
      <c r="EX805" s="29"/>
      <c r="EY805" s="29"/>
      <c r="EZ805" s="29"/>
      <c r="FA805" s="29"/>
      <c r="FB805" s="29"/>
      <c r="FC805" s="29"/>
      <c r="FD805" s="29"/>
      <c r="FE805" s="29"/>
      <c r="FF805" s="29"/>
      <c r="FG805" s="29"/>
      <c r="FH805" s="29"/>
      <c r="FI805" s="29"/>
      <c r="FJ805" s="29"/>
      <c r="FK805" s="29"/>
      <c r="FL805" s="29"/>
      <c r="FM805" s="29"/>
      <c r="FN805" s="29"/>
      <c r="FO805" s="29"/>
      <c r="FP805" s="29"/>
      <c r="FQ805" s="29"/>
      <c r="FR805" s="29"/>
      <c r="FS805" s="29"/>
      <c r="FT805" s="29"/>
      <c r="FU805" s="29"/>
      <c r="FV805" s="29"/>
      <c r="FW805" s="29"/>
      <c r="FX805" s="29"/>
      <c r="FY805" s="29"/>
      <c r="FZ805" s="29"/>
      <c r="GA805" s="29"/>
      <c r="GB805" s="29"/>
      <c r="GC805" s="29"/>
      <c r="GD805" s="29"/>
      <c r="GE805" s="29"/>
      <c r="GF805" s="29"/>
      <c r="GG805" s="29"/>
      <c r="GH805" s="29"/>
      <c r="GI805" s="29"/>
      <c r="GJ805" s="29"/>
      <c r="GK805" s="29"/>
      <c r="GL805" s="29"/>
      <c r="GM805" s="29"/>
      <c r="GN805" s="29"/>
      <c r="GO805" s="29"/>
      <c r="GP805" s="29"/>
      <c r="GQ805" s="29"/>
      <c r="GR805" s="29"/>
      <c r="GS805" s="29"/>
      <c r="GT805" s="29"/>
      <c r="GU805" s="29"/>
      <c r="GV805" s="29"/>
      <c r="GW805" s="29"/>
      <c r="GX805" s="29"/>
      <c r="GY805" s="29"/>
      <c r="GZ805" s="29"/>
      <c r="HA805" s="29"/>
      <c r="HB805" s="29"/>
      <c r="HC805" s="29"/>
      <c r="HD805" s="29"/>
      <c r="HE805" s="29"/>
      <c r="HF805" s="29"/>
      <c r="HG805" s="29"/>
      <c r="HH805" s="29"/>
      <c r="HI805" s="29"/>
      <c r="HJ805" s="29"/>
    </row>
    <row r="806" spans="1:235" s="30" customFormat="1" ht="12" customHeight="1">
      <c r="A806" s="24" t="s">
        <v>1301</v>
      </c>
      <c r="B806" s="35" t="s">
        <v>1300</v>
      </c>
      <c r="C806" s="48"/>
      <c r="D806" s="16">
        <f>SUM(D807+D809+D811+D814+D817)</f>
        <v>92620.02</v>
      </c>
      <c r="E806" s="16">
        <f>SUM(E807+E809)</f>
        <v>147689.17000000001</v>
      </c>
      <c r="F806" s="16">
        <f t="shared" ref="F806:H806" si="353">SUM(F807+F809)</f>
        <v>0</v>
      </c>
      <c r="G806" s="16">
        <f t="shared" si="353"/>
        <v>2768000</v>
      </c>
      <c r="H806" s="16">
        <f t="shared" si="353"/>
        <v>14930000</v>
      </c>
      <c r="I806" s="16">
        <f t="shared" ref="I806:J806" si="354">SUM(I807+I809)</f>
        <v>1960000</v>
      </c>
      <c r="J806" s="16">
        <f t="shared" si="354"/>
        <v>1960000</v>
      </c>
      <c r="HK806" s="29"/>
      <c r="HL806" s="29"/>
      <c r="HM806" s="29"/>
      <c r="HN806" s="29"/>
      <c r="HO806" s="29"/>
      <c r="HP806" s="29"/>
      <c r="HQ806" s="29"/>
      <c r="HR806" s="29"/>
      <c r="HS806" s="29"/>
      <c r="HT806" s="29"/>
      <c r="HU806" s="29"/>
      <c r="HV806" s="29"/>
      <c r="HW806" s="29"/>
      <c r="HX806" s="29"/>
      <c r="HY806" s="29"/>
      <c r="HZ806" s="29"/>
      <c r="IA806" s="29"/>
    </row>
    <row r="807" spans="1:235" s="30" customFormat="1" ht="12" customHeight="1">
      <c r="A807" s="24" t="s">
        <v>1302</v>
      </c>
      <c r="B807" s="35" t="s">
        <v>1303</v>
      </c>
      <c r="C807" s="48"/>
      <c r="D807" s="16">
        <f>D808</f>
        <v>0</v>
      </c>
      <c r="E807" s="16">
        <f>E808</f>
        <v>0</v>
      </c>
      <c r="F807" s="16">
        <f t="shared" ref="F807:J807" si="355">F808</f>
        <v>0</v>
      </c>
      <c r="G807" s="16">
        <f t="shared" si="355"/>
        <v>1568000</v>
      </c>
      <c r="H807" s="16">
        <f t="shared" si="355"/>
        <v>0</v>
      </c>
      <c r="I807" s="16">
        <f t="shared" si="355"/>
        <v>0</v>
      </c>
      <c r="J807" s="16">
        <f t="shared" si="355"/>
        <v>0</v>
      </c>
      <c r="HK807" s="29"/>
      <c r="HL807" s="29"/>
      <c r="HM807" s="29"/>
      <c r="HN807" s="29"/>
      <c r="HO807" s="29"/>
      <c r="HP807" s="29"/>
      <c r="HQ807" s="29"/>
      <c r="HR807" s="29"/>
      <c r="HS807" s="29"/>
      <c r="HT807" s="29"/>
      <c r="HU807" s="29"/>
      <c r="HV807" s="29"/>
      <c r="HW807" s="29"/>
      <c r="HX807" s="29"/>
      <c r="HY807" s="29"/>
      <c r="HZ807" s="29"/>
      <c r="IA807" s="29"/>
    </row>
    <row r="808" spans="1:235">
      <c r="A808" s="22" t="s">
        <v>1304</v>
      </c>
      <c r="B808" s="36" t="s">
        <v>1305</v>
      </c>
      <c r="C808" s="48" t="s">
        <v>47</v>
      </c>
      <c r="D808" s="17">
        <v>0</v>
      </c>
      <c r="E808" s="17">
        <v>0</v>
      </c>
      <c r="F808" s="17">
        <v>0</v>
      </c>
      <c r="G808" s="17">
        <v>1568000</v>
      </c>
      <c r="H808" s="17">
        <v>0</v>
      </c>
      <c r="I808" s="17">
        <v>0</v>
      </c>
      <c r="J808" s="17">
        <v>0</v>
      </c>
    </row>
    <row r="809" spans="1:235">
      <c r="A809" s="22" t="s">
        <v>1306</v>
      </c>
      <c r="B809" s="36" t="s">
        <v>1307</v>
      </c>
      <c r="C809" s="48"/>
      <c r="D809" s="17">
        <f t="shared" ref="D809" si="356">D810</f>
        <v>87131.25</v>
      </c>
      <c r="E809" s="17">
        <f>E810</f>
        <v>147689.17000000001</v>
      </c>
      <c r="F809" s="17">
        <f t="shared" ref="F809:J809" si="357">F810</f>
        <v>0</v>
      </c>
      <c r="G809" s="17">
        <f t="shared" si="357"/>
        <v>1200000</v>
      </c>
      <c r="H809" s="17">
        <f t="shared" si="357"/>
        <v>14930000</v>
      </c>
      <c r="I809" s="17">
        <f t="shared" si="357"/>
        <v>1960000</v>
      </c>
      <c r="J809" s="17">
        <f t="shared" si="357"/>
        <v>1960000</v>
      </c>
    </row>
    <row r="810" spans="1:235" ht="12.75" customHeight="1">
      <c r="A810" s="24" t="s">
        <v>1308</v>
      </c>
      <c r="B810" s="36" t="s">
        <v>281</v>
      </c>
      <c r="C810" s="48" t="s">
        <v>132</v>
      </c>
      <c r="D810" s="17">
        <v>87131.25</v>
      </c>
      <c r="E810" s="17">
        <v>147689.17000000001</v>
      </c>
      <c r="F810" s="17">
        <v>0</v>
      </c>
      <c r="G810" s="17">
        <v>1200000</v>
      </c>
      <c r="H810" s="17">
        <v>14930000</v>
      </c>
      <c r="I810" s="17">
        <v>1960000</v>
      </c>
      <c r="J810" s="17">
        <v>1960000</v>
      </c>
    </row>
    <row r="811" spans="1:235" ht="12.75" customHeight="1">
      <c r="A811" s="24" t="s">
        <v>1309</v>
      </c>
      <c r="B811" s="35" t="s">
        <v>1310</v>
      </c>
      <c r="C811" s="48"/>
      <c r="D811" s="17">
        <f t="shared" ref="D811:J812" si="358">D812</f>
        <v>5022.08</v>
      </c>
      <c r="E811" s="17">
        <f t="shared" si="358"/>
        <v>0</v>
      </c>
      <c r="F811" s="17">
        <f t="shared" si="358"/>
        <v>40407.589999999997</v>
      </c>
      <c r="G811" s="17">
        <f t="shared" si="358"/>
        <v>0</v>
      </c>
      <c r="H811" s="17">
        <f t="shared" si="358"/>
        <v>0</v>
      </c>
      <c r="I811" s="17">
        <f t="shared" si="358"/>
        <v>0</v>
      </c>
      <c r="J811" s="17">
        <f t="shared" si="358"/>
        <v>0</v>
      </c>
    </row>
    <row r="812" spans="1:235" ht="21.75" customHeight="1">
      <c r="A812" s="24" t="s">
        <v>1311</v>
      </c>
      <c r="B812" s="35" t="s">
        <v>1312</v>
      </c>
      <c r="C812" s="48"/>
      <c r="D812" s="17">
        <f t="shared" si="358"/>
        <v>5022.08</v>
      </c>
      <c r="E812" s="17">
        <f t="shared" si="358"/>
        <v>0</v>
      </c>
      <c r="F812" s="17">
        <f t="shared" si="358"/>
        <v>40407.589999999997</v>
      </c>
      <c r="G812" s="17">
        <f t="shared" si="358"/>
        <v>0</v>
      </c>
      <c r="H812" s="17">
        <f t="shared" si="358"/>
        <v>0</v>
      </c>
      <c r="I812" s="17">
        <f t="shared" si="358"/>
        <v>0</v>
      </c>
      <c r="J812" s="17">
        <f t="shared" si="358"/>
        <v>0</v>
      </c>
    </row>
    <row r="813" spans="1:235" ht="16.5" customHeight="1">
      <c r="A813" s="24" t="s">
        <v>1313</v>
      </c>
      <c r="B813" s="36" t="s">
        <v>281</v>
      </c>
      <c r="C813" s="48" t="s">
        <v>132</v>
      </c>
      <c r="D813" s="17">
        <v>5022.08</v>
      </c>
      <c r="E813" s="17">
        <v>0</v>
      </c>
      <c r="F813" s="17">
        <v>40407.589999999997</v>
      </c>
      <c r="G813" s="17"/>
      <c r="H813" s="17"/>
      <c r="I813" s="17"/>
      <c r="J813" s="17"/>
    </row>
    <row r="814" spans="1:235" ht="12.75" customHeight="1">
      <c r="A814" s="24" t="s">
        <v>1314</v>
      </c>
      <c r="B814" s="35" t="s">
        <v>1315</v>
      </c>
      <c r="C814" s="48"/>
      <c r="D814" s="17">
        <f t="shared" ref="D814:J815" si="359">D815</f>
        <v>466.69</v>
      </c>
      <c r="E814" s="17">
        <f t="shared" si="359"/>
        <v>5136.29</v>
      </c>
      <c r="F814" s="17">
        <f t="shared" si="359"/>
        <v>2781.33</v>
      </c>
      <c r="G814" s="17">
        <f t="shared" si="359"/>
        <v>0</v>
      </c>
      <c r="H814" s="17">
        <f t="shared" si="359"/>
        <v>0</v>
      </c>
      <c r="I814" s="17">
        <f t="shared" si="359"/>
        <v>0</v>
      </c>
      <c r="J814" s="17">
        <f t="shared" si="359"/>
        <v>0</v>
      </c>
    </row>
    <row r="815" spans="1:235" ht="12.75" customHeight="1">
      <c r="A815" s="24" t="s">
        <v>1316</v>
      </c>
      <c r="B815" s="35" t="s">
        <v>1317</v>
      </c>
      <c r="C815" s="48"/>
      <c r="D815" s="17">
        <f t="shared" si="359"/>
        <v>466.69</v>
      </c>
      <c r="E815" s="17">
        <f t="shared" si="359"/>
        <v>5136.29</v>
      </c>
      <c r="F815" s="17">
        <f t="shared" si="359"/>
        <v>2781.33</v>
      </c>
      <c r="G815" s="17">
        <f t="shared" si="359"/>
        <v>0</v>
      </c>
      <c r="H815" s="17">
        <f t="shared" si="359"/>
        <v>0</v>
      </c>
      <c r="I815" s="17">
        <f t="shared" si="359"/>
        <v>0</v>
      </c>
      <c r="J815" s="17">
        <f t="shared" si="359"/>
        <v>0</v>
      </c>
    </row>
    <row r="816" spans="1:235" ht="12.75" customHeight="1">
      <c r="A816" s="24" t="s">
        <v>1318</v>
      </c>
      <c r="B816" s="36" t="s">
        <v>281</v>
      </c>
      <c r="C816" s="48" t="s">
        <v>132</v>
      </c>
      <c r="D816" s="17">
        <v>466.69</v>
      </c>
      <c r="E816" s="17">
        <v>5136.29</v>
      </c>
      <c r="F816" s="17">
        <v>2781.33</v>
      </c>
      <c r="G816" s="17">
        <v>0</v>
      </c>
      <c r="H816" s="17"/>
      <c r="I816" s="17"/>
      <c r="J816" s="17"/>
    </row>
    <row r="817" spans="1:235" ht="22.5" customHeight="1">
      <c r="A817" s="24" t="s">
        <v>1319</v>
      </c>
      <c r="B817" s="35" t="s">
        <v>1320</v>
      </c>
      <c r="C817" s="48"/>
      <c r="D817" s="17">
        <f t="shared" ref="D817:J818" si="360">D818</f>
        <v>0</v>
      </c>
      <c r="E817" s="17">
        <f t="shared" si="360"/>
        <v>0</v>
      </c>
      <c r="F817" s="17">
        <f t="shared" si="360"/>
        <v>0</v>
      </c>
      <c r="G817" s="17">
        <f t="shared" si="360"/>
        <v>0</v>
      </c>
      <c r="H817" s="17">
        <f t="shared" si="360"/>
        <v>0</v>
      </c>
      <c r="I817" s="17">
        <f t="shared" si="360"/>
        <v>0</v>
      </c>
      <c r="J817" s="17">
        <f t="shared" si="360"/>
        <v>0</v>
      </c>
    </row>
    <row r="818" spans="1:235" ht="22.5" customHeight="1">
      <c r="A818" s="24" t="s">
        <v>1321</v>
      </c>
      <c r="B818" s="35" t="s">
        <v>1322</v>
      </c>
      <c r="C818" s="48"/>
      <c r="D818" s="17">
        <f t="shared" si="360"/>
        <v>0</v>
      </c>
      <c r="E818" s="17">
        <f t="shared" si="360"/>
        <v>0</v>
      </c>
      <c r="F818" s="17">
        <f t="shared" si="360"/>
        <v>0</v>
      </c>
      <c r="G818" s="17">
        <f t="shared" si="360"/>
        <v>0</v>
      </c>
      <c r="H818" s="17">
        <f t="shared" si="360"/>
        <v>0</v>
      </c>
      <c r="I818" s="17">
        <f t="shared" si="360"/>
        <v>0</v>
      </c>
      <c r="J818" s="17">
        <f t="shared" si="360"/>
        <v>0</v>
      </c>
    </row>
    <row r="819" spans="1:235" ht="12.75" customHeight="1">
      <c r="A819" s="24" t="s">
        <v>1323</v>
      </c>
      <c r="B819" s="36" t="s">
        <v>281</v>
      </c>
      <c r="C819" s="48" t="s">
        <v>132</v>
      </c>
      <c r="D819" s="17"/>
      <c r="E819" s="17"/>
      <c r="F819" s="17"/>
      <c r="G819" s="17"/>
      <c r="H819" s="17"/>
      <c r="I819" s="17"/>
      <c r="J819" s="17"/>
    </row>
    <row r="820" spans="1:235">
      <c r="A820" s="41" t="s">
        <v>1324</v>
      </c>
      <c r="B820" s="42" t="s">
        <v>1325</v>
      </c>
      <c r="C820" s="104"/>
      <c r="D820" s="43">
        <f t="shared" ref="D820:J821" si="361">D821</f>
        <v>31172.530000000002</v>
      </c>
      <c r="E820" s="43">
        <f t="shared" si="361"/>
        <v>45508.32</v>
      </c>
      <c r="F820" s="43">
        <f t="shared" si="361"/>
        <v>58339.43</v>
      </c>
      <c r="G820" s="43">
        <f t="shared" si="361"/>
        <v>31400</v>
      </c>
      <c r="H820" s="43">
        <f t="shared" si="361"/>
        <v>32500</v>
      </c>
      <c r="I820" s="43">
        <f t="shared" si="361"/>
        <v>33550</v>
      </c>
      <c r="J820" s="43">
        <f t="shared" si="361"/>
        <v>33550</v>
      </c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29"/>
      <c r="BJ820" s="29"/>
      <c r="BK820" s="29"/>
      <c r="BL820" s="29"/>
      <c r="BM820" s="29"/>
      <c r="BN820" s="29"/>
      <c r="BO820" s="29"/>
      <c r="BP820" s="29"/>
      <c r="BQ820" s="29"/>
      <c r="BR820" s="29"/>
      <c r="BS820" s="29"/>
      <c r="BT820" s="29"/>
      <c r="BU820" s="29"/>
      <c r="BV820" s="29"/>
      <c r="BW820" s="29"/>
      <c r="BX820" s="29"/>
      <c r="BY820" s="29"/>
      <c r="BZ820" s="29"/>
      <c r="CA820" s="29"/>
      <c r="CB820" s="29"/>
      <c r="CC820" s="29"/>
      <c r="CD820" s="29"/>
      <c r="CE820" s="29"/>
      <c r="CF820" s="29"/>
      <c r="CG820" s="29"/>
      <c r="CH820" s="29"/>
      <c r="CI820" s="29"/>
      <c r="CJ820" s="29"/>
      <c r="CK820" s="29"/>
      <c r="CL820" s="29"/>
      <c r="CM820" s="29"/>
      <c r="CN820" s="29"/>
      <c r="CO820" s="29"/>
      <c r="CP820" s="29"/>
      <c r="CQ820" s="29"/>
      <c r="CR820" s="29"/>
      <c r="CS820" s="29"/>
      <c r="CT820" s="29"/>
      <c r="CU820" s="29"/>
      <c r="CV820" s="29"/>
      <c r="CW820" s="29"/>
      <c r="CX820" s="29"/>
      <c r="CY820" s="29"/>
      <c r="CZ820" s="29"/>
      <c r="DA820" s="29"/>
      <c r="DB820" s="29"/>
      <c r="DC820" s="29"/>
      <c r="DD820" s="29"/>
      <c r="DE820" s="29"/>
      <c r="DF820" s="29"/>
      <c r="DG820" s="29"/>
      <c r="DH820" s="29"/>
      <c r="DI820" s="29"/>
      <c r="DJ820" s="29"/>
      <c r="DK820" s="29"/>
      <c r="DL820" s="29"/>
      <c r="DM820" s="29"/>
      <c r="DN820" s="29"/>
      <c r="DO820" s="29"/>
      <c r="DP820" s="29"/>
      <c r="DQ820" s="29"/>
      <c r="DR820" s="29"/>
      <c r="DS820" s="29"/>
      <c r="DT820" s="29"/>
      <c r="DU820" s="29"/>
      <c r="DV820" s="29"/>
      <c r="DW820" s="29"/>
      <c r="DX820" s="29"/>
      <c r="DY820" s="29"/>
      <c r="DZ820" s="29"/>
      <c r="EA820" s="29"/>
      <c r="EB820" s="29"/>
      <c r="EC820" s="29"/>
      <c r="ED820" s="29"/>
      <c r="EE820" s="29"/>
      <c r="EF820" s="29"/>
      <c r="EG820" s="29"/>
      <c r="EH820" s="29"/>
      <c r="EI820" s="29"/>
      <c r="EJ820" s="29"/>
      <c r="EK820" s="29"/>
      <c r="EL820" s="29"/>
      <c r="EM820" s="29"/>
      <c r="EN820" s="29"/>
      <c r="EO820" s="29"/>
      <c r="EP820" s="29"/>
      <c r="EQ820" s="29"/>
      <c r="ER820" s="29"/>
      <c r="ES820" s="29"/>
      <c r="ET820" s="29"/>
      <c r="EU820" s="29"/>
      <c r="EV820" s="29"/>
      <c r="EW820" s="29"/>
      <c r="EX820" s="29"/>
      <c r="EY820" s="29"/>
      <c r="EZ820" s="29"/>
      <c r="FA820" s="29"/>
      <c r="FB820" s="29"/>
      <c r="FC820" s="29"/>
      <c r="FD820" s="29"/>
      <c r="FE820" s="29"/>
      <c r="FF820" s="29"/>
      <c r="FG820" s="29"/>
      <c r="FH820" s="29"/>
      <c r="FI820" s="29"/>
      <c r="FJ820" s="29"/>
      <c r="FK820" s="29"/>
      <c r="FL820" s="29"/>
      <c r="FM820" s="29"/>
      <c r="FN820" s="29"/>
      <c r="FO820" s="29"/>
      <c r="FP820" s="29"/>
      <c r="FQ820" s="29"/>
      <c r="FR820" s="29"/>
      <c r="FS820" s="29"/>
      <c r="FT820" s="29"/>
      <c r="FU820" s="29"/>
      <c r="FV820" s="29"/>
      <c r="FW820" s="29"/>
      <c r="FX820" s="29"/>
      <c r="FY820" s="29"/>
      <c r="FZ820" s="29"/>
      <c r="GA820" s="29"/>
      <c r="GB820" s="29"/>
      <c r="GC820" s="29"/>
      <c r="GD820" s="29"/>
      <c r="GE820" s="29"/>
      <c r="GF820" s="29"/>
      <c r="GG820" s="29"/>
      <c r="GH820" s="29"/>
      <c r="GI820" s="29"/>
      <c r="GJ820" s="29"/>
      <c r="GK820" s="29"/>
      <c r="GL820" s="29"/>
      <c r="GM820" s="29"/>
      <c r="GN820" s="29"/>
      <c r="GO820" s="29"/>
      <c r="GP820" s="29"/>
      <c r="GQ820" s="29"/>
      <c r="GR820" s="29"/>
      <c r="GS820" s="29"/>
      <c r="GT820" s="29"/>
      <c r="GU820" s="29"/>
      <c r="GV820" s="29"/>
      <c r="GW820" s="29"/>
      <c r="GX820" s="29"/>
      <c r="GY820" s="29"/>
      <c r="GZ820" s="29"/>
      <c r="HA820" s="29"/>
      <c r="HB820" s="29"/>
      <c r="HC820" s="29"/>
      <c r="HD820" s="29"/>
      <c r="HE820" s="29"/>
      <c r="HF820" s="29"/>
      <c r="HG820" s="29"/>
      <c r="HH820" s="29"/>
      <c r="HI820" s="29"/>
      <c r="HJ820" s="29"/>
    </row>
    <row r="821" spans="1:235">
      <c r="A821" s="44" t="s">
        <v>1326</v>
      </c>
      <c r="B821" s="45" t="s">
        <v>1327</v>
      </c>
      <c r="C821" s="104"/>
      <c r="D821" s="16">
        <f t="shared" si="361"/>
        <v>31172.530000000002</v>
      </c>
      <c r="E821" s="16">
        <f t="shared" si="361"/>
        <v>45508.32</v>
      </c>
      <c r="F821" s="16">
        <f t="shared" si="361"/>
        <v>58339.43</v>
      </c>
      <c r="G821" s="16">
        <f t="shared" si="361"/>
        <v>31400</v>
      </c>
      <c r="H821" s="16">
        <f t="shared" si="361"/>
        <v>32500</v>
      </c>
      <c r="I821" s="16">
        <f t="shared" si="361"/>
        <v>33550</v>
      </c>
      <c r="J821" s="16">
        <f t="shared" si="361"/>
        <v>33550</v>
      </c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  <c r="BG821" s="29"/>
      <c r="BH821" s="29"/>
      <c r="BI821" s="29"/>
      <c r="BJ821" s="29"/>
      <c r="BK821" s="29"/>
      <c r="BL821" s="29"/>
      <c r="BM821" s="29"/>
      <c r="BN821" s="29"/>
      <c r="BO821" s="29"/>
      <c r="BP821" s="29"/>
      <c r="BQ821" s="29"/>
      <c r="BR821" s="29"/>
      <c r="BS821" s="29"/>
      <c r="BT821" s="29"/>
      <c r="BU821" s="29"/>
      <c r="BV821" s="29"/>
      <c r="BW821" s="29"/>
      <c r="BX821" s="29"/>
      <c r="BY821" s="29"/>
      <c r="BZ821" s="29"/>
      <c r="CA821" s="29"/>
      <c r="CB821" s="29"/>
      <c r="CC821" s="29"/>
      <c r="CD821" s="29"/>
      <c r="CE821" s="29"/>
      <c r="CF821" s="29"/>
      <c r="CG821" s="29"/>
      <c r="CH821" s="29"/>
      <c r="CI821" s="29"/>
      <c r="CJ821" s="29"/>
      <c r="CK821" s="29"/>
      <c r="CL821" s="29"/>
      <c r="CM821" s="29"/>
      <c r="CN821" s="29"/>
      <c r="CO821" s="29"/>
      <c r="CP821" s="29"/>
      <c r="CQ821" s="29"/>
      <c r="CR821" s="29"/>
      <c r="CS821" s="29"/>
      <c r="CT821" s="29"/>
      <c r="CU821" s="29"/>
      <c r="CV821" s="29"/>
      <c r="CW821" s="29"/>
      <c r="CX821" s="29"/>
      <c r="CY821" s="29"/>
      <c r="CZ821" s="29"/>
      <c r="DA821" s="29"/>
      <c r="DB821" s="29"/>
      <c r="DC821" s="29"/>
      <c r="DD821" s="29"/>
      <c r="DE821" s="29"/>
      <c r="DF821" s="29"/>
      <c r="DG821" s="29"/>
      <c r="DH821" s="29"/>
      <c r="DI821" s="29"/>
      <c r="DJ821" s="29"/>
      <c r="DK821" s="29"/>
      <c r="DL821" s="29"/>
      <c r="DM821" s="29"/>
      <c r="DN821" s="29"/>
      <c r="DO821" s="29"/>
      <c r="DP821" s="29"/>
      <c r="DQ821" s="29"/>
      <c r="DR821" s="29"/>
      <c r="DS821" s="29"/>
      <c r="DT821" s="29"/>
      <c r="DU821" s="29"/>
      <c r="DV821" s="29"/>
      <c r="DW821" s="29"/>
      <c r="DX821" s="29"/>
      <c r="DY821" s="29"/>
      <c r="DZ821" s="29"/>
      <c r="EA821" s="29"/>
      <c r="EB821" s="29"/>
      <c r="EC821" s="29"/>
      <c r="ED821" s="29"/>
      <c r="EE821" s="29"/>
      <c r="EF821" s="29"/>
      <c r="EG821" s="29"/>
      <c r="EH821" s="29"/>
      <c r="EI821" s="29"/>
      <c r="EJ821" s="29"/>
      <c r="EK821" s="29"/>
      <c r="EL821" s="29"/>
      <c r="EM821" s="29"/>
      <c r="EN821" s="29"/>
      <c r="EO821" s="29"/>
      <c r="EP821" s="29"/>
      <c r="EQ821" s="29"/>
      <c r="ER821" s="29"/>
      <c r="ES821" s="29"/>
      <c r="ET821" s="29"/>
      <c r="EU821" s="29"/>
      <c r="EV821" s="29"/>
      <c r="EW821" s="29"/>
      <c r="EX821" s="29"/>
      <c r="EY821" s="29"/>
      <c r="EZ821" s="29"/>
      <c r="FA821" s="29"/>
      <c r="FB821" s="29"/>
      <c r="FC821" s="29"/>
      <c r="FD821" s="29"/>
      <c r="FE821" s="29"/>
      <c r="FF821" s="29"/>
      <c r="FG821" s="29"/>
      <c r="FH821" s="29"/>
      <c r="FI821" s="29"/>
      <c r="FJ821" s="29"/>
      <c r="FK821" s="29"/>
      <c r="FL821" s="29"/>
      <c r="FM821" s="29"/>
      <c r="FN821" s="29"/>
      <c r="FO821" s="29"/>
      <c r="FP821" s="29"/>
      <c r="FQ821" s="29"/>
      <c r="FR821" s="29"/>
      <c r="FS821" s="29"/>
      <c r="FT821" s="29"/>
      <c r="FU821" s="29"/>
      <c r="FV821" s="29"/>
      <c r="FW821" s="29"/>
      <c r="FX821" s="29"/>
      <c r="FY821" s="29"/>
      <c r="FZ821" s="29"/>
      <c r="GA821" s="29"/>
      <c r="GB821" s="29"/>
      <c r="GC821" s="29"/>
      <c r="GD821" s="29"/>
      <c r="GE821" s="29"/>
      <c r="GF821" s="29"/>
      <c r="GG821" s="29"/>
      <c r="GH821" s="29"/>
      <c r="GI821" s="29"/>
      <c r="GJ821" s="29"/>
      <c r="GK821" s="29"/>
      <c r="GL821" s="29"/>
      <c r="GM821" s="29"/>
      <c r="GN821" s="29"/>
      <c r="GO821" s="29"/>
      <c r="GP821" s="29"/>
      <c r="GQ821" s="29"/>
      <c r="GR821" s="29"/>
      <c r="GS821" s="29"/>
      <c r="GT821" s="29"/>
      <c r="GU821" s="29"/>
      <c r="GV821" s="29"/>
      <c r="GW821" s="29"/>
      <c r="GX821" s="29"/>
      <c r="GY821" s="29"/>
      <c r="GZ821" s="29"/>
      <c r="HA821" s="29"/>
      <c r="HB821" s="29"/>
      <c r="HC821" s="29"/>
      <c r="HD821" s="29"/>
      <c r="HE821" s="29"/>
      <c r="HF821" s="29"/>
      <c r="HG821" s="29"/>
      <c r="HH821" s="29"/>
      <c r="HI821" s="29"/>
      <c r="HJ821" s="29"/>
    </row>
    <row r="822" spans="1:235" s="30" customFormat="1" ht="12" customHeight="1">
      <c r="A822" s="24" t="s">
        <v>1328</v>
      </c>
      <c r="B822" s="35" t="s">
        <v>1327</v>
      </c>
      <c r="C822" s="48"/>
      <c r="D822" s="16">
        <f t="shared" ref="D822:H822" si="362">D823+D825+D827+D829</f>
        <v>31172.530000000002</v>
      </c>
      <c r="E822" s="16">
        <f t="shared" si="362"/>
        <v>45508.32</v>
      </c>
      <c r="F822" s="16">
        <f t="shared" si="362"/>
        <v>58339.43</v>
      </c>
      <c r="G822" s="16">
        <f t="shared" si="362"/>
        <v>31400</v>
      </c>
      <c r="H822" s="16">
        <f t="shared" si="362"/>
        <v>32500</v>
      </c>
      <c r="I822" s="16">
        <f t="shared" ref="I822:J822" si="363">I823+I825+I827+I829</f>
        <v>33550</v>
      </c>
      <c r="J822" s="16">
        <f t="shared" si="363"/>
        <v>33550</v>
      </c>
      <c r="HK822" s="29"/>
      <c r="HL822" s="29"/>
      <c r="HM822" s="29"/>
      <c r="HN822" s="29"/>
      <c r="HO822" s="29"/>
      <c r="HP822" s="29"/>
      <c r="HQ822" s="29"/>
      <c r="HR822" s="29"/>
      <c r="HS822" s="29"/>
      <c r="HT822" s="29"/>
      <c r="HU822" s="29"/>
      <c r="HV822" s="29"/>
      <c r="HW822" s="29"/>
      <c r="HX822" s="29"/>
      <c r="HY822" s="29"/>
      <c r="HZ822" s="29"/>
      <c r="IA822" s="29"/>
    </row>
    <row r="823" spans="1:235" s="30" customFormat="1" ht="20.25" customHeight="1">
      <c r="A823" s="24" t="s">
        <v>1329</v>
      </c>
      <c r="B823" s="35" t="s">
        <v>1330</v>
      </c>
      <c r="C823" s="48"/>
      <c r="D823" s="16">
        <f t="shared" ref="D823:J823" si="364">D824</f>
        <v>29209.24</v>
      </c>
      <c r="E823" s="16">
        <f t="shared" si="364"/>
        <v>44354.96</v>
      </c>
      <c r="F823" s="16">
        <f t="shared" si="364"/>
        <v>55956.26</v>
      </c>
      <c r="G823" s="16">
        <f t="shared" si="364"/>
        <v>31400</v>
      </c>
      <c r="H823" s="16">
        <f t="shared" si="364"/>
        <v>32500</v>
      </c>
      <c r="I823" s="16">
        <f t="shared" si="364"/>
        <v>33550</v>
      </c>
      <c r="J823" s="16">
        <f t="shared" si="364"/>
        <v>33550</v>
      </c>
      <c r="HK823" s="29"/>
      <c r="HL823" s="29"/>
      <c r="HM823" s="29"/>
      <c r="HN823" s="29"/>
      <c r="HO823" s="29"/>
      <c r="HP823" s="29"/>
      <c r="HQ823" s="29"/>
      <c r="HR823" s="29"/>
      <c r="HS823" s="29"/>
      <c r="HT823" s="29"/>
      <c r="HU823" s="29"/>
      <c r="HV823" s="29"/>
      <c r="HW823" s="29"/>
      <c r="HX823" s="29"/>
      <c r="HY823" s="29"/>
      <c r="HZ823" s="29"/>
      <c r="IA823" s="29"/>
    </row>
    <row r="824" spans="1:235" s="49" customFormat="1" ht="20.25" customHeight="1">
      <c r="A824" s="24" t="s">
        <v>1331</v>
      </c>
      <c r="B824" s="36" t="s">
        <v>207</v>
      </c>
      <c r="C824" s="48" t="s">
        <v>137</v>
      </c>
      <c r="D824" s="16">
        <v>29209.24</v>
      </c>
      <c r="E824" s="16">
        <v>44354.96</v>
      </c>
      <c r="F824" s="16">
        <v>55956.26</v>
      </c>
      <c r="G824" s="16">
        <v>31400</v>
      </c>
      <c r="H824" s="16">
        <v>32500</v>
      </c>
      <c r="I824" s="16">
        <v>33550</v>
      </c>
      <c r="J824" s="16">
        <v>33550</v>
      </c>
      <c r="HK824" s="47"/>
      <c r="HL824" s="47"/>
      <c r="HM824" s="47"/>
      <c r="HN824" s="47"/>
      <c r="HO824" s="47"/>
      <c r="HP824" s="47"/>
      <c r="HQ824" s="47"/>
      <c r="HR824" s="47"/>
      <c r="HS824" s="47"/>
      <c r="HT824" s="47"/>
      <c r="HU824" s="47"/>
      <c r="HV824" s="47"/>
      <c r="HW824" s="47"/>
      <c r="HX824" s="47"/>
      <c r="HY824" s="47"/>
      <c r="HZ824" s="47"/>
      <c r="IA824" s="47"/>
    </row>
    <row r="825" spans="1:235" s="30" customFormat="1" ht="20.25" customHeight="1">
      <c r="A825" s="24" t="s">
        <v>1332</v>
      </c>
      <c r="B825" s="35" t="s">
        <v>1333</v>
      </c>
      <c r="C825" s="48"/>
      <c r="D825" s="16">
        <f t="shared" ref="D825:J825" si="365">D826</f>
        <v>0</v>
      </c>
      <c r="E825" s="16">
        <f t="shared" si="365"/>
        <v>0</v>
      </c>
      <c r="F825" s="16">
        <f t="shared" si="365"/>
        <v>0</v>
      </c>
      <c r="G825" s="16">
        <f t="shared" si="365"/>
        <v>0</v>
      </c>
      <c r="H825" s="16">
        <f t="shared" si="365"/>
        <v>0</v>
      </c>
      <c r="I825" s="16">
        <f t="shared" si="365"/>
        <v>0</v>
      </c>
      <c r="J825" s="16">
        <f t="shared" si="365"/>
        <v>0</v>
      </c>
      <c r="HK825" s="29"/>
      <c r="HL825" s="29"/>
      <c r="HM825" s="29"/>
      <c r="HN825" s="29"/>
      <c r="HO825" s="29"/>
      <c r="HP825" s="29"/>
      <c r="HQ825" s="29"/>
      <c r="HR825" s="29"/>
      <c r="HS825" s="29"/>
      <c r="HT825" s="29"/>
      <c r="HU825" s="29"/>
      <c r="HV825" s="29"/>
      <c r="HW825" s="29"/>
      <c r="HX825" s="29"/>
      <c r="HY825" s="29"/>
      <c r="HZ825" s="29"/>
      <c r="IA825" s="29"/>
    </row>
    <row r="826" spans="1:235" s="30" customFormat="1" ht="20.25" customHeight="1">
      <c r="A826" s="24" t="s">
        <v>1334</v>
      </c>
      <c r="B826" s="36" t="s">
        <v>207</v>
      </c>
      <c r="C826" s="48" t="s">
        <v>137</v>
      </c>
      <c r="D826" s="16">
        <v>0</v>
      </c>
      <c r="E826" s="16"/>
      <c r="F826" s="16">
        <v>0</v>
      </c>
      <c r="G826" s="16"/>
      <c r="H826" s="16"/>
      <c r="I826" s="16"/>
      <c r="J826" s="16"/>
      <c r="HK826" s="29"/>
      <c r="HL826" s="29"/>
      <c r="HM826" s="29"/>
      <c r="HN826" s="29"/>
      <c r="HO826" s="29"/>
      <c r="HP826" s="29"/>
      <c r="HQ826" s="29"/>
      <c r="HR826" s="29"/>
      <c r="HS826" s="29"/>
      <c r="HT826" s="29"/>
      <c r="HU826" s="29"/>
      <c r="HV826" s="29"/>
      <c r="HW826" s="29"/>
      <c r="HX826" s="29"/>
      <c r="HY826" s="29"/>
      <c r="HZ826" s="29"/>
      <c r="IA826" s="29"/>
    </row>
    <row r="827" spans="1:235" s="30" customFormat="1" ht="20.25" customHeight="1">
      <c r="A827" s="24" t="s">
        <v>1335</v>
      </c>
      <c r="B827" s="35" t="s">
        <v>1336</v>
      </c>
      <c r="C827" s="48"/>
      <c r="D827" s="16">
        <f t="shared" ref="D827:J827" si="366">D828</f>
        <v>1364.16</v>
      </c>
      <c r="E827" s="16">
        <f t="shared" si="366"/>
        <v>1153.3599999999999</v>
      </c>
      <c r="F827" s="16">
        <f t="shared" si="366"/>
        <v>2383.17</v>
      </c>
      <c r="G827" s="16">
        <f t="shared" si="366"/>
        <v>0</v>
      </c>
      <c r="H827" s="16">
        <f t="shared" si="366"/>
        <v>0</v>
      </c>
      <c r="I827" s="16">
        <f t="shared" si="366"/>
        <v>0</v>
      </c>
      <c r="J827" s="16">
        <f t="shared" si="366"/>
        <v>0</v>
      </c>
      <c r="HK827" s="29"/>
      <c r="HL827" s="29"/>
      <c r="HM827" s="29"/>
      <c r="HN827" s="29"/>
      <c r="HO827" s="29"/>
      <c r="HP827" s="29"/>
      <c r="HQ827" s="29"/>
      <c r="HR827" s="29"/>
      <c r="HS827" s="29"/>
      <c r="HT827" s="29"/>
      <c r="HU827" s="29"/>
      <c r="HV827" s="29"/>
      <c r="HW827" s="29"/>
      <c r="HX827" s="29"/>
      <c r="HY827" s="29"/>
      <c r="HZ827" s="29"/>
      <c r="IA827" s="29"/>
    </row>
    <row r="828" spans="1:235" s="30" customFormat="1" ht="20.25" customHeight="1">
      <c r="A828" s="24" t="s">
        <v>1337</v>
      </c>
      <c r="B828" s="36" t="s">
        <v>207</v>
      </c>
      <c r="C828" s="48" t="s">
        <v>137</v>
      </c>
      <c r="D828" s="16">
        <v>1364.16</v>
      </c>
      <c r="E828" s="16">
        <v>1153.3599999999999</v>
      </c>
      <c r="F828" s="16">
        <v>2383.17</v>
      </c>
      <c r="G828" s="16"/>
      <c r="H828" s="16"/>
      <c r="I828" s="16"/>
      <c r="J828" s="16"/>
      <c r="HK828" s="29"/>
      <c r="HL828" s="29"/>
      <c r="HM828" s="29"/>
      <c r="HN828" s="29"/>
      <c r="HO828" s="29"/>
      <c r="HP828" s="29"/>
      <c r="HQ828" s="29"/>
      <c r="HR828" s="29"/>
      <c r="HS828" s="29"/>
      <c r="HT828" s="29"/>
      <c r="HU828" s="29"/>
      <c r="HV828" s="29"/>
      <c r="HW828" s="29"/>
      <c r="HX828" s="29"/>
      <c r="HY828" s="29"/>
      <c r="HZ828" s="29"/>
      <c r="IA828" s="29"/>
    </row>
    <row r="829" spans="1:235" s="30" customFormat="1" ht="20.25" customHeight="1">
      <c r="A829" s="24" t="s">
        <v>1338</v>
      </c>
      <c r="B829" s="35" t="s">
        <v>1339</v>
      </c>
      <c r="C829" s="48"/>
      <c r="D829" s="16">
        <f t="shared" ref="D829:J829" si="367">D830</f>
        <v>599.13</v>
      </c>
      <c r="E829" s="16">
        <f t="shared" si="367"/>
        <v>0</v>
      </c>
      <c r="F829" s="16">
        <f t="shared" si="367"/>
        <v>0</v>
      </c>
      <c r="G829" s="16">
        <f t="shared" si="367"/>
        <v>0</v>
      </c>
      <c r="H829" s="16">
        <f t="shared" si="367"/>
        <v>0</v>
      </c>
      <c r="I829" s="16">
        <f t="shared" si="367"/>
        <v>0</v>
      </c>
      <c r="J829" s="16">
        <f t="shared" si="367"/>
        <v>0</v>
      </c>
      <c r="HK829" s="29"/>
      <c r="HL829" s="29"/>
      <c r="HM829" s="29"/>
      <c r="HN829" s="29"/>
      <c r="HO829" s="29"/>
      <c r="HP829" s="29"/>
      <c r="HQ829" s="29"/>
      <c r="HR829" s="29"/>
      <c r="HS829" s="29"/>
      <c r="HT829" s="29"/>
      <c r="HU829" s="29"/>
      <c r="HV829" s="29"/>
      <c r="HW829" s="29"/>
      <c r="HX829" s="29"/>
      <c r="HY829" s="29"/>
      <c r="HZ829" s="29"/>
      <c r="IA829" s="29"/>
    </row>
    <row r="830" spans="1:235" s="30" customFormat="1" ht="21.75" customHeight="1">
      <c r="A830" s="24" t="s">
        <v>1340</v>
      </c>
      <c r="B830" s="36" t="s">
        <v>207</v>
      </c>
      <c r="C830" s="48" t="s">
        <v>137</v>
      </c>
      <c r="D830" s="16">
        <v>599.13</v>
      </c>
      <c r="E830" s="16"/>
      <c r="F830" s="16"/>
      <c r="G830" s="16"/>
      <c r="H830" s="16"/>
      <c r="I830" s="16"/>
      <c r="J830" s="16"/>
      <c r="HK830" s="29"/>
      <c r="HL830" s="29"/>
      <c r="HM830" s="29"/>
      <c r="HN830" s="29"/>
      <c r="HO830" s="29"/>
      <c r="HP830" s="29"/>
      <c r="HQ830" s="29"/>
      <c r="HR830" s="29"/>
      <c r="HS830" s="29"/>
      <c r="HT830" s="29"/>
      <c r="HU830" s="29"/>
      <c r="HV830" s="29"/>
      <c r="HW830" s="29"/>
      <c r="HX830" s="29"/>
      <c r="HY830" s="29"/>
      <c r="HZ830" s="29"/>
      <c r="IA830" s="29"/>
    </row>
    <row r="831" spans="1:235">
      <c r="A831" s="41" t="s">
        <v>1341</v>
      </c>
      <c r="B831" s="42" t="s">
        <v>1342</v>
      </c>
      <c r="C831" s="104"/>
      <c r="D831" s="43">
        <f t="shared" ref="D831:J831" si="368">D832+D913+D936</f>
        <v>20806365.619999997</v>
      </c>
      <c r="E831" s="43">
        <f t="shared" si="368"/>
        <v>25852034.59</v>
      </c>
      <c r="F831" s="43">
        <f t="shared" si="368"/>
        <v>6719336.29</v>
      </c>
      <c r="G831" s="43">
        <f t="shared" si="368"/>
        <v>35170736.280000001</v>
      </c>
      <c r="H831" s="43">
        <f t="shared" si="368"/>
        <v>41687921.759999998</v>
      </c>
      <c r="I831" s="43">
        <f t="shared" si="368"/>
        <v>11346000</v>
      </c>
      <c r="J831" s="43">
        <f t="shared" si="368"/>
        <v>11686000</v>
      </c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  <c r="BG831" s="29"/>
      <c r="BH831" s="29"/>
      <c r="BI831" s="29"/>
      <c r="BJ831" s="29"/>
      <c r="BK831" s="29"/>
      <c r="BL831" s="29"/>
      <c r="BM831" s="29"/>
      <c r="BN831" s="29"/>
      <c r="BO831" s="29"/>
      <c r="BP831" s="29"/>
      <c r="BQ831" s="29"/>
      <c r="BR831" s="29"/>
      <c r="BS831" s="29"/>
      <c r="BT831" s="29"/>
      <c r="BU831" s="29"/>
      <c r="BV831" s="29"/>
      <c r="BW831" s="29"/>
      <c r="BX831" s="29"/>
      <c r="BY831" s="29"/>
      <c r="BZ831" s="29"/>
      <c r="CA831" s="29"/>
      <c r="CB831" s="29"/>
      <c r="CC831" s="29"/>
      <c r="CD831" s="29"/>
      <c r="CE831" s="29"/>
      <c r="CF831" s="29"/>
      <c r="CG831" s="29"/>
      <c r="CH831" s="29"/>
      <c r="CI831" s="29"/>
      <c r="CJ831" s="29"/>
      <c r="CK831" s="29"/>
      <c r="CL831" s="29"/>
      <c r="CM831" s="29"/>
      <c r="CN831" s="29"/>
      <c r="CO831" s="29"/>
      <c r="CP831" s="29"/>
      <c r="CQ831" s="29"/>
      <c r="CR831" s="29"/>
      <c r="CS831" s="29"/>
      <c r="CT831" s="29"/>
      <c r="CU831" s="29"/>
      <c r="CV831" s="29"/>
      <c r="CW831" s="29"/>
      <c r="CX831" s="29"/>
      <c r="CY831" s="29"/>
      <c r="CZ831" s="29"/>
      <c r="DA831" s="29"/>
      <c r="DB831" s="29"/>
      <c r="DC831" s="29"/>
      <c r="DD831" s="29"/>
      <c r="DE831" s="29"/>
      <c r="DF831" s="29"/>
      <c r="DG831" s="29"/>
      <c r="DH831" s="29"/>
      <c r="DI831" s="29"/>
      <c r="DJ831" s="29"/>
      <c r="DK831" s="29"/>
      <c r="DL831" s="29"/>
      <c r="DM831" s="29"/>
      <c r="DN831" s="29"/>
      <c r="DO831" s="29"/>
      <c r="DP831" s="29"/>
      <c r="DQ831" s="29"/>
      <c r="DR831" s="29"/>
      <c r="DS831" s="29"/>
      <c r="DT831" s="29"/>
      <c r="DU831" s="29"/>
      <c r="DV831" s="29"/>
      <c r="DW831" s="29"/>
      <c r="DX831" s="29"/>
      <c r="DY831" s="29"/>
      <c r="DZ831" s="29"/>
      <c r="EA831" s="29"/>
      <c r="EB831" s="29"/>
      <c r="EC831" s="29"/>
      <c r="ED831" s="29"/>
      <c r="EE831" s="29"/>
      <c r="EF831" s="29"/>
      <c r="EG831" s="29"/>
      <c r="EH831" s="29"/>
      <c r="EI831" s="29"/>
      <c r="EJ831" s="29"/>
      <c r="EK831" s="29"/>
      <c r="EL831" s="29"/>
      <c r="EM831" s="29"/>
      <c r="EN831" s="29"/>
      <c r="EO831" s="29"/>
      <c r="EP831" s="29"/>
      <c r="EQ831" s="29"/>
      <c r="ER831" s="29"/>
      <c r="ES831" s="29"/>
      <c r="ET831" s="29"/>
      <c r="EU831" s="29"/>
      <c r="EV831" s="29"/>
      <c r="EW831" s="29"/>
      <c r="EX831" s="29"/>
      <c r="EY831" s="29"/>
      <c r="EZ831" s="29"/>
      <c r="FA831" s="29"/>
      <c r="FB831" s="29"/>
      <c r="FC831" s="29"/>
      <c r="FD831" s="29"/>
      <c r="FE831" s="29"/>
      <c r="FF831" s="29"/>
      <c r="FG831" s="29"/>
      <c r="FH831" s="29"/>
      <c r="FI831" s="29"/>
      <c r="FJ831" s="29"/>
      <c r="FK831" s="29"/>
      <c r="FL831" s="29"/>
      <c r="FM831" s="29"/>
      <c r="FN831" s="29"/>
      <c r="FO831" s="29"/>
      <c r="FP831" s="29"/>
      <c r="FQ831" s="29"/>
      <c r="FR831" s="29"/>
      <c r="FS831" s="29"/>
      <c r="FT831" s="29"/>
      <c r="FU831" s="29"/>
      <c r="FV831" s="29"/>
      <c r="FW831" s="29"/>
      <c r="FX831" s="29"/>
      <c r="FY831" s="29"/>
      <c r="FZ831" s="29"/>
      <c r="GA831" s="29"/>
      <c r="GB831" s="29"/>
      <c r="GC831" s="29"/>
      <c r="GD831" s="29"/>
      <c r="GE831" s="29"/>
      <c r="GF831" s="29"/>
      <c r="GG831" s="29"/>
      <c r="GH831" s="29"/>
      <c r="GI831" s="29"/>
      <c r="GJ831" s="29"/>
      <c r="GK831" s="29"/>
      <c r="GL831" s="29"/>
      <c r="GM831" s="29"/>
      <c r="GN831" s="29"/>
      <c r="GO831" s="29"/>
      <c r="GP831" s="29"/>
      <c r="GQ831" s="29"/>
      <c r="GR831" s="29"/>
      <c r="GS831" s="29"/>
      <c r="GT831" s="29"/>
      <c r="GU831" s="29"/>
      <c r="GV831" s="29"/>
      <c r="GW831" s="29"/>
      <c r="GX831" s="29"/>
      <c r="GY831" s="29"/>
      <c r="GZ831" s="29"/>
      <c r="HA831" s="29"/>
      <c r="HB831" s="29"/>
      <c r="HC831" s="29"/>
      <c r="HD831" s="29"/>
      <c r="HE831" s="29"/>
      <c r="HF831" s="29"/>
      <c r="HG831" s="29"/>
      <c r="HH831" s="29"/>
      <c r="HI831" s="29"/>
      <c r="HJ831" s="29"/>
    </row>
    <row r="832" spans="1:235">
      <c r="A832" s="24" t="s">
        <v>1343</v>
      </c>
      <c r="B832" s="35" t="s">
        <v>853</v>
      </c>
      <c r="C832" s="48"/>
      <c r="D832" s="16">
        <f t="shared" ref="D832:J832" si="369">D833</f>
        <v>1863448.29</v>
      </c>
      <c r="E832" s="16">
        <f t="shared" si="369"/>
        <v>7246363.370000001</v>
      </c>
      <c r="F832" s="16">
        <f t="shared" si="369"/>
        <v>6478962.5700000003</v>
      </c>
      <c r="G832" s="16">
        <f t="shared" si="369"/>
        <v>10051011</v>
      </c>
      <c r="H832" s="16">
        <f t="shared" si="369"/>
        <v>10902424</v>
      </c>
      <c r="I832" s="16">
        <f t="shared" si="369"/>
        <v>0</v>
      </c>
      <c r="J832" s="16">
        <f t="shared" si="369"/>
        <v>0</v>
      </c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  <c r="BG832" s="29"/>
      <c r="BH832" s="29"/>
      <c r="BI832" s="29"/>
      <c r="BJ832" s="29"/>
      <c r="BK832" s="29"/>
      <c r="BL832" s="29"/>
      <c r="BM832" s="29"/>
      <c r="BN832" s="29"/>
      <c r="BO832" s="29"/>
      <c r="BP832" s="29"/>
      <c r="BQ832" s="29"/>
      <c r="BR832" s="29"/>
      <c r="BS832" s="29"/>
      <c r="BT832" s="29"/>
      <c r="BU832" s="29"/>
      <c r="BV832" s="29"/>
      <c r="BW832" s="29"/>
      <c r="BX832" s="29"/>
      <c r="BY832" s="29"/>
      <c r="BZ832" s="29"/>
      <c r="CA832" s="29"/>
      <c r="CB832" s="29"/>
      <c r="CC832" s="29"/>
      <c r="CD832" s="29"/>
      <c r="CE832" s="29"/>
      <c r="CF832" s="29"/>
      <c r="CG832" s="29"/>
      <c r="CH832" s="29"/>
      <c r="CI832" s="29"/>
      <c r="CJ832" s="29"/>
      <c r="CK832" s="29"/>
      <c r="CL832" s="29"/>
      <c r="CM832" s="29"/>
      <c r="CN832" s="29"/>
      <c r="CO832" s="29"/>
      <c r="CP832" s="29"/>
      <c r="CQ832" s="29"/>
      <c r="CR832" s="29"/>
      <c r="CS832" s="29"/>
      <c r="CT832" s="29"/>
      <c r="CU832" s="29"/>
      <c r="CV832" s="29"/>
      <c r="CW832" s="29"/>
      <c r="CX832" s="29"/>
      <c r="CY832" s="29"/>
      <c r="CZ832" s="29"/>
      <c r="DA832" s="29"/>
      <c r="DB832" s="29"/>
      <c r="DC832" s="29"/>
      <c r="DD832" s="29"/>
      <c r="DE832" s="29"/>
      <c r="DF832" s="29"/>
      <c r="DG832" s="29"/>
      <c r="DH832" s="29"/>
      <c r="DI832" s="29"/>
      <c r="DJ832" s="29"/>
      <c r="DK832" s="29"/>
      <c r="DL832" s="29"/>
      <c r="DM832" s="29"/>
      <c r="DN832" s="29"/>
      <c r="DO832" s="29"/>
      <c r="DP832" s="29"/>
      <c r="DQ832" s="29"/>
      <c r="DR832" s="29"/>
      <c r="DS832" s="29"/>
      <c r="DT832" s="29"/>
      <c r="DU832" s="29"/>
      <c r="DV832" s="29"/>
      <c r="DW832" s="29"/>
      <c r="DX832" s="29"/>
      <c r="DY832" s="29"/>
      <c r="DZ832" s="29"/>
      <c r="EA832" s="29"/>
      <c r="EB832" s="29"/>
      <c r="EC832" s="29"/>
      <c r="ED832" s="29"/>
      <c r="EE832" s="29"/>
      <c r="EF832" s="29"/>
      <c r="EG832" s="29"/>
      <c r="EH832" s="29"/>
      <c r="EI832" s="29"/>
      <c r="EJ832" s="29"/>
      <c r="EK832" s="29"/>
      <c r="EL832" s="29"/>
      <c r="EM832" s="29"/>
      <c r="EN832" s="29"/>
      <c r="EO832" s="29"/>
      <c r="EP832" s="29"/>
      <c r="EQ832" s="29"/>
      <c r="ER832" s="29"/>
      <c r="ES832" s="29"/>
      <c r="ET832" s="29"/>
      <c r="EU832" s="29"/>
      <c r="EV832" s="29"/>
      <c r="EW832" s="29"/>
      <c r="EX832" s="29"/>
      <c r="EY832" s="29"/>
      <c r="EZ832" s="29"/>
      <c r="FA832" s="29"/>
      <c r="FB832" s="29"/>
      <c r="FC832" s="29"/>
      <c r="FD832" s="29"/>
      <c r="FE832" s="29"/>
      <c r="FF832" s="29"/>
      <c r="FG832" s="29"/>
      <c r="FH832" s="29"/>
      <c r="FI832" s="29"/>
      <c r="FJ832" s="29"/>
      <c r="FK832" s="29"/>
      <c r="FL832" s="29"/>
      <c r="FM832" s="29"/>
      <c r="FN832" s="29"/>
      <c r="FO832" s="29"/>
      <c r="FP832" s="29"/>
      <c r="FQ832" s="29"/>
      <c r="FR832" s="29"/>
      <c r="FS832" s="29"/>
      <c r="FT832" s="29"/>
      <c r="FU832" s="29"/>
      <c r="FV832" s="29"/>
      <c r="FW832" s="29"/>
      <c r="FX832" s="29"/>
      <c r="FY832" s="29"/>
      <c r="FZ832" s="29"/>
      <c r="GA832" s="29"/>
      <c r="GB832" s="29"/>
      <c r="GC832" s="29"/>
      <c r="GD832" s="29"/>
      <c r="GE832" s="29"/>
      <c r="GF832" s="29"/>
      <c r="GG832" s="29"/>
      <c r="GH832" s="29"/>
      <c r="GI832" s="29"/>
      <c r="GJ832" s="29"/>
      <c r="GK832" s="29"/>
      <c r="GL832" s="29"/>
      <c r="GM832" s="29"/>
      <c r="GN832" s="29"/>
      <c r="GO832" s="29"/>
      <c r="GP832" s="29"/>
      <c r="GQ832" s="29"/>
      <c r="GR832" s="29"/>
      <c r="GS832" s="29"/>
      <c r="GT832" s="29"/>
      <c r="GU832" s="29"/>
      <c r="GV832" s="29"/>
      <c r="GW832" s="29"/>
      <c r="GX832" s="29"/>
      <c r="GY832" s="29"/>
      <c r="GZ832" s="29"/>
      <c r="HA832" s="29"/>
      <c r="HB832" s="29"/>
      <c r="HC832" s="29"/>
      <c r="HD832" s="29"/>
      <c r="HE832" s="29"/>
      <c r="HF832" s="29"/>
      <c r="HG832" s="29"/>
      <c r="HH832" s="29"/>
      <c r="HI832" s="29"/>
      <c r="HJ832" s="29"/>
    </row>
    <row r="833" spans="1:235" s="30" customFormat="1" ht="12" customHeight="1">
      <c r="A833" s="24" t="s">
        <v>1344</v>
      </c>
      <c r="B833" s="35" t="s">
        <v>164</v>
      </c>
      <c r="C833" s="48"/>
      <c r="D833" s="16">
        <f>D850+D834</f>
        <v>1863448.29</v>
      </c>
      <c r="E833" s="16">
        <f>E834+E839+E846+E850+E865+E869</f>
        <v>7246363.370000001</v>
      </c>
      <c r="F833" s="16">
        <f>F834+F839+F846+F850+F865+F869</f>
        <v>6478962.5700000003</v>
      </c>
      <c r="G833" s="16">
        <f>G834+G839+G846+G865+G869</f>
        <v>10051011</v>
      </c>
      <c r="H833" s="16">
        <f>H834+H839+H846+H850+H865+H869</f>
        <v>10902424</v>
      </c>
      <c r="I833" s="16">
        <f>I834+I839+I846+I850+I865+I869</f>
        <v>0</v>
      </c>
      <c r="J833" s="16">
        <f>J834+J839+J846+J850+J865+J869</f>
        <v>0</v>
      </c>
      <c r="HK833" s="29"/>
      <c r="HL833" s="29"/>
      <c r="HM833" s="29"/>
      <c r="HN833" s="29"/>
      <c r="HO833" s="29"/>
      <c r="HP833" s="29"/>
      <c r="HQ833" s="29"/>
      <c r="HR833" s="29"/>
      <c r="HS833" s="29"/>
      <c r="HT833" s="29"/>
      <c r="HU833" s="29"/>
      <c r="HV833" s="29"/>
      <c r="HW833" s="29"/>
      <c r="HX833" s="29"/>
      <c r="HY833" s="29"/>
      <c r="HZ833" s="29"/>
      <c r="IA833" s="29"/>
    </row>
    <row r="834" spans="1:235" s="30" customFormat="1" ht="21" customHeight="1">
      <c r="A834" s="24" t="s">
        <v>1345</v>
      </c>
      <c r="B834" s="35" t="s">
        <v>1346</v>
      </c>
      <c r="C834" s="48"/>
      <c r="D834" s="16">
        <f t="shared" ref="D834:J835" si="370">D835</f>
        <v>537500</v>
      </c>
      <c r="E834" s="16">
        <f t="shared" si="370"/>
        <v>188316</v>
      </c>
      <c r="F834" s="16">
        <f t="shared" si="370"/>
        <v>63349</v>
      </c>
      <c r="G834" s="16">
        <f t="shared" si="370"/>
        <v>0</v>
      </c>
      <c r="H834" s="16">
        <f t="shared" si="370"/>
        <v>0</v>
      </c>
      <c r="I834" s="16">
        <f t="shared" si="370"/>
        <v>0</v>
      </c>
      <c r="J834" s="16">
        <f t="shared" si="370"/>
        <v>0</v>
      </c>
      <c r="HK834" s="29"/>
      <c r="HL834" s="29"/>
      <c r="HM834" s="29"/>
      <c r="HN834" s="29"/>
      <c r="HO834" s="29"/>
      <c r="HP834" s="29"/>
      <c r="HQ834" s="29"/>
      <c r="HR834" s="29"/>
      <c r="HS834" s="29"/>
      <c r="HT834" s="29"/>
      <c r="HU834" s="29"/>
      <c r="HV834" s="29"/>
      <c r="HW834" s="29"/>
      <c r="HX834" s="29"/>
      <c r="HY834" s="29"/>
      <c r="HZ834" s="29"/>
      <c r="IA834" s="29"/>
    </row>
    <row r="835" spans="1:235" s="30" customFormat="1" ht="21" customHeight="1">
      <c r="A835" s="24" t="s">
        <v>1347</v>
      </c>
      <c r="B835" s="35" t="s">
        <v>1346</v>
      </c>
      <c r="C835" s="48"/>
      <c r="D835" s="16">
        <f t="shared" si="370"/>
        <v>537500</v>
      </c>
      <c r="E835" s="16">
        <f t="shared" si="370"/>
        <v>188316</v>
      </c>
      <c r="F835" s="16">
        <f t="shared" si="370"/>
        <v>63349</v>
      </c>
      <c r="G835" s="16">
        <f t="shared" si="370"/>
        <v>0</v>
      </c>
      <c r="H835" s="16">
        <f t="shared" si="370"/>
        <v>0</v>
      </c>
      <c r="I835" s="16">
        <f t="shared" si="370"/>
        <v>0</v>
      </c>
      <c r="J835" s="16">
        <f t="shared" si="370"/>
        <v>0</v>
      </c>
      <c r="HK835" s="29"/>
      <c r="HL835" s="29"/>
      <c r="HM835" s="29"/>
      <c r="HN835" s="29"/>
      <c r="HO835" s="29"/>
      <c r="HP835" s="29"/>
      <c r="HQ835" s="29"/>
      <c r="HR835" s="29"/>
      <c r="HS835" s="29"/>
      <c r="HT835" s="29"/>
      <c r="HU835" s="29"/>
      <c r="HV835" s="29"/>
      <c r="HW835" s="29"/>
      <c r="HX835" s="29"/>
      <c r="HY835" s="29"/>
      <c r="HZ835" s="29"/>
      <c r="IA835" s="29"/>
    </row>
    <row r="836" spans="1:235" s="30" customFormat="1" ht="21" customHeight="1">
      <c r="A836" s="70" t="s">
        <v>1348</v>
      </c>
      <c r="B836" s="35" t="s">
        <v>1349</v>
      </c>
      <c r="C836" s="48"/>
      <c r="D836" s="16">
        <f t="shared" ref="D836:F836" si="371">D837+D838</f>
        <v>537500</v>
      </c>
      <c r="E836" s="16">
        <f t="shared" si="371"/>
        <v>188316</v>
      </c>
      <c r="F836" s="16">
        <f t="shared" si="371"/>
        <v>63349</v>
      </c>
      <c r="G836" s="16">
        <f t="shared" ref="G836:I836" si="372">G837+G838</f>
        <v>0</v>
      </c>
      <c r="H836" s="16">
        <f t="shared" si="372"/>
        <v>0</v>
      </c>
      <c r="I836" s="16">
        <f t="shared" si="372"/>
        <v>0</v>
      </c>
      <c r="J836" s="16">
        <f t="shared" ref="J836" si="373">J837+J838</f>
        <v>0</v>
      </c>
      <c r="HK836" s="29"/>
      <c r="HL836" s="29"/>
      <c r="HM836" s="29"/>
      <c r="HN836" s="29"/>
      <c r="HO836" s="29"/>
      <c r="HP836" s="29"/>
      <c r="HQ836" s="29"/>
      <c r="HR836" s="29"/>
      <c r="HS836" s="29"/>
      <c r="HT836" s="29"/>
      <c r="HU836" s="29"/>
      <c r="HV836" s="29"/>
      <c r="HW836" s="29"/>
      <c r="HX836" s="29"/>
      <c r="HY836" s="29"/>
      <c r="HZ836" s="29"/>
      <c r="IA836" s="29"/>
    </row>
    <row r="837" spans="1:235" s="30" customFormat="1" ht="21" customHeight="1">
      <c r="A837" s="22" t="s">
        <v>1350</v>
      </c>
      <c r="B837" s="36" t="s">
        <v>1351</v>
      </c>
      <c r="C837" s="48" t="s">
        <v>91</v>
      </c>
      <c r="D837" s="16">
        <v>67500</v>
      </c>
      <c r="E837" s="16">
        <v>136634</v>
      </c>
      <c r="F837" s="16">
        <v>63349</v>
      </c>
      <c r="G837" s="16"/>
      <c r="H837" s="16"/>
      <c r="I837" s="16"/>
      <c r="J837" s="16"/>
      <c r="HK837" s="29"/>
      <c r="HL837" s="29"/>
      <c r="HM837" s="29"/>
      <c r="HN837" s="29"/>
      <c r="HO837" s="29"/>
      <c r="HP837" s="29"/>
      <c r="HQ837" s="29"/>
      <c r="HR837" s="29"/>
      <c r="HS837" s="29"/>
      <c r="HT837" s="29"/>
      <c r="HU837" s="29"/>
      <c r="HV837" s="29"/>
      <c r="HW837" s="29"/>
      <c r="HX837" s="29"/>
      <c r="HY837" s="29"/>
      <c r="HZ837" s="29"/>
      <c r="IA837" s="29"/>
    </row>
    <row r="838" spans="1:235" s="30" customFormat="1" ht="21" customHeight="1">
      <c r="A838" s="22" t="s">
        <v>1352</v>
      </c>
      <c r="B838" s="36" t="s">
        <v>1353</v>
      </c>
      <c r="C838" s="48" t="s">
        <v>91</v>
      </c>
      <c r="D838" s="16">
        <v>470000</v>
      </c>
      <c r="E838" s="16">
        <v>51682</v>
      </c>
      <c r="F838" s="16"/>
      <c r="G838" s="16"/>
      <c r="H838" s="16"/>
      <c r="I838" s="16"/>
      <c r="J838" s="16"/>
      <c r="HK838" s="29"/>
      <c r="HL838" s="29"/>
      <c r="HM838" s="29"/>
      <c r="HN838" s="29"/>
      <c r="HO838" s="29"/>
      <c r="HP838" s="29"/>
      <c r="HQ838" s="29"/>
      <c r="HR838" s="29"/>
      <c r="HS838" s="29"/>
      <c r="HT838" s="29"/>
      <c r="HU838" s="29"/>
      <c r="HV838" s="29"/>
      <c r="HW838" s="29"/>
      <c r="HX838" s="29"/>
      <c r="HY838" s="29"/>
      <c r="HZ838" s="29"/>
      <c r="IA838" s="29"/>
    </row>
    <row r="839" spans="1:235" s="30" customFormat="1" ht="21" customHeight="1">
      <c r="A839" s="24" t="s">
        <v>1887</v>
      </c>
      <c r="B839" s="35" t="s">
        <v>1886</v>
      </c>
      <c r="C839" s="48"/>
      <c r="D839" s="16"/>
      <c r="E839" s="16">
        <f>E840+E843</f>
        <v>349937</v>
      </c>
      <c r="F839" s="16">
        <f>F840+F843</f>
        <v>659460</v>
      </c>
      <c r="G839" s="16">
        <f t="shared" ref="G839:J841" si="374">G840</f>
        <v>0</v>
      </c>
      <c r="H839" s="16">
        <f t="shared" si="374"/>
        <v>0</v>
      </c>
      <c r="I839" s="16">
        <f t="shared" si="374"/>
        <v>0</v>
      </c>
      <c r="J839" s="16">
        <f t="shared" si="374"/>
        <v>0</v>
      </c>
      <c r="HK839" s="29"/>
      <c r="HL839" s="29"/>
      <c r="HM839" s="29"/>
      <c r="HN839" s="29"/>
      <c r="HO839" s="29"/>
      <c r="HP839" s="29"/>
      <c r="HQ839" s="29"/>
      <c r="HR839" s="29"/>
      <c r="HS839" s="29"/>
      <c r="HT839" s="29"/>
      <c r="HU839" s="29"/>
      <c r="HV839" s="29"/>
      <c r="HW839" s="29"/>
      <c r="HX839" s="29"/>
      <c r="HY839" s="29"/>
      <c r="HZ839" s="29"/>
      <c r="IA839" s="29"/>
    </row>
    <row r="840" spans="1:235" s="30" customFormat="1" ht="21" customHeight="1">
      <c r="A840" s="24" t="s">
        <v>1888</v>
      </c>
      <c r="B840" s="35" t="s">
        <v>1889</v>
      </c>
      <c r="C840" s="48"/>
      <c r="D840" s="16"/>
      <c r="E840" s="16">
        <f>E841</f>
        <v>0</v>
      </c>
      <c r="F840" s="16">
        <f>F841</f>
        <v>659460</v>
      </c>
      <c r="G840" s="16">
        <f t="shared" si="374"/>
        <v>0</v>
      </c>
      <c r="H840" s="16">
        <f t="shared" si="374"/>
        <v>0</v>
      </c>
      <c r="I840" s="16">
        <f t="shared" si="374"/>
        <v>0</v>
      </c>
      <c r="J840" s="16">
        <f t="shared" si="374"/>
        <v>0</v>
      </c>
      <c r="HK840" s="29"/>
      <c r="HL840" s="29"/>
      <c r="HM840" s="29"/>
      <c r="HN840" s="29"/>
      <c r="HO840" s="29"/>
      <c r="HP840" s="29"/>
      <c r="HQ840" s="29"/>
      <c r="HR840" s="29"/>
      <c r="HS840" s="29"/>
      <c r="HT840" s="29"/>
      <c r="HU840" s="29"/>
      <c r="HV840" s="29"/>
      <c r="HW840" s="29"/>
      <c r="HX840" s="29"/>
      <c r="HY840" s="29"/>
      <c r="HZ840" s="29"/>
      <c r="IA840" s="29"/>
    </row>
    <row r="841" spans="1:235" s="30" customFormat="1" ht="21" customHeight="1">
      <c r="A841" s="70" t="s">
        <v>1892</v>
      </c>
      <c r="B841" s="35" t="s">
        <v>1890</v>
      </c>
      <c r="C841" s="48"/>
      <c r="D841" s="16"/>
      <c r="E841" s="16">
        <f>E842</f>
        <v>0</v>
      </c>
      <c r="F841" s="16">
        <f>F842</f>
        <v>659460</v>
      </c>
      <c r="G841" s="16">
        <f t="shared" si="374"/>
        <v>0</v>
      </c>
      <c r="H841" s="16">
        <f t="shared" si="374"/>
        <v>0</v>
      </c>
      <c r="I841" s="16">
        <f t="shared" si="374"/>
        <v>0</v>
      </c>
      <c r="J841" s="16">
        <f t="shared" si="374"/>
        <v>0</v>
      </c>
      <c r="HK841" s="29"/>
      <c r="HL841" s="29"/>
      <c r="HM841" s="29"/>
      <c r="HN841" s="29"/>
      <c r="HO841" s="29"/>
      <c r="HP841" s="29"/>
      <c r="HQ841" s="29"/>
      <c r="HR841" s="29"/>
      <c r="HS841" s="29"/>
      <c r="HT841" s="29"/>
      <c r="HU841" s="29"/>
      <c r="HV841" s="29"/>
      <c r="HW841" s="29"/>
      <c r="HX841" s="29"/>
      <c r="HY841" s="29"/>
      <c r="HZ841" s="29"/>
      <c r="IA841" s="29"/>
    </row>
    <row r="842" spans="1:235" s="30" customFormat="1" ht="21" customHeight="1">
      <c r="A842" s="22" t="s">
        <v>1891</v>
      </c>
      <c r="B842" s="36" t="s">
        <v>1893</v>
      </c>
      <c r="C842" s="48" t="s">
        <v>75</v>
      </c>
      <c r="D842" s="16"/>
      <c r="E842" s="16"/>
      <c r="F842" s="16">
        <v>659460</v>
      </c>
      <c r="G842" s="16"/>
      <c r="H842" s="16"/>
      <c r="I842" s="16"/>
      <c r="J842" s="16"/>
      <c r="HK842" s="29"/>
      <c r="HL842" s="29"/>
      <c r="HM842" s="29"/>
      <c r="HN842" s="29"/>
      <c r="HO842" s="29"/>
      <c r="HP842" s="29"/>
      <c r="HQ842" s="29"/>
      <c r="HR842" s="29"/>
      <c r="HS842" s="29"/>
      <c r="HT842" s="29"/>
      <c r="HU842" s="29"/>
      <c r="HV842" s="29"/>
      <c r="HW842" s="29"/>
      <c r="HX842" s="29"/>
      <c r="HY842" s="29"/>
      <c r="HZ842" s="29"/>
      <c r="IA842" s="29"/>
    </row>
    <row r="843" spans="1:235" s="30" customFormat="1" ht="21" customHeight="1">
      <c r="A843" s="24" t="s">
        <v>1894</v>
      </c>
      <c r="B843" s="35" t="s">
        <v>1895</v>
      </c>
      <c r="C843" s="48"/>
      <c r="D843" s="16"/>
      <c r="E843" s="16">
        <f>E844</f>
        <v>349937</v>
      </c>
      <c r="F843" s="16">
        <f t="shared" ref="F843:J844" si="375">F844</f>
        <v>0</v>
      </c>
      <c r="G843" s="16">
        <f t="shared" si="375"/>
        <v>0</v>
      </c>
      <c r="H843" s="16">
        <f t="shared" si="375"/>
        <v>0</v>
      </c>
      <c r="I843" s="16">
        <f t="shared" si="375"/>
        <v>0</v>
      </c>
      <c r="J843" s="16">
        <f t="shared" si="375"/>
        <v>0</v>
      </c>
      <c r="HK843" s="29"/>
      <c r="HL843" s="29"/>
      <c r="HM843" s="29"/>
      <c r="HN843" s="29"/>
      <c r="HO843" s="29"/>
      <c r="HP843" s="29"/>
      <c r="HQ843" s="29"/>
      <c r="HR843" s="29"/>
      <c r="HS843" s="29"/>
      <c r="HT843" s="29"/>
      <c r="HU843" s="29"/>
      <c r="HV843" s="29"/>
      <c r="HW843" s="29"/>
      <c r="HX843" s="29"/>
      <c r="HY843" s="29"/>
      <c r="HZ843" s="29"/>
      <c r="IA843" s="29"/>
    </row>
    <row r="844" spans="1:235" s="30" customFormat="1" ht="21" customHeight="1">
      <c r="A844" s="70" t="s">
        <v>1896</v>
      </c>
      <c r="B844" s="35" t="s">
        <v>1897</v>
      </c>
      <c r="C844" s="48"/>
      <c r="D844" s="16"/>
      <c r="E844" s="16">
        <f>E845</f>
        <v>349937</v>
      </c>
      <c r="F844" s="16">
        <f t="shared" si="375"/>
        <v>0</v>
      </c>
      <c r="G844" s="16">
        <f t="shared" si="375"/>
        <v>0</v>
      </c>
      <c r="H844" s="16">
        <f t="shared" si="375"/>
        <v>0</v>
      </c>
      <c r="I844" s="16">
        <f t="shared" si="375"/>
        <v>0</v>
      </c>
      <c r="J844" s="16">
        <f t="shared" si="375"/>
        <v>0</v>
      </c>
      <c r="HK844" s="29"/>
      <c r="HL844" s="29"/>
      <c r="HM844" s="29"/>
      <c r="HN844" s="29"/>
      <c r="HO844" s="29"/>
      <c r="HP844" s="29"/>
      <c r="HQ844" s="29"/>
      <c r="HR844" s="29"/>
      <c r="HS844" s="29"/>
      <c r="HT844" s="29"/>
      <c r="HU844" s="29"/>
      <c r="HV844" s="29"/>
      <c r="HW844" s="29"/>
      <c r="HX844" s="29"/>
      <c r="HY844" s="29"/>
      <c r="HZ844" s="29"/>
      <c r="IA844" s="29"/>
    </row>
    <row r="845" spans="1:235" s="30" customFormat="1" ht="21" customHeight="1">
      <c r="A845" s="22" t="s">
        <v>1898</v>
      </c>
      <c r="B845" s="36" t="s">
        <v>1899</v>
      </c>
      <c r="C845" s="48" t="s">
        <v>88</v>
      </c>
      <c r="D845" s="16"/>
      <c r="E845" s="16">
        <v>349937</v>
      </c>
      <c r="F845" s="16"/>
      <c r="G845" s="16"/>
      <c r="H845" s="16"/>
      <c r="I845" s="16"/>
      <c r="J845" s="16"/>
      <c r="HK845" s="29"/>
      <c r="HL845" s="29"/>
      <c r="HM845" s="29"/>
      <c r="HN845" s="29"/>
      <c r="HO845" s="29"/>
      <c r="HP845" s="29"/>
      <c r="HQ845" s="29"/>
      <c r="HR845" s="29"/>
      <c r="HS845" s="29"/>
      <c r="HT845" s="29"/>
      <c r="HU845" s="29"/>
      <c r="HV845" s="29"/>
      <c r="HW845" s="29"/>
      <c r="HX845" s="29"/>
      <c r="HY845" s="29"/>
      <c r="HZ845" s="29"/>
      <c r="IA845" s="29"/>
    </row>
    <row r="846" spans="1:235" s="30" customFormat="1" ht="21.75" customHeight="1">
      <c r="A846" s="24" t="s">
        <v>1354</v>
      </c>
      <c r="B846" s="35" t="s">
        <v>1355</v>
      </c>
      <c r="C846" s="48"/>
      <c r="D846" s="16"/>
      <c r="E846" s="16">
        <f t="shared" ref="E846:J847" si="376">E847</f>
        <v>0</v>
      </c>
      <c r="F846" s="16">
        <f t="shared" si="376"/>
        <v>0</v>
      </c>
      <c r="G846" s="16">
        <f t="shared" si="376"/>
        <v>0</v>
      </c>
      <c r="H846" s="16">
        <f t="shared" si="376"/>
        <v>0</v>
      </c>
      <c r="I846" s="16">
        <f t="shared" si="376"/>
        <v>0</v>
      </c>
      <c r="J846" s="16">
        <f t="shared" si="376"/>
        <v>0</v>
      </c>
      <c r="HK846" s="29"/>
      <c r="HL846" s="29"/>
      <c r="HM846" s="29"/>
      <c r="HN846" s="29"/>
      <c r="HO846" s="29"/>
      <c r="HP846" s="29"/>
      <c r="HQ846" s="29"/>
      <c r="HR846" s="29"/>
      <c r="HS846" s="29"/>
      <c r="HT846" s="29"/>
      <c r="HU846" s="29"/>
      <c r="HV846" s="29"/>
      <c r="HW846" s="29"/>
      <c r="HX846" s="29"/>
      <c r="HY846" s="29"/>
      <c r="HZ846" s="29"/>
      <c r="IA846" s="29"/>
    </row>
    <row r="847" spans="1:235" s="51" customFormat="1" ht="21" customHeight="1">
      <c r="A847" s="24" t="s">
        <v>1356</v>
      </c>
      <c r="B847" s="35" t="s">
        <v>1355</v>
      </c>
      <c r="C847" s="48"/>
      <c r="D847" s="16"/>
      <c r="E847" s="16">
        <f t="shared" si="376"/>
        <v>0</v>
      </c>
      <c r="F847" s="16">
        <f t="shared" si="376"/>
        <v>0</v>
      </c>
      <c r="G847" s="16">
        <f t="shared" si="376"/>
        <v>0</v>
      </c>
      <c r="H847" s="16">
        <f t="shared" si="376"/>
        <v>0</v>
      </c>
      <c r="I847" s="16">
        <f t="shared" si="376"/>
        <v>0</v>
      </c>
      <c r="J847" s="16">
        <f t="shared" si="376"/>
        <v>0</v>
      </c>
      <c r="HK847" s="31"/>
      <c r="HL847" s="31"/>
      <c r="HM847" s="31"/>
      <c r="HN847" s="31"/>
      <c r="HO847" s="31"/>
      <c r="HP847" s="31"/>
      <c r="HQ847" s="31"/>
      <c r="HR847" s="31"/>
      <c r="HS847" s="31"/>
      <c r="HT847" s="31"/>
      <c r="HU847" s="31"/>
      <c r="HV847" s="31"/>
      <c r="HW847" s="31"/>
      <c r="HX847" s="31"/>
      <c r="HY847" s="31"/>
      <c r="HZ847" s="31"/>
      <c r="IA847" s="31"/>
    </row>
    <row r="848" spans="1:235" s="72" customFormat="1" ht="27.75" customHeight="1">
      <c r="A848" s="70" t="s">
        <v>1357</v>
      </c>
      <c r="B848" s="71" t="s">
        <v>1358</v>
      </c>
      <c r="C848" s="48"/>
      <c r="D848" s="16"/>
      <c r="E848" s="16">
        <f>E849</f>
        <v>0</v>
      </c>
      <c r="F848" s="16">
        <f>F849</f>
        <v>0</v>
      </c>
      <c r="G848" s="16">
        <f>G849</f>
        <v>0</v>
      </c>
      <c r="H848" s="16">
        <f>SUM(H849)</f>
        <v>0</v>
      </c>
      <c r="I848" s="16">
        <f>SUM(I849:I850)</f>
        <v>0</v>
      </c>
      <c r="J848" s="16">
        <f>SUM(J849:J850)</f>
        <v>0</v>
      </c>
      <c r="HK848" s="31"/>
      <c r="HL848" s="31"/>
      <c r="HM848" s="31"/>
      <c r="HN848" s="31"/>
      <c r="HO848" s="31"/>
      <c r="HP848" s="31"/>
      <c r="HQ848" s="31"/>
      <c r="HR848" s="31"/>
      <c r="HS848" s="31"/>
      <c r="HT848" s="31"/>
      <c r="HU848" s="31"/>
      <c r="HV848" s="31"/>
      <c r="HW848" s="31"/>
      <c r="HX848" s="31"/>
      <c r="HY848" s="31"/>
      <c r="HZ848" s="31"/>
      <c r="IA848" s="31"/>
    </row>
    <row r="849" spans="1:235" s="14" customFormat="1" ht="12.75" customHeight="1">
      <c r="A849" s="22" t="s">
        <v>1359</v>
      </c>
      <c r="B849" s="36" t="s">
        <v>1360</v>
      </c>
      <c r="C849" s="48" t="s">
        <v>1361</v>
      </c>
      <c r="D849" s="17"/>
      <c r="E849" s="17"/>
      <c r="F849" s="17"/>
      <c r="G849" s="17"/>
      <c r="H849" s="17"/>
      <c r="I849" s="17"/>
      <c r="J849" s="17"/>
      <c r="HK849" s="29"/>
      <c r="HL849" s="29"/>
      <c r="HM849" s="29"/>
      <c r="HN849" s="29"/>
      <c r="HO849" s="29"/>
      <c r="HP849" s="29"/>
      <c r="HQ849" s="29"/>
      <c r="HR849" s="29"/>
      <c r="HS849" s="29"/>
      <c r="HT849" s="29"/>
      <c r="HU849" s="29"/>
      <c r="HV849" s="29"/>
      <c r="HW849" s="29"/>
      <c r="HX849" s="29"/>
      <c r="HY849" s="29"/>
      <c r="HZ849" s="29"/>
      <c r="IA849" s="29"/>
    </row>
    <row r="850" spans="1:235" s="30" customFormat="1" ht="21.75" customHeight="1">
      <c r="A850" s="24" t="s">
        <v>1362</v>
      </c>
      <c r="B850" s="35" t="s">
        <v>1363</v>
      </c>
      <c r="C850" s="48"/>
      <c r="D850" s="16">
        <f>SUM(D851+D869+D857)</f>
        <v>1325948.29</v>
      </c>
      <c r="E850" s="16">
        <f>SUM(E851+E857)</f>
        <v>0</v>
      </c>
      <c r="F850" s="16">
        <f>F851</f>
        <v>0</v>
      </c>
      <c r="G850" s="16">
        <f>SUM(G851+G869)</f>
        <v>10051011</v>
      </c>
      <c r="H850" s="16">
        <f>SUM(H851+H869)</f>
        <v>5451212</v>
      </c>
      <c r="I850" s="16">
        <f>SUM(I851+I869)</f>
        <v>0</v>
      </c>
      <c r="J850" s="16">
        <f>SUM(J851+J869)</f>
        <v>0</v>
      </c>
      <c r="HK850" s="29"/>
      <c r="HL850" s="29"/>
      <c r="HM850" s="29"/>
      <c r="HN850" s="29"/>
      <c r="HO850" s="29"/>
      <c r="HP850" s="29"/>
      <c r="HQ850" s="29"/>
      <c r="HR850" s="29"/>
      <c r="HS850" s="29"/>
      <c r="HT850" s="29"/>
      <c r="HU850" s="29"/>
      <c r="HV850" s="29"/>
      <c r="HW850" s="29"/>
      <c r="HX850" s="29"/>
      <c r="HY850" s="29"/>
      <c r="HZ850" s="29"/>
      <c r="IA850" s="29"/>
    </row>
    <row r="851" spans="1:235" s="51" customFormat="1" ht="21" hidden="1" customHeight="1">
      <c r="A851" s="24" t="s">
        <v>1364</v>
      </c>
      <c r="B851" s="35" t="s">
        <v>1365</v>
      </c>
      <c r="C851" s="48"/>
      <c r="D851" s="16">
        <f t="shared" ref="D851:J851" si="377">D852</f>
        <v>0</v>
      </c>
      <c r="E851" s="16">
        <f t="shared" si="377"/>
        <v>0</v>
      </c>
      <c r="F851" s="16">
        <f t="shared" si="377"/>
        <v>0</v>
      </c>
      <c r="G851" s="16">
        <f t="shared" si="377"/>
        <v>0</v>
      </c>
      <c r="H851" s="16">
        <f t="shared" si="377"/>
        <v>0</v>
      </c>
      <c r="I851" s="16">
        <f t="shared" si="377"/>
        <v>0</v>
      </c>
      <c r="J851" s="16">
        <f t="shared" si="377"/>
        <v>0</v>
      </c>
      <c r="HK851" s="31"/>
      <c r="HL851" s="31"/>
      <c r="HM851" s="31"/>
      <c r="HN851" s="31"/>
      <c r="HO851" s="31"/>
      <c r="HP851" s="31"/>
      <c r="HQ851" s="31"/>
      <c r="HR851" s="31"/>
      <c r="HS851" s="31"/>
      <c r="HT851" s="31"/>
      <c r="HU851" s="31"/>
      <c r="HV851" s="31"/>
      <c r="HW851" s="31"/>
      <c r="HX851" s="31"/>
      <c r="HY851" s="31"/>
      <c r="HZ851" s="31"/>
      <c r="IA851" s="31"/>
    </row>
    <row r="852" spans="1:235" s="72" customFormat="1" ht="27.75" hidden="1" customHeight="1">
      <c r="A852" s="70" t="s">
        <v>1366</v>
      </c>
      <c r="B852" s="71" t="s">
        <v>1367</v>
      </c>
      <c r="C852" s="48"/>
      <c r="D852" s="16">
        <f t="shared" ref="D852:I852" si="378">SUM(D853:D854)</f>
        <v>0</v>
      </c>
      <c r="E852" s="16">
        <f t="shared" si="378"/>
        <v>0</v>
      </c>
      <c r="F852" s="16">
        <f t="shared" si="378"/>
        <v>0</v>
      </c>
      <c r="G852" s="16">
        <f t="shared" si="378"/>
        <v>0</v>
      </c>
      <c r="H852" s="16">
        <f t="shared" si="378"/>
        <v>0</v>
      </c>
      <c r="I852" s="16">
        <f t="shared" si="378"/>
        <v>0</v>
      </c>
      <c r="J852" s="16">
        <f t="shared" ref="J852" si="379">SUM(J853:J854)</f>
        <v>0</v>
      </c>
      <c r="HK852" s="31"/>
      <c r="HL852" s="31"/>
      <c r="HM852" s="31"/>
      <c r="HN852" s="31"/>
      <c r="HO852" s="31"/>
      <c r="HP852" s="31"/>
      <c r="HQ852" s="31"/>
      <c r="HR852" s="31"/>
      <c r="HS852" s="31"/>
      <c r="HT852" s="31"/>
      <c r="HU852" s="31"/>
      <c r="HV852" s="31"/>
      <c r="HW852" s="31"/>
      <c r="HX852" s="31"/>
      <c r="HY852" s="31"/>
      <c r="HZ852" s="31"/>
      <c r="IA852" s="31"/>
    </row>
    <row r="853" spans="1:235" s="14" customFormat="1" ht="12.75" hidden="1" customHeight="1">
      <c r="A853" s="22" t="s">
        <v>1368</v>
      </c>
      <c r="B853" s="36" t="s">
        <v>1369</v>
      </c>
      <c r="C853" s="48" t="s">
        <v>122</v>
      </c>
      <c r="D853" s="17">
        <v>0</v>
      </c>
      <c r="E853" s="17"/>
      <c r="F853" s="17"/>
      <c r="G853" s="17"/>
      <c r="H853" s="17"/>
      <c r="I853" s="17"/>
      <c r="J853" s="17"/>
      <c r="HK853" s="29"/>
      <c r="HL853" s="29"/>
      <c r="HM853" s="29"/>
      <c r="HN853" s="29"/>
      <c r="HO853" s="29"/>
      <c r="HP853" s="29"/>
      <c r="HQ853" s="29"/>
      <c r="HR853" s="29"/>
      <c r="HS853" s="29"/>
      <c r="HT853" s="29"/>
      <c r="HU853" s="29"/>
      <c r="HV853" s="29"/>
      <c r="HW853" s="29"/>
      <c r="HX853" s="29"/>
      <c r="HY853" s="29"/>
      <c r="HZ853" s="29"/>
      <c r="IA853" s="29"/>
    </row>
    <row r="854" spans="1:235" s="14" customFormat="1" ht="12.75" hidden="1" customHeight="1">
      <c r="A854" s="22" t="s">
        <v>1370</v>
      </c>
      <c r="B854" s="36" t="s">
        <v>1371</v>
      </c>
      <c r="C854" s="48" t="s">
        <v>127</v>
      </c>
      <c r="D854" s="17">
        <v>0</v>
      </c>
      <c r="E854" s="17"/>
      <c r="F854" s="17"/>
      <c r="G854" s="17"/>
      <c r="H854" s="17"/>
      <c r="I854" s="17"/>
      <c r="J854" s="17"/>
      <c r="HK854" s="29"/>
      <c r="HL854" s="29"/>
      <c r="HM854" s="29"/>
      <c r="HN854" s="29"/>
      <c r="HO854" s="29"/>
      <c r="HP854" s="29"/>
      <c r="HQ854" s="29"/>
      <c r="HR854" s="29"/>
      <c r="HS854" s="29"/>
      <c r="HT854" s="29"/>
      <c r="HU854" s="29"/>
      <c r="HV854" s="29"/>
      <c r="HW854" s="29"/>
      <c r="HX854" s="29"/>
      <c r="HY854" s="29"/>
      <c r="HZ854" s="29"/>
      <c r="IA854" s="29"/>
    </row>
    <row r="855" spans="1:235" s="14" customFormat="1" ht="12.75" hidden="1" customHeight="1">
      <c r="A855" s="22" t="s">
        <v>1372</v>
      </c>
      <c r="B855" s="36" t="s">
        <v>1373</v>
      </c>
      <c r="C855" s="48" t="s">
        <v>125</v>
      </c>
      <c r="D855" s="17">
        <v>0</v>
      </c>
      <c r="E855" s="17"/>
      <c r="F855" s="17"/>
      <c r="G855" s="17"/>
      <c r="H855" s="17"/>
      <c r="I855" s="17"/>
      <c r="J855" s="17"/>
      <c r="HK855" s="29"/>
      <c r="HL855" s="29"/>
      <c r="HM855" s="29"/>
      <c r="HN855" s="29"/>
      <c r="HO855" s="29"/>
      <c r="HP855" s="29"/>
      <c r="HQ855" s="29"/>
      <c r="HR855" s="29"/>
      <c r="HS855" s="29"/>
      <c r="HT855" s="29"/>
      <c r="HU855" s="29"/>
      <c r="HV855" s="29"/>
      <c r="HW855" s="29"/>
      <c r="HX855" s="29"/>
      <c r="HY855" s="29"/>
      <c r="HZ855" s="29"/>
      <c r="IA855" s="29"/>
    </row>
    <row r="856" spans="1:235" s="14" customFormat="1" ht="12.75" hidden="1" customHeight="1">
      <c r="A856" s="22" t="s">
        <v>1374</v>
      </c>
      <c r="B856" s="36" t="s">
        <v>1375</v>
      </c>
      <c r="C856" s="48" t="s">
        <v>705</v>
      </c>
      <c r="D856" s="17">
        <v>0</v>
      </c>
      <c r="E856" s="17"/>
      <c r="F856" s="17"/>
      <c r="G856" s="17"/>
      <c r="H856" s="17"/>
      <c r="I856" s="17"/>
      <c r="J856" s="17"/>
      <c r="HK856" s="29"/>
      <c r="HL856" s="29"/>
      <c r="HM856" s="29"/>
      <c r="HN856" s="29"/>
      <c r="HO856" s="29"/>
      <c r="HP856" s="29"/>
      <c r="HQ856" s="29"/>
      <c r="HR856" s="29"/>
      <c r="HS856" s="29"/>
      <c r="HT856" s="29"/>
      <c r="HU856" s="29"/>
      <c r="HV856" s="29"/>
      <c r="HW856" s="29"/>
      <c r="HX856" s="29"/>
      <c r="HY856" s="29"/>
      <c r="HZ856" s="29"/>
      <c r="IA856" s="29"/>
    </row>
    <row r="857" spans="1:235" s="51" customFormat="1" ht="17.25" hidden="1" customHeight="1">
      <c r="A857" s="24" t="s">
        <v>1376</v>
      </c>
      <c r="B857" s="35" t="s">
        <v>1377</v>
      </c>
      <c r="C857" s="48"/>
      <c r="D857" s="16">
        <f t="shared" ref="D857:J857" si="380">SUM(D858)</f>
        <v>0</v>
      </c>
      <c r="E857" s="16">
        <f t="shared" si="380"/>
        <v>0</v>
      </c>
      <c r="F857" s="16">
        <f t="shared" si="380"/>
        <v>0</v>
      </c>
      <c r="G857" s="16">
        <f t="shared" si="380"/>
        <v>0</v>
      </c>
      <c r="H857" s="16">
        <f t="shared" si="380"/>
        <v>0</v>
      </c>
      <c r="I857" s="16">
        <f t="shared" si="380"/>
        <v>0</v>
      </c>
      <c r="J857" s="16">
        <f t="shared" si="380"/>
        <v>0</v>
      </c>
      <c r="HK857" s="31"/>
      <c r="HL857" s="31"/>
      <c r="HM857" s="31"/>
      <c r="HN857" s="31"/>
      <c r="HO857" s="31"/>
      <c r="HP857" s="31"/>
      <c r="HQ857" s="31"/>
      <c r="HR857" s="31"/>
      <c r="HS857" s="31"/>
      <c r="HT857" s="31"/>
      <c r="HU857" s="31"/>
      <c r="HV857" s="31"/>
      <c r="HW857" s="31"/>
      <c r="HX857" s="31"/>
      <c r="HY857" s="31"/>
      <c r="HZ857" s="31"/>
      <c r="IA857" s="31"/>
    </row>
    <row r="858" spans="1:235" s="72" customFormat="1" ht="16.5" hidden="1" customHeight="1">
      <c r="A858" s="70" t="s">
        <v>1378</v>
      </c>
      <c r="B858" s="71" t="s">
        <v>1379</v>
      </c>
      <c r="C858" s="48"/>
      <c r="D858" s="16">
        <f t="shared" ref="D858:J858" si="381">SUM(D859:D862)</f>
        <v>0</v>
      </c>
      <c r="E858" s="16">
        <f t="shared" si="381"/>
        <v>0</v>
      </c>
      <c r="F858" s="16">
        <f t="shared" si="381"/>
        <v>0</v>
      </c>
      <c r="G858" s="16">
        <f t="shared" si="381"/>
        <v>0</v>
      </c>
      <c r="H858" s="16">
        <f t="shared" si="381"/>
        <v>0</v>
      </c>
      <c r="I858" s="16">
        <f t="shared" si="381"/>
        <v>0</v>
      </c>
      <c r="J858" s="16">
        <f t="shared" si="381"/>
        <v>0</v>
      </c>
      <c r="HK858" s="31"/>
      <c r="HL858" s="31"/>
      <c r="HM858" s="31"/>
      <c r="HN858" s="31"/>
      <c r="HO858" s="31"/>
      <c r="HP858" s="31"/>
      <c r="HQ858" s="31"/>
      <c r="HR858" s="31"/>
      <c r="HS858" s="31"/>
      <c r="HT858" s="31"/>
      <c r="HU858" s="31"/>
      <c r="HV858" s="31"/>
      <c r="HW858" s="31"/>
      <c r="HX858" s="31"/>
      <c r="HY858" s="31"/>
      <c r="HZ858" s="31"/>
      <c r="IA858" s="31"/>
    </row>
    <row r="859" spans="1:235" s="72" customFormat="1" ht="16.5" hidden="1" customHeight="1">
      <c r="A859" s="22" t="s">
        <v>1380</v>
      </c>
      <c r="B859" s="36" t="s">
        <v>284</v>
      </c>
      <c r="C859" s="48"/>
      <c r="D859" s="16"/>
      <c r="E859" s="16"/>
      <c r="F859" s="16"/>
      <c r="G859" s="16"/>
      <c r="H859" s="16"/>
      <c r="I859" s="16"/>
      <c r="J859" s="16"/>
      <c r="HK859" s="31"/>
      <c r="HL859" s="31"/>
      <c r="HM859" s="31"/>
      <c r="HN859" s="31"/>
      <c r="HO859" s="31"/>
      <c r="HP859" s="31"/>
      <c r="HQ859" s="31"/>
      <c r="HR859" s="31"/>
      <c r="HS859" s="31"/>
      <c r="HT859" s="31"/>
      <c r="HU859" s="31"/>
      <c r="HV859" s="31"/>
      <c r="HW859" s="31"/>
      <c r="HX859" s="31"/>
      <c r="HY859" s="31"/>
      <c r="HZ859" s="31"/>
      <c r="IA859" s="31"/>
    </row>
    <row r="860" spans="1:235" s="72" customFormat="1" ht="16.5" hidden="1" customHeight="1">
      <c r="A860" s="22" t="s">
        <v>1383</v>
      </c>
      <c r="B860" s="22" t="s">
        <v>1384</v>
      </c>
      <c r="C860" s="23" t="s">
        <v>1385</v>
      </c>
      <c r="D860" s="16"/>
      <c r="E860" s="16"/>
      <c r="F860" s="16"/>
      <c r="G860" s="16"/>
      <c r="H860" s="16"/>
      <c r="I860" s="16"/>
      <c r="J860" s="16"/>
      <c r="HK860" s="31"/>
      <c r="HL860" s="31"/>
      <c r="HM860" s="31"/>
      <c r="HN860" s="31"/>
      <c r="HO860" s="31"/>
      <c r="HP860" s="31"/>
      <c r="HQ860" s="31"/>
      <c r="HR860" s="31"/>
      <c r="HS860" s="31"/>
      <c r="HT860" s="31"/>
      <c r="HU860" s="31"/>
      <c r="HV860" s="31"/>
      <c r="HW860" s="31"/>
      <c r="HX860" s="31"/>
      <c r="HY860" s="31"/>
      <c r="HZ860" s="31"/>
      <c r="IA860" s="31"/>
    </row>
    <row r="861" spans="1:235" s="72" customFormat="1" ht="16.5" hidden="1" customHeight="1">
      <c r="A861" s="22" t="s">
        <v>1386</v>
      </c>
      <c r="B861" s="22" t="s">
        <v>1387</v>
      </c>
      <c r="C861" s="23" t="s">
        <v>1388</v>
      </c>
      <c r="D861" s="16"/>
      <c r="E861" s="16"/>
      <c r="F861" s="16"/>
      <c r="G861" s="16"/>
      <c r="H861" s="16"/>
      <c r="I861" s="16"/>
      <c r="J861" s="16"/>
      <c r="HK861" s="31"/>
      <c r="HL861" s="31"/>
      <c r="HM861" s="31"/>
      <c r="HN861" s="31"/>
      <c r="HO861" s="31"/>
      <c r="HP861" s="31"/>
      <c r="HQ861" s="31"/>
      <c r="HR861" s="31"/>
      <c r="HS861" s="31"/>
      <c r="HT861" s="31"/>
      <c r="HU861" s="31"/>
      <c r="HV861" s="31"/>
      <c r="HW861" s="31"/>
      <c r="HX861" s="31"/>
      <c r="HY861" s="31"/>
      <c r="HZ861" s="31"/>
      <c r="IA861" s="31"/>
    </row>
    <row r="862" spans="1:235" s="94" customFormat="1" ht="16.5" hidden="1" customHeight="1">
      <c r="A862" s="22" t="s">
        <v>1389</v>
      </c>
      <c r="B862" s="22" t="s">
        <v>1390</v>
      </c>
      <c r="C862" s="23" t="s">
        <v>1391</v>
      </c>
      <c r="D862" s="16">
        <v>0</v>
      </c>
      <c r="E862" s="16"/>
      <c r="F862" s="16"/>
      <c r="G862" s="16"/>
      <c r="H862" s="16"/>
      <c r="I862" s="16"/>
      <c r="J862" s="16"/>
      <c r="HK862" s="73"/>
      <c r="HL862" s="73"/>
      <c r="HM862" s="73"/>
      <c r="HN862" s="73"/>
      <c r="HO862" s="73"/>
      <c r="HP862" s="73"/>
      <c r="HQ862" s="73"/>
      <c r="HR862" s="73"/>
      <c r="HS862" s="73"/>
      <c r="HT862" s="73"/>
      <c r="HU862" s="73"/>
      <c r="HV862" s="73"/>
      <c r="HW862" s="73"/>
      <c r="HX862" s="73"/>
      <c r="HY862" s="73"/>
      <c r="HZ862" s="73"/>
      <c r="IA862" s="73"/>
    </row>
    <row r="863" spans="1:235" s="94" customFormat="1" ht="16.5" hidden="1" customHeight="1">
      <c r="A863" s="22" t="s">
        <v>1389</v>
      </c>
      <c r="B863" s="22" t="s">
        <v>1390</v>
      </c>
      <c r="C863" s="23" t="s">
        <v>1391</v>
      </c>
      <c r="D863" s="16"/>
      <c r="E863" s="16"/>
      <c r="F863" s="16"/>
      <c r="G863" s="16"/>
      <c r="H863" s="16"/>
      <c r="I863" s="16"/>
      <c r="J863" s="16"/>
      <c r="HK863" s="73"/>
      <c r="HL863" s="73"/>
      <c r="HM863" s="73"/>
      <c r="HN863" s="73"/>
      <c r="HO863" s="73"/>
      <c r="HP863" s="73"/>
      <c r="HQ863" s="73"/>
      <c r="HR863" s="73"/>
      <c r="HS863" s="73"/>
      <c r="HT863" s="73"/>
      <c r="HU863" s="73"/>
      <c r="HV863" s="73"/>
      <c r="HW863" s="73"/>
      <c r="HX863" s="73"/>
      <c r="HY863" s="73"/>
      <c r="HZ863" s="73"/>
      <c r="IA863" s="73"/>
    </row>
    <row r="864" spans="1:235" s="94" customFormat="1" ht="16.5" hidden="1" customHeight="1">
      <c r="A864" s="22" t="s">
        <v>1389</v>
      </c>
      <c r="B864" s="22" t="s">
        <v>1390</v>
      </c>
      <c r="C864" s="23" t="s">
        <v>1391</v>
      </c>
      <c r="D864" s="16"/>
      <c r="E864" s="16"/>
      <c r="F864" s="16"/>
      <c r="G864" s="16"/>
      <c r="H864" s="16"/>
      <c r="I864" s="16"/>
      <c r="J864" s="16"/>
      <c r="HK864" s="73"/>
      <c r="HL864" s="73"/>
      <c r="HM864" s="73"/>
      <c r="HN864" s="73"/>
      <c r="HO864" s="73"/>
      <c r="HP864" s="73"/>
      <c r="HQ864" s="73"/>
      <c r="HR864" s="73"/>
      <c r="HS864" s="73"/>
      <c r="HT864" s="73"/>
      <c r="HU864" s="73"/>
      <c r="HV864" s="73"/>
      <c r="HW864" s="73"/>
      <c r="HX864" s="73"/>
      <c r="HY864" s="73"/>
      <c r="HZ864" s="73"/>
      <c r="IA864" s="73"/>
    </row>
    <row r="865" spans="1:235" s="14" customFormat="1" ht="12.75" customHeight="1">
      <c r="A865" s="24" t="s">
        <v>2100</v>
      </c>
      <c r="B865" s="35" t="s">
        <v>2101</v>
      </c>
      <c r="C865" s="48"/>
      <c r="D865" s="17"/>
      <c r="E865" s="17"/>
      <c r="F865" s="17">
        <f>F866</f>
        <v>100000</v>
      </c>
      <c r="G865" s="17"/>
      <c r="H865" s="17"/>
      <c r="I865" s="17"/>
      <c r="J865" s="17"/>
      <c r="HK865" s="29"/>
      <c r="HL865" s="29"/>
      <c r="HM865" s="29"/>
      <c r="HN865" s="29"/>
      <c r="HO865" s="29"/>
      <c r="HP865" s="29"/>
      <c r="HQ865" s="29"/>
      <c r="HR865" s="29"/>
      <c r="HS865" s="29"/>
      <c r="HT865" s="29"/>
      <c r="HU865" s="29"/>
      <c r="HV865" s="29"/>
      <c r="HW865" s="29"/>
      <c r="HX865" s="29"/>
      <c r="HY865" s="29"/>
      <c r="HZ865" s="29"/>
      <c r="IA865" s="29"/>
    </row>
    <row r="866" spans="1:235" s="14" customFormat="1" ht="12.75" customHeight="1">
      <c r="A866" s="24" t="s">
        <v>2102</v>
      </c>
      <c r="B866" s="35" t="s">
        <v>2101</v>
      </c>
      <c r="C866" s="48"/>
      <c r="D866" s="17"/>
      <c r="E866" s="17"/>
      <c r="F866" s="17">
        <f>F867</f>
        <v>100000</v>
      </c>
      <c r="G866" s="17"/>
      <c r="H866" s="17"/>
      <c r="I866" s="17"/>
      <c r="J866" s="17"/>
      <c r="HK866" s="29"/>
      <c r="HL866" s="29"/>
      <c r="HM866" s="29"/>
      <c r="HN866" s="29"/>
      <c r="HO866" s="29"/>
      <c r="HP866" s="29"/>
      <c r="HQ866" s="29"/>
      <c r="HR866" s="29"/>
      <c r="HS866" s="29"/>
      <c r="HT866" s="29"/>
      <c r="HU866" s="29"/>
      <c r="HV866" s="29"/>
      <c r="HW866" s="29"/>
      <c r="HX866" s="29"/>
      <c r="HY866" s="29"/>
      <c r="HZ866" s="29"/>
      <c r="IA866" s="29"/>
    </row>
    <row r="867" spans="1:235" s="14" customFormat="1" ht="18.75" customHeight="1">
      <c r="A867" s="24" t="s">
        <v>2103</v>
      </c>
      <c r="B867" s="35" t="s">
        <v>2104</v>
      </c>
      <c r="C867" s="48"/>
      <c r="D867" s="17"/>
      <c r="E867" s="17"/>
      <c r="F867" s="17">
        <f>F868</f>
        <v>100000</v>
      </c>
      <c r="G867" s="17"/>
      <c r="H867" s="17"/>
      <c r="I867" s="17"/>
      <c r="J867" s="17"/>
      <c r="HK867" s="29"/>
      <c r="HL867" s="29"/>
      <c r="HM867" s="29"/>
      <c r="HN867" s="29"/>
      <c r="HO867" s="29"/>
      <c r="HP867" s="29"/>
      <c r="HQ867" s="29"/>
      <c r="HR867" s="29"/>
      <c r="HS867" s="29"/>
      <c r="HT867" s="29"/>
      <c r="HU867" s="29"/>
      <c r="HV867" s="29"/>
      <c r="HW867" s="29"/>
      <c r="HX867" s="29"/>
      <c r="HY867" s="29"/>
      <c r="HZ867" s="29"/>
      <c r="IA867" s="29"/>
    </row>
    <row r="868" spans="1:235" s="14" customFormat="1" ht="15" customHeight="1">
      <c r="A868" s="22" t="s">
        <v>2105</v>
      </c>
      <c r="B868" s="36" t="s">
        <v>2106</v>
      </c>
      <c r="C868" s="48" t="s">
        <v>2089</v>
      </c>
      <c r="D868" s="17"/>
      <c r="E868" s="17"/>
      <c r="F868" s="17">
        <v>100000</v>
      </c>
      <c r="G868" s="17"/>
      <c r="H868" s="17"/>
      <c r="I868" s="17"/>
      <c r="J868" s="17"/>
      <c r="HK868" s="29"/>
      <c r="HL868" s="29"/>
      <c r="HM868" s="29"/>
      <c r="HN868" s="29"/>
      <c r="HO868" s="29"/>
      <c r="HP868" s="29"/>
      <c r="HQ868" s="29"/>
      <c r="HR868" s="29"/>
      <c r="HS868" s="29"/>
      <c r="HT868" s="29"/>
      <c r="HU868" s="29"/>
      <c r="HV868" s="29"/>
      <c r="HW868" s="29"/>
      <c r="HX868" s="29"/>
      <c r="HY868" s="29"/>
      <c r="HZ868" s="29"/>
      <c r="IA868" s="29"/>
    </row>
    <row r="869" spans="1:235" s="51" customFormat="1" ht="17.25" customHeight="1">
      <c r="A869" s="24" t="s">
        <v>1392</v>
      </c>
      <c r="B869" s="35" t="s">
        <v>997</v>
      </c>
      <c r="C869" s="48"/>
      <c r="D869" s="16">
        <f t="shared" ref="D869:J870" si="382">D870</f>
        <v>1325948.29</v>
      </c>
      <c r="E869" s="16">
        <f t="shared" si="382"/>
        <v>6708110.370000001</v>
      </c>
      <c r="F869" s="16">
        <f t="shared" si="382"/>
        <v>5656153.5700000003</v>
      </c>
      <c r="G869" s="16">
        <f t="shared" si="382"/>
        <v>10051011</v>
      </c>
      <c r="H869" s="16">
        <f t="shared" si="382"/>
        <v>5451212</v>
      </c>
      <c r="I869" s="16">
        <f t="shared" si="382"/>
        <v>0</v>
      </c>
      <c r="J869" s="16">
        <f t="shared" si="382"/>
        <v>0</v>
      </c>
      <c r="HK869" s="31"/>
      <c r="HL869" s="31"/>
      <c r="HM869" s="31"/>
      <c r="HN869" s="31"/>
      <c r="HO869" s="31"/>
      <c r="HP869" s="31"/>
      <c r="HQ869" s="31"/>
      <c r="HR869" s="31"/>
      <c r="HS869" s="31"/>
      <c r="HT869" s="31"/>
      <c r="HU869" s="31"/>
      <c r="HV869" s="31"/>
      <c r="HW869" s="31"/>
      <c r="HX869" s="31"/>
      <c r="HY869" s="31"/>
      <c r="HZ869" s="31"/>
      <c r="IA869" s="31"/>
    </row>
    <row r="870" spans="1:235" s="72" customFormat="1" ht="16.5" customHeight="1">
      <c r="A870" s="70" t="s">
        <v>1393</v>
      </c>
      <c r="B870" s="71" t="s">
        <v>997</v>
      </c>
      <c r="C870" s="48"/>
      <c r="D870" s="16">
        <f t="shared" si="382"/>
        <v>1325948.29</v>
      </c>
      <c r="E870" s="16">
        <f t="shared" si="382"/>
        <v>6708110.370000001</v>
      </c>
      <c r="F870" s="16">
        <f t="shared" si="382"/>
        <v>5656153.5700000003</v>
      </c>
      <c r="G870" s="16">
        <f t="shared" si="382"/>
        <v>10051011</v>
      </c>
      <c r="H870" s="16">
        <f t="shared" si="382"/>
        <v>5451212</v>
      </c>
      <c r="I870" s="16">
        <f t="shared" si="382"/>
        <v>0</v>
      </c>
      <c r="J870" s="16">
        <f t="shared" si="382"/>
        <v>0</v>
      </c>
      <c r="HK870" s="31"/>
      <c r="HL870" s="31"/>
      <c r="HM870" s="31"/>
      <c r="HN870" s="31"/>
      <c r="HO870" s="31"/>
      <c r="HP870" s="31"/>
      <c r="HQ870" s="31"/>
      <c r="HR870" s="31"/>
      <c r="HS870" s="31"/>
      <c r="HT870" s="31"/>
      <c r="HU870" s="31"/>
      <c r="HV870" s="31"/>
      <c r="HW870" s="31"/>
      <c r="HX870" s="31"/>
      <c r="HY870" s="31"/>
      <c r="HZ870" s="31"/>
      <c r="IA870" s="31"/>
    </row>
    <row r="871" spans="1:235" s="72" customFormat="1" ht="18" customHeight="1">
      <c r="A871" s="70" t="s">
        <v>1394</v>
      </c>
      <c r="B871" s="71" t="s">
        <v>1000</v>
      </c>
      <c r="C871" s="48"/>
      <c r="D871" s="16">
        <f>SUM(D872:D896)</f>
        <v>1325948.29</v>
      </c>
      <c r="E871" s="16">
        <f>SUM(E872:E902)</f>
        <v>6708110.370000001</v>
      </c>
      <c r="F871" s="16">
        <f>SUM(F872:F909)</f>
        <v>5656153.5700000003</v>
      </c>
      <c r="G871" s="16">
        <f>SUM(G872:G912)</f>
        <v>10051011</v>
      </c>
      <c r="H871" s="16">
        <f>SUM(H872:H912)</f>
        <v>5451212</v>
      </c>
      <c r="I871" s="16">
        <f>SUM(I872:I896)</f>
        <v>0</v>
      </c>
      <c r="J871" s="16">
        <f>SUM(J872:J896)</f>
        <v>0</v>
      </c>
      <c r="HK871" s="31"/>
      <c r="HL871" s="31"/>
      <c r="HM871" s="31"/>
      <c r="HN871" s="31"/>
      <c r="HO871" s="31"/>
      <c r="HP871" s="31"/>
      <c r="HQ871" s="31"/>
      <c r="HR871" s="31"/>
      <c r="HS871" s="31"/>
      <c r="HT871" s="31"/>
      <c r="HU871" s="31"/>
      <c r="HV871" s="31"/>
      <c r="HW871" s="31"/>
      <c r="HX871" s="31"/>
      <c r="HY871" s="31"/>
      <c r="HZ871" s="31"/>
      <c r="IA871" s="31"/>
    </row>
    <row r="872" spans="1:235" s="72" customFormat="1" ht="18" hidden="1" customHeight="1">
      <c r="A872" s="22" t="s">
        <v>1395</v>
      </c>
      <c r="B872" s="22" t="s">
        <v>1960</v>
      </c>
      <c r="C872" s="23" t="s">
        <v>140</v>
      </c>
      <c r="D872" s="17">
        <v>0</v>
      </c>
      <c r="E872" s="17">
        <v>1986062.28</v>
      </c>
      <c r="F872" s="17">
        <v>4270181.55</v>
      </c>
      <c r="G872" s="17">
        <v>7375000</v>
      </c>
      <c r="H872" s="17">
        <v>3300000</v>
      </c>
      <c r="I872" s="17"/>
      <c r="J872" s="17"/>
      <c r="HK872" s="31"/>
      <c r="HL872" s="31"/>
      <c r="HM872" s="31"/>
      <c r="HN872" s="31"/>
      <c r="HO872" s="31"/>
      <c r="HP872" s="31"/>
      <c r="HQ872" s="31"/>
      <c r="HR872" s="31"/>
      <c r="HS872" s="31"/>
      <c r="HT872" s="31"/>
      <c r="HU872" s="31"/>
      <c r="HV872" s="31"/>
      <c r="HW872" s="31"/>
      <c r="HX872" s="31"/>
      <c r="HY872" s="31"/>
      <c r="HZ872" s="31"/>
      <c r="IA872" s="31"/>
    </row>
    <row r="873" spans="1:235" s="72" customFormat="1" ht="18" hidden="1" customHeight="1">
      <c r="A873" s="22" t="s">
        <v>1399</v>
      </c>
      <c r="B873" s="22" t="s">
        <v>208</v>
      </c>
      <c r="C873" s="23" t="s">
        <v>156</v>
      </c>
      <c r="D873" s="17">
        <v>48750</v>
      </c>
      <c r="E873" s="17"/>
      <c r="F873" s="17"/>
      <c r="G873" s="17"/>
      <c r="H873" s="17"/>
      <c r="I873" s="17"/>
      <c r="J873" s="17"/>
      <c r="HK873" s="31"/>
      <c r="HL873" s="31"/>
      <c r="HM873" s="31"/>
      <c r="HN873" s="31"/>
      <c r="HO873" s="31"/>
      <c r="HP873" s="31"/>
      <c r="HQ873" s="31"/>
      <c r="HR873" s="31"/>
      <c r="HS873" s="31"/>
      <c r="HT873" s="31"/>
      <c r="HU873" s="31"/>
      <c r="HV873" s="31"/>
      <c r="HW873" s="31"/>
      <c r="HX873" s="31"/>
      <c r="HY873" s="31"/>
      <c r="HZ873" s="31"/>
      <c r="IA873" s="31"/>
    </row>
    <row r="874" spans="1:235" s="72" customFormat="1" ht="18" hidden="1" customHeight="1">
      <c r="A874" s="22" t="s">
        <v>1400</v>
      </c>
      <c r="B874" s="22" t="s">
        <v>283</v>
      </c>
      <c r="C874" s="23" t="s">
        <v>255</v>
      </c>
      <c r="D874" s="17"/>
      <c r="E874" s="17">
        <v>1755000</v>
      </c>
      <c r="F874" s="17">
        <v>585000</v>
      </c>
      <c r="G874" s="17"/>
      <c r="H874" s="17"/>
      <c r="I874" s="17"/>
      <c r="J874" s="17"/>
      <c r="HK874" s="31"/>
      <c r="HL874" s="31"/>
      <c r="HM874" s="31"/>
      <c r="HN874" s="31"/>
      <c r="HO874" s="31"/>
      <c r="HP874" s="31"/>
      <c r="HQ874" s="31"/>
      <c r="HR874" s="31"/>
      <c r="HS874" s="31"/>
      <c r="HT874" s="31"/>
      <c r="HU874" s="31"/>
      <c r="HV874" s="31"/>
      <c r="HW874" s="31"/>
      <c r="HX874" s="31"/>
      <c r="HY874" s="31"/>
      <c r="HZ874" s="31"/>
      <c r="IA874" s="31"/>
    </row>
    <row r="875" spans="1:235" s="72" customFormat="1" ht="18" hidden="1" customHeight="1">
      <c r="A875" s="22" t="s">
        <v>1401</v>
      </c>
      <c r="B875" s="22" t="s">
        <v>1381</v>
      </c>
      <c r="C875" s="23" t="s">
        <v>1382</v>
      </c>
      <c r="D875" s="17"/>
      <c r="E875" s="17"/>
      <c r="F875" s="17">
        <v>243750</v>
      </c>
      <c r="G875" s="17"/>
      <c r="H875" s="17"/>
      <c r="I875" s="17"/>
      <c r="J875" s="17"/>
      <c r="HK875" s="31"/>
      <c r="HL875" s="31"/>
      <c r="HM875" s="31"/>
      <c r="HN875" s="31"/>
      <c r="HO875" s="31"/>
      <c r="HP875" s="31"/>
      <c r="HQ875" s="31"/>
      <c r="HR875" s="31"/>
      <c r="HS875" s="31"/>
      <c r="HT875" s="31"/>
      <c r="HU875" s="31"/>
      <c r="HV875" s="31"/>
      <c r="HW875" s="31"/>
      <c r="HX875" s="31"/>
      <c r="HY875" s="31"/>
      <c r="HZ875" s="31"/>
      <c r="IA875" s="31"/>
    </row>
    <row r="876" spans="1:235" s="72" customFormat="1" ht="18" hidden="1" customHeight="1">
      <c r="A876" s="22" t="s">
        <v>1403</v>
      </c>
      <c r="B876" s="22" t="s">
        <v>1404</v>
      </c>
      <c r="C876" s="23" t="s">
        <v>769</v>
      </c>
      <c r="D876" s="17">
        <v>51355.4</v>
      </c>
      <c r="E876" s="17"/>
      <c r="F876" s="17"/>
      <c r="G876" s="17"/>
      <c r="H876" s="17"/>
      <c r="I876" s="17"/>
      <c r="J876" s="17"/>
      <c r="HK876" s="31"/>
      <c r="HL876" s="31"/>
      <c r="HM876" s="31"/>
      <c r="HN876" s="31"/>
      <c r="HO876" s="31"/>
      <c r="HP876" s="31"/>
      <c r="HQ876" s="31"/>
      <c r="HR876" s="31"/>
      <c r="HS876" s="31"/>
      <c r="HT876" s="31"/>
      <c r="HU876" s="31"/>
      <c r="HV876" s="31"/>
      <c r="HW876" s="31"/>
      <c r="HX876" s="31"/>
      <c r="HY876" s="31"/>
      <c r="HZ876" s="31"/>
      <c r="IA876" s="31"/>
    </row>
    <row r="877" spans="1:235" s="46" customFormat="1" ht="13.5" hidden="1" customHeight="1">
      <c r="A877" s="22" t="s">
        <v>1411</v>
      </c>
      <c r="B877" s="22" t="s">
        <v>1412</v>
      </c>
      <c r="C877" s="23" t="s">
        <v>781</v>
      </c>
      <c r="D877" s="17">
        <v>246550</v>
      </c>
      <c r="E877" s="17"/>
      <c r="F877" s="17"/>
      <c r="G877" s="17"/>
      <c r="H877" s="17"/>
      <c r="I877" s="17"/>
      <c r="J877" s="17"/>
      <c r="HK877" s="47"/>
      <c r="HL877" s="47"/>
      <c r="HM877" s="47"/>
      <c r="HN877" s="47"/>
      <c r="HO877" s="47"/>
      <c r="HP877" s="47"/>
      <c r="HQ877" s="47"/>
      <c r="HR877" s="47"/>
      <c r="HS877" s="47"/>
      <c r="HT877" s="47"/>
      <c r="HU877" s="47"/>
      <c r="HV877" s="47"/>
      <c r="HW877" s="47"/>
      <c r="HX877" s="47"/>
      <c r="HY877" s="47"/>
      <c r="HZ877" s="47"/>
      <c r="IA877" s="47"/>
    </row>
    <row r="878" spans="1:235" s="46" customFormat="1" ht="13.5" hidden="1" customHeight="1">
      <c r="A878" s="22" t="s">
        <v>1719</v>
      </c>
      <c r="B878" s="22" t="s">
        <v>1853</v>
      </c>
      <c r="C878" s="23" t="s">
        <v>1720</v>
      </c>
      <c r="D878" s="17">
        <v>88062.62</v>
      </c>
      <c r="E878" s="17"/>
      <c r="F878" s="17"/>
      <c r="G878" s="17"/>
      <c r="H878" s="17"/>
      <c r="I878" s="17"/>
      <c r="J878" s="17"/>
      <c r="HK878" s="47"/>
      <c r="HL878" s="47"/>
      <c r="HM878" s="47"/>
      <c r="HN878" s="47"/>
      <c r="HO878" s="47"/>
      <c r="HP878" s="47"/>
      <c r="HQ878" s="47"/>
      <c r="HR878" s="47"/>
      <c r="HS878" s="47"/>
      <c r="HT878" s="47"/>
      <c r="HU878" s="47"/>
      <c r="HV878" s="47"/>
      <c r="HW878" s="47"/>
      <c r="HX878" s="47"/>
      <c r="HY878" s="47"/>
      <c r="HZ878" s="47"/>
      <c r="IA878" s="47"/>
    </row>
    <row r="879" spans="1:235" s="99" customFormat="1" ht="15.75" hidden="1" customHeight="1">
      <c r="A879" s="22" t="s">
        <v>1673</v>
      </c>
      <c r="B879" s="22" t="s">
        <v>1674</v>
      </c>
      <c r="C879" s="23" t="s">
        <v>1675</v>
      </c>
      <c r="D879" s="17">
        <v>185909.98</v>
      </c>
      <c r="E879" s="17"/>
      <c r="F879" s="17"/>
      <c r="G879" s="17"/>
      <c r="H879" s="17"/>
      <c r="I879" s="17"/>
      <c r="J879" s="17"/>
      <c r="HK879" s="75"/>
      <c r="HL879" s="75"/>
      <c r="HM879" s="75"/>
      <c r="HN879" s="75"/>
      <c r="HO879" s="75"/>
      <c r="HP879" s="75"/>
      <c r="HQ879" s="75"/>
      <c r="HR879" s="75"/>
      <c r="HS879" s="75"/>
      <c r="HT879" s="75"/>
      <c r="HU879" s="75"/>
      <c r="HV879" s="75"/>
      <c r="HW879" s="75"/>
      <c r="HX879" s="75"/>
      <c r="HY879" s="75"/>
      <c r="HZ879" s="75"/>
      <c r="IA879" s="75"/>
    </row>
    <row r="880" spans="1:235" s="99" customFormat="1" ht="15.75" hidden="1" customHeight="1">
      <c r="A880" s="22" t="s">
        <v>1666</v>
      </c>
      <c r="B880" s="22" t="s">
        <v>1667</v>
      </c>
      <c r="C880" s="23" t="s">
        <v>1649</v>
      </c>
      <c r="D880" s="17">
        <v>283757.34000000003</v>
      </c>
      <c r="E880" s="17"/>
      <c r="F880" s="17"/>
      <c r="G880" s="17"/>
      <c r="H880" s="17"/>
      <c r="I880" s="17"/>
      <c r="J880" s="17"/>
      <c r="HK880" s="75"/>
      <c r="HL880" s="75"/>
      <c r="HM880" s="75"/>
      <c r="HN880" s="75"/>
      <c r="HO880" s="75"/>
      <c r="HP880" s="75"/>
      <c r="HQ880" s="75"/>
      <c r="HR880" s="75"/>
      <c r="HS880" s="75"/>
      <c r="HT880" s="75"/>
      <c r="HU880" s="75"/>
      <c r="HV880" s="75"/>
      <c r="HW880" s="75"/>
      <c r="HX880" s="75"/>
      <c r="HY880" s="75"/>
      <c r="HZ880" s="75"/>
      <c r="IA880" s="75"/>
    </row>
    <row r="881" spans="1:235" s="99" customFormat="1" ht="15.75" hidden="1" customHeight="1">
      <c r="A881" s="22" t="s">
        <v>1721</v>
      </c>
      <c r="B881" s="22" t="s">
        <v>1854</v>
      </c>
      <c r="C881" s="23" t="s">
        <v>1723</v>
      </c>
      <c r="D881" s="17">
        <v>88062.62</v>
      </c>
      <c r="E881" s="17"/>
      <c r="F881" s="17"/>
      <c r="G881" s="17"/>
      <c r="H881" s="17"/>
      <c r="I881" s="17"/>
      <c r="J881" s="17"/>
      <c r="HK881" s="75"/>
      <c r="HL881" s="75"/>
      <c r="HM881" s="75"/>
      <c r="HN881" s="75"/>
      <c r="HO881" s="75"/>
      <c r="HP881" s="75"/>
      <c r="HQ881" s="75"/>
      <c r="HR881" s="75"/>
      <c r="HS881" s="75"/>
      <c r="HT881" s="75"/>
      <c r="HU881" s="75"/>
      <c r="HV881" s="75"/>
      <c r="HW881" s="75"/>
      <c r="HX881" s="75"/>
      <c r="HY881" s="75"/>
      <c r="HZ881" s="75"/>
      <c r="IA881" s="75"/>
    </row>
    <row r="882" spans="1:235" s="99" customFormat="1" ht="15.75" hidden="1" customHeight="1">
      <c r="A882" s="22" t="s">
        <v>1722</v>
      </c>
      <c r="B882" s="22" t="s">
        <v>1855</v>
      </c>
      <c r="C882" s="23"/>
      <c r="D882" s="17"/>
      <c r="E882" s="17"/>
      <c r="F882" s="17"/>
      <c r="G882" s="17"/>
      <c r="H882" s="17"/>
      <c r="I882" s="17"/>
      <c r="J882" s="17"/>
      <c r="HK882" s="75"/>
      <c r="HL882" s="75"/>
      <c r="HM882" s="75"/>
      <c r="HN882" s="75"/>
      <c r="HO882" s="75"/>
      <c r="HP882" s="75"/>
      <c r="HQ882" s="75"/>
      <c r="HR882" s="75"/>
      <c r="HS882" s="75"/>
      <c r="HT882" s="75"/>
      <c r="HU882" s="75"/>
      <c r="HV882" s="75"/>
      <c r="HW882" s="75"/>
      <c r="HX882" s="75"/>
      <c r="HY882" s="75"/>
      <c r="HZ882" s="75"/>
      <c r="IA882" s="75"/>
    </row>
    <row r="883" spans="1:235" s="99" customFormat="1" ht="15.75" hidden="1" customHeight="1">
      <c r="A883" s="22" t="s">
        <v>1668</v>
      </c>
      <c r="B883" s="22" t="s">
        <v>1669</v>
      </c>
      <c r="C883" s="23" t="s">
        <v>1647</v>
      </c>
      <c r="D883" s="17">
        <v>234833.66</v>
      </c>
      <c r="E883" s="17"/>
      <c r="F883" s="17"/>
      <c r="G883" s="17"/>
      <c r="H883" s="17"/>
      <c r="I883" s="17"/>
      <c r="J883" s="17"/>
      <c r="HK883" s="75"/>
      <c r="HL883" s="75"/>
      <c r="HM883" s="75"/>
      <c r="HN883" s="75"/>
      <c r="HO883" s="75"/>
      <c r="HP883" s="75"/>
      <c r="HQ883" s="75"/>
      <c r="HR883" s="75"/>
      <c r="HS883" s="75"/>
      <c r="HT883" s="75"/>
      <c r="HU883" s="75"/>
      <c r="HV883" s="75"/>
      <c r="HW883" s="75"/>
      <c r="HX883" s="75"/>
      <c r="HY883" s="75"/>
      <c r="HZ883" s="75"/>
      <c r="IA883" s="75"/>
    </row>
    <row r="884" spans="1:235" s="99" customFormat="1" ht="15.75" hidden="1" customHeight="1">
      <c r="A884" s="22" t="s">
        <v>1745</v>
      </c>
      <c r="B884" s="22" t="s">
        <v>1718</v>
      </c>
      <c r="C884" s="23" t="s">
        <v>1717</v>
      </c>
      <c r="D884" s="17"/>
      <c r="E884" s="17">
        <v>45031.43</v>
      </c>
      <c r="F884" s="17"/>
      <c r="G884" s="17"/>
      <c r="H884" s="17"/>
      <c r="I884" s="17"/>
      <c r="J884" s="17"/>
      <c r="HK884" s="75"/>
      <c r="HL884" s="75"/>
      <c r="HM884" s="75"/>
      <c r="HN884" s="75"/>
      <c r="HO884" s="75"/>
      <c r="HP884" s="75"/>
      <c r="HQ884" s="75"/>
      <c r="HR884" s="75"/>
      <c r="HS884" s="75"/>
      <c r="HT884" s="75"/>
      <c r="HU884" s="75"/>
      <c r="HV884" s="75"/>
      <c r="HW884" s="75"/>
      <c r="HX884" s="75"/>
      <c r="HY884" s="75"/>
      <c r="HZ884" s="75"/>
      <c r="IA884" s="75"/>
    </row>
    <row r="885" spans="1:235" s="99" customFormat="1" ht="15.75" hidden="1" customHeight="1">
      <c r="A885" s="22" t="s">
        <v>1742</v>
      </c>
      <c r="B885" s="22" t="s">
        <v>1713</v>
      </c>
      <c r="C885" s="23" t="s">
        <v>1712</v>
      </c>
      <c r="D885" s="17"/>
      <c r="E885" s="17"/>
      <c r="F885" s="17">
        <v>88062.62</v>
      </c>
      <c r="G885" s="17"/>
      <c r="H885" s="17"/>
      <c r="I885" s="17"/>
      <c r="J885" s="17"/>
      <c r="HK885" s="75"/>
      <c r="HL885" s="75"/>
      <c r="HM885" s="75"/>
      <c r="HN885" s="75"/>
      <c r="HO885" s="75"/>
      <c r="HP885" s="75"/>
      <c r="HQ885" s="75"/>
      <c r="HR885" s="75"/>
      <c r="HS885" s="75"/>
      <c r="HT885" s="75"/>
      <c r="HU885" s="75"/>
      <c r="HV885" s="75"/>
      <c r="HW885" s="75"/>
      <c r="HX885" s="75"/>
      <c r="HY885" s="75"/>
      <c r="HZ885" s="75"/>
      <c r="IA885" s="75"/>
    </row>
    <row r="886" spans="1:235" s="99" customFormat="1" ht="15.75" hidden="1" customHeight="1">
      <c r="A886" s="22" t="s">
        <v>1729</v>
      </c>
      <c r="B886" s="22" t="s">
        <v>1728</v>
      </c>
      <c r="C886" s="23" t="s">
        <v>1695</v>
      </c>
      <c r="D886" s="17"/>
      <c r="E886" s="17">
        <v>295300</v>
      </c>
      <c r="F886" s="17"/>
      <c r="G886" s="17"/>
      <c r="H886" s="17"/>
      <c r="I886" s="17"/>
      <c r="J886" s="17"/>
      <c r="HK886" s="75"/>
      <c r="HL886" s="75"/>
      <c r="HM886" s="75"/>
      <c r="HN886" s="75"/>
      <c r="HO886" s="75"/>
      <c r="HP886" s="75"/>
      <c r="HQ886" s="75"/>
      <c r="HR886" s="75"/>
      <c r="HS886" s="75"/>
      <c r="HT886" s="75"/>
      <c r="HU886" s="75"/>
      <c r="HV886" s="75"/>
      <c r="HW886" s="75"/>
      <c r="HX886" s="75"/>
      <c r="HY886" s="75"/>
      <c r="HZ886" s="75"/>
      <c r="IA886" s="75"/>
    </row>
    <row r="887" spans="1:235" s="99" customFormat="1" ht="15.75" hidden="1" customHeight="1">
      <c r="A887" s="22" t="s">
        <v>1730</v>
      </c>
      <c r="B887" s="22" t="s">
        <v>1731</v>
      </c>
      <c r="C887" s="23" t="s">
        <v>1696</v>
      </c>
      <c r="D887" s="17"/>
      <c r="E887" s="17">
        <v>493100</v>
      </c>
      <c r="F887" s="17"/>
      <c r="G887" s="17"/>
      <c r="H887" s="17"/>
      <c r="I887" s="17"/>
      <c r="J887" s="17"/>
      <c r="HK887" s="75"/>
      <c r="HL887" s="75"/>
      <c r="HM887" s="75"/>
      <c r="HN887" s="75"/>
      <c r="HO887" s="75"/>
      <c r="HP887" s="75"/>
      <c r="HQ887" s="75"/>
      <c r="HR887" s="75"/>
      <c r="HS887" s="75"/>
      <c r="HT887" s="75"/>
      <c r="HU887" s="75"/>
      <c r="HV887" s="75"/>
      <c r="HW887" s="75"/>
      <c r="HX887" s="75"/>
      <c r="HY887" s="75"/>
      <c r="HZ887" s="75"/>
      <c r="IA887" s="75"/>
    </row>
    <row r="888" spans="1:235" s="99" customFormat="1" ht="15.75" hidden="1" customHeight="1">
      <c r="A888" s="22" t="s">
        <v>1732</v>
      </c>
      <c r="B888" s="22" t="s">
        <v>1746</v>
      </c>
      <c r="C888" s="23" t="s">
        <v>1697</v>
      </c>
      <c r="D888" s="17"/>
      <c r="E888" s="17"/>
      <c r="F888" s="17"/>
      <c r="G888" s="17"/>
      <c r="H888" s="17"/>
      <c r="I888" s="17"/>
      <c r="J888" s="17"/>
      <c r="HK888" s="75"/>
      <c r="HL888" s="75"/>
      <c r="HM888" s="75"/>
      <c r="HN888" s="75"/>
      <c r="HO888" s="75"/>
      <c r="HP888" s="75"/>
      <c r="HQ888" s="75"/>
      <c r="HR888" s="75"/>
      <c r="HS888" s="75"/>
      <c r="HT888" s="75"/>
      <c r="HU888" s="75"/>
      <c r="HV888" s="75"/>
      <c r="HW888" s="75"/>
      <c r="HX888" s="75"/>
      <c r="HY888" s="75"/>
      <c r="HZ888" s="75"/>
      <c r="IA888" s="75"/>
    </row>
    <row r="889" spans="1:235" s="99" customFormat="1" ht="15.75" hidden="1" customHeight="1">
      <c r="A889" s="22" t="s">
        <v>1733</v>
      </c>
      <c r="B889" s="22" t="s">
        <v>1734</v>
      </c>
      <c r="C889" s="23" t="s">
        <v>1699</v>
      </c>
      <c r="D889" s="17"/>
      <c r="E889" s="17">
        <v>216380.95</v>
      </c>
      <c r="F889" s="17"/>
      <c r="G889" s="17"/>
      <c r="H889" s="17"/>
      <c r="I889" s="17"/>
      <c r="J889" s="17"/>
      <c r="HK889" s="75"/>
      <c r="HL889" s="75"/>
      <c r="HM889" s="75"/>
      <c r="HN889" s="75"/>
      <c r="HO889" s="75"/>
      <c r="HP889" s="75"/>
      <c r="HQ889" s="75"/>
      <c r="HR889" s="75"/>
      <c r="HS889" s="75"/>
      <c r="HT889" s="75"/>
      <c r="HU889" s="75"/>
      <c r="HV889" s="75"/>
      <c r="HW889" s="75"/>
      <c r="HX889" s="75"/>
      <c r="HY889" s="75"/>
      <c r="HZ889" s="75"/>
      <c r="IA889" s="75"/>
    </row>
    <row r="890" spans="1:235" s="99" customFormat="1" ht="15.75" hidden="1" customHeight="1">
      <c r="A890" s="22" t="s">
        <v>1735</v>
      </c>
      <c r="B890" s="22" t="s">
        <v>1736</v>
      </c>
      <c r="C890" s="23" t="s">
        <v>1698</v>
      </c>
      <c r="D890" s="17"/>
      <c r="E890" s="17">
        <v>178285.71</v>
      </c>
      <c r="F890" s="17"/>
      <c r="G890" s="17"/>
      <c r="H890" s="17"/>
      <c r="I890" s="17"/>
      <c r="J890" s="17"/>
      <c r="HK890" s="75"/>
      <c r="HL890" s="75"/>
      <c r="HM890" s="75"/>
      <c r="HN890" s="75"/>
      <c r="HO890" s="75"/>
      <c r="HP890" s="75"/>
      <c r="HQ890" s="75"/>
      <c r="HR890" s="75"/>
      <c r="HS890" s="75"/>
      <c r="HT890" s="75"/>
      <c r="HU890" s="75"/>
      <c r="HV890" s="75"/>
      <c r="HW890" s="75"/>
      <c r="HX890" s="75"/>
      <c r="HY890" s="75"/>
      <c r="HZ890" s="75"/>
      <c r="IA890" s="75"/>
    </row>
    <row r="891" spans="1:235" s="99" customFormat="1" ht="15.75" hidden="1" customHeight="1">
      <c r="A891" s="22" t="s">
        <v>1725</v>
      </c>
      <c r="B891" s="22" t="s">
        <v>1747</v>
      </c>
      <c r="C891" s="23" t="s">
        <v>1385</v>
      </c>
      <c r="D891" s="17"/>
      <c r="E891" s="17">
        <v>493100</v>
      </c>
      <c r="F891" s="17"/>
      <c r="G891" s="17"/>
      <c r="H891" s="17"/>
      <c r="I891" s="17"/>
      <c r="J891" s="17"/>
      <c r="HK891" s="75"/>
      <c r="HL891" s="75"/>
      <c r="HM891" s="75"/>
      <c r="HN891" s="75"/>
      <c r="HO891" s="75"/>
      <c r="HP891" s="75"/>
      <c r="HQ891" s="75"/>
      <c r="HR891" s="75"/>
      <c r="HS891" s="75"/>
      <c r="HT891" s="75"/>
      <c r="HU891" s="75"/>
      <c r="HV891" s="75"/>
      <c r="HW891" s="75"/>
      <c r="HX891" s="75"/>
      <c r="HY891" s="75"/>
      <c r="HZ891" s="75"/>
      <c r="IA891" s="75"/>
    </row>
    <row r="892" spans="1:235" s="99" customFormat="1" ht="15.75" hidden="1" customHeight="1">
      <c r="A892" s="22" t="s">
        <v>1726</v>
      </c>
      <c r="B892" s="22" t="s">
        <v>1748</v>
      </c>
      <c r="C892" s="23" t="s">
        <v>1388</v>
      </c>
      <c r="D892" s="17"/>
      <c r="E892" s="17">
        <v>245850</v>
      </c>
      <c r="F892" s="17"/>
      <c r="G892" s="17"/>
      <c r="H892" s="17"/>
      <c r="I892" s="17"/>
      <c r="J892" s="17"/>
      <c r="HK892" s="75"/>
      <c r="HL892" s="75"/>
      <c r="HM892" s="75"/>
      <c r="HN892" s="75"/>
      <c r="HO892" s="75"/>
      <c r="HP892" s="75"/>
      <c r="HQ892" s="75"/>
      <c r="HR892" s="75"/>
      <c r="HS892" s="75"/>
      <c r="HT892" s="75"/>
      <c r="HU892" s="75"/>
      <c r="HV892" s="75"/>
      <c r="HW892" s="75"/>
      <c r="HX892" s="75"/>
      <c r="HY892" s="75"/>
      <c r="HZ892" s="75"/>
      <c r="IA892" s="75"/>
    </row>
    <row r="893" spans="1:235" s="99" customFormat="1" ht="15.75" hidden="1" customHeight="1">
      <c r="A893" s="22" t="s">
        <v>1727</v>
      </c>
      <c r="B893" s="22" t="s">
        <v>1749</v>
      </c>
      <c r="C893" s="23" t="s">
        <v>1391</v>
      </c>
      <c r="D893" s="17"/>
      <c r="E893" s="17">
        <v>0</v>
      </c>
      <c r="F893" s="17"/>
      <c r="G893" s="17"/>
      <c r="H893" s="17"/>
      <c r="I893" s="17"/>
      <c r="J893" s="17"/>
      <c r="HK893" s="75"/>
      <c r="HL893" s="75"/>
      <c r="HM893" s="75"/>
      <c r="HN893" s="75"/>
      <c r="HO893" s="75"/>
      <c r="HP893" s="75"/>
      <c r="HQ893" s="75"/>
      <c r="HR893" s="75"/>
      <c r="HS893" s="75"/>
      <c r="HT893" s="75"/>
      <c r="HU893" s="75"/>
      <c r="HV893" s="75"/>
      <c r="HW893" s="75"/>
      <c r="HX893" s="75"/>
      <c r="HY893" s="75"/>
      <c r="HZ893" s="75"/>
      <c r="IA893" s="75"/>
    </row>
    <row r="894" spans="1:235" s="99" customFormat="1" ht="15.75" hidden="1" customHeight="1">
      <c r="A894" s="22" t="s">
        <v>1741</v>
      </c>
      <c r="B894" s="22" t="s">
        <v>1710</v>
      </c>
      <c r="C894" s="23" t="s">
        <v>1709</v>
      </c>
      <c r="D894" s="17"/>
      <c r="E894" s="17">
        <v>0</v>
      </c>
      <c r="F894" s="17"/>
      <c r="G894" s="17"/>
      <c r="H894" s="17"/>
      <c r="I894" s="17"/>
      <c r="J894" s="17"/>
      <c r="HK894" s="75"/>
      <c r="HL894" s="75"/>
      <c r="HM894" s="75"/>
      <c r="HN894" s="75"/>
      <c r="HO894" s="75"/>
      <c r="HP894" s="75"/>
      <c r="HQ894" s="75"/>
      <c r="HR894" s="75"/>
      <c r="HS894" s="75"/>
      <c r="HT894" s="75"/>
      <c r="HU894" s="75"/>
      <c r="HV894" s="75"/>
      <c r="HW894" s="75"/>
      <c r="HX894" s="75"/>
      <c r="HY894" s="75"/>
      <c r="HZ894" s="75"/>
      <c r="IA894" s="75"/>
    </row>
    <row r="895" spans="1:235" s="99" customFormat="1" ht="13.5" hidden="1" customHeight="1">
      <c r="A895" s="22" t="s">
        <v>1733</v>
      </c>
      <c r="B895" s="22" t="s">
        <v>1856</v>
      </c>
      <c r="C895" s="23" t="s">
        <v>1699</v>
      </c>
      <c r="D895" s="17">
        <v>54095.24</v>
      </c>
      <c r="E895" s="17"/>
      <c r="F895" s="17"/>
      <c r="G895" s="17"/>
      <c r="H895" s="17"/>
      <c r="I895" s="17"/>
      <c r="J895" s="17"/>
      <c r="HK895" s="75"/>
      <c r="HL895" s="75"/>
      <c r="HM895" s="75"/>
      <c r="HN895" s="75"/>
      <c r="HO895" s="75"/>
      <c r="HP895" s="75"/>
      <c r="HQ895" s="75"/>
      <c r="HR895" s="75"/>
      <c r="HS895" s="75"/>
      <c r="HT895" s="75"/>
      <c r="HU895" s="75"/>
      <c r="HV895" s="75"/>
      <c r="HW895" s="75"/>
      <c r="HX895" s="75"/>
      <c r="HY895" s="75"/>
      <c r="HZ895" s="75"/>
      <c r="IA895" s="75"/>
    </row>
    <row r="896" spans="1:235" s="99" customFormat="1" ht="13.5" hidden="1" customHeight="1">
      <c r="A896" s="22" t="s">
        <v>1735</v>
      </c>
      <c r="B896" s="22" t="s">
        <v>1857</v>
      </c>
      <c r="C896" s="23" t="s">
        <v>1698</v>
      </c>
      <c r="D896" s="17">
        <v>44571.43</v>
      </c>
      <c r="E896" s="17"/>
      <c r="F896" s="17"/>
      <c r="G896" s="17"/>
      <c r="H896" s="17"/>
      <c r="I896" s="17"/>
      <c r="J896" s="17"/>
      <c r="HK896" s="75"/>
      <c r="HL896" s="75"/>
      <c r="HM896" s="75"/>
      <c r="HN896" s="75"/>
      <c r="HO896" s="75"/>
      <c r="HP896" s="75"/>
      <c r="HQ896" s="75"/>
      <c r="HR896" s="75"/>
      <c r="HS896" s="75"/>
      <c r="HT896" s="75"/>
      <c r="HU896" s="75"/>
      <c r="HV896" s="75"/>
      <c r="HW896" s="75"/>
      <c r="HX896" s="75"/>
      <c r="HY896" s="75"/>
      <c r="HZ896" s="75"/>
      <c r="IA896" s="75"/>
    </row>
    <row r="897" spans="1:235" s="99" customFormat="1" ht="13.5" hidden="1" customHeight="1">
      <c r="A897" s="22" t="s">
        <v>1974</v>
      </c>
      <c r="B897" s="22" t="s">
        <v>1975</v>
      </c>
      <c r="C897" s="23" t="s">
        <v>1361</v>
      </c>
      <c r="D897" s="17"/>
      <c r="E897" s="17"/>
      <c r="F897" s="17"/>
      <c r="G897" s="17"/>
      <c r="H897" s="17"/>
      <c r="I897" s="17"/>
      <c r="J897" s="17"/>
      <c r="HK897" s="75"/>
      <c r="HL897" s="75"/>
      <c r="HM897" s="75"/>
      <c r="HN897" s="75"/>
      <c r="HO897" s="75"/>
      <c r="HP897" s="75"/>
      <c r="HQ897" s="75"/>
      <c r="HR897" s="75"/>
      <c r="HS897" s="75"/>
      <c r="HT897" s="75"/>
      <c r="HU897" s="75"/>
      <c r="HV897" s="75"/>
      <c r="HW897" s="75"/>
      <c r="HX897" s="75"/>
      <c r="HY897" s="75"/>
      <c r="HZ897" s="75"/>
      <c r="IA897" s="75"/>
    </row>
    <row r="898" spans="1:235" s="99" customFormat="1" ht="13.5" hidden="1" customHeight="1">
      <c r="A898" s="22" t="s">
        <v>1976</v>
      </c>
      <c r="B898" s="22" t="s">
        <v>1977</v>
      </c>
      <c r="C898" s="23" t="s">
        <v>1978</v>
      </c>
      <c r="D898" s="17"/>
      <c r="E898" s="17"/>
      <c r="F898" s="17"/>
      <c r="G898" s="17">
        <v>241233</v>
      </c>
      <c r="H898" s="17"/>
      <c r="I898" s="17"/>
      <c r="J898" s="17"/>
      <c r="HK898" s="75"/>
      <c r="HL898" s="75"/>
      <c r="HM898" s="75"/>
      <c r="HN898" s="75"/>
      <c r="HO898" s="75"/>
      <c r="HP898" s="75"/>
      <c r="HQ898" s="75"/>
      <c r="HR898" s="75"/>
      <c r="HS898" s="75"/>
      <c r="HT898" s="75"/>
      <c r="HU898" s="75"/>
      <c r="HV898" s="75"/>
      <c r="HW898" s="75"/>
      <c r="HX898" s="75"/>
      <c r="HY898" s="75"/>
      <c r="HZ898" s="75"/>
      <c r="IA898" s="75"/>
    </row>
    <row r="899" spans="1:235" s="99" customFormat="1" ht="13.5" hidden="1" customHeight="1">
      <c r="A899" s="22" t="s">
        <v>1964</v>
      </c>
      <c r="B899" s="22" t="s">
        <v>1965</v>
      </c>
      <c r="C899" s="23" t="s">
        <v>1966</v>
      </c>
      <c r="D899" s="17"/>
      <c r="E899" s="17">
        <v>250000</v>
      </c>
      <c r="F899" s="17"/>
      <c r="G899" s="17"/>
      <c r="H899" s="17"/>
      <c r="I899" s="17"/>
      <c r="J899" s="17"/>
      <c r="HK899" s="75"/>
      <c r="HL899" s="75"/>
      <c r="HM899" s="75"/>
      <c r="HN899" s="75"/>
      <c r="HO899" s="75"/>
      <c r="HP899" s="75"/>
      <c r="HQ899" s="75"/>
      <c r="HR899" s="75"/>
      <c r="HS899" s="75"/>
      <c r="HT899" s="75"/>
      <c r="HU899" s="75"/>
      <c r="HV899" s="75"/>
      <c r="HW899" s="75"/>
      <c r="HX899" s="75"/>
      <c r="HY899" s="75"/>
      <c r="HZ899" s="75"/>
      <c r="IA899" s="75"/>
    </row>
    <row r="900" spans="1:235" s="99" customFormat="1" ht="13.5" hidden="1" customHeight="1">
      <c r="A900" s="22" t="s">
        <v>1971</v>
      </c>
      <c r="B900" s="22" t="s">
        <v>1972</v>
      </c>
      <c r="C900" s="23" t="s">
        <v>1973</v>
      </c>
      <c r="D900" s="17"/>
      <c r="E900" s="17"/>
      <c r="F900" s="17"/>
      <c r="G900" s="17"/>
      <c r="H900" s="17"/>
      <c r="I900" s="17"/>
      <c r="J900" s="17"/>
      <c r="HK900" s="75"/>
      <c r="HL900" s="75"/>
      <c r="HM900" s="75"/>
      <c r="HN900" s="75"/>
      <c r="HO900" s="75"/>
      <c r="HP900" s="75"/>
      <c r="HQ900" s="75"/>
      <c r="HR900" s="75"/>
      <c r="HS900" s="75"/>
      <c r="HT900" s="75"/>
      <c r="HU900" s="75"/>
      <c r="HV900" s="75"/>
      <c r="HW900" s="75"/>
      <c r="HX900" s="75"/>
      <c r="HY900" s="75"/>
      <c r="HZ900" s="75"/>
      <c r="IA900" s="75"/>
    </row>
    <row r="901" spans="1:235" s="99" customFormat="1" ht="13.5" hidden="1" customHeight="1">
      <c r="A901" s="22" t="s">
        <v>2039</v>
      </c>
      <c r="B901" s="22" t="s">
        <v>2040</v>
      </c>
      <c r="C901" s="23" t="s">
        <v>2018</v>
      </c>
      <c r="D901" s="17"/>
      <c r="E901" s="17">
        <v>500000</v>
      </c>
      <c r="F901" s="17"/>
      <c r="G901" s="17"/>
      <c r="H901" s="17"/>
      <c r="I901" s="17"/>
      <c r="J901" s="17"/>
      <c r="HK901" s="75"/>
      <c r="HL901" s="75"/>
      <c r="HM901" s="75"/>
      <c r="HN901" s="75"/>
      <c r="HO901" s="75"/>
      <c r="HP901" s="75"/>
      <c r="HQ901" s="75"/>
      <c r="HR901" s="75"/>
      <c r="HS901" s="75"/>
      <c r="HT901" s="75"/>
      <c r="HU901" s="75"/>
      <c r="HV901" s="75"/>
      <c r="HW901" s="75"/>
      <c r="HX901" s="75"/>
      <c r="HY901" s="75"/>
      <c r="HZ901" s="75"/>
      <c r="IA901" s="75"/>
    </row>
    <row r="902" spans="1:235" s="99" customFormat="1" ht="13.5" hidden="1" customHeight="1">
      <c r="A902" s="22" t="s">
        <v>1951</v>
      </c>
      <c r="B902" s="22" t="s">
        <v>1952</v>
      </c>
      <c r="C902" s="23" t="s">
        <v>1946</v>
      </c>
      <c r="D902" s="17"/>
      <c r="E902" s="17">
        <v>250000</v>
      </c>
      <c r="F902" s="17"/>
      <c r="G902" s="17"/>
      <c r="H902" s="17"/>
      <c r="I902" s="17"/>
      <c r="J902" s="17"/>
      <c r="HK902" s="75"/>
      <c r="HL902" s="75"/>
      <c r="HM902" s="75"/>
      <c r="HN902" s="75"/>
      <c r="HO902" s="75"/>
      <c r="HP902" s="75"/>
      <c r="HQ902" s="75"/>
      <c r="HR902" s="75"/>
      <c r="HS902" s="75"/>
      <c r="HT902" s="75"/>
      <c r="HU902" s="75"/>
      <c r="HV902" s="75"/>
      <c r="HW902" s="75"/>
      <c r="HX902" s="75"/>
      <c r="HY902" s="75"/>
      <c r="HZ902" s="75"/>
      <c r="IA902" s="75"/>
    </row>
    <row r="903" spans="1:235" s="99" customFormat="1" ht="13.5" hidden="1" customHeight="1">
      <c r="A903" s="22" t="s">
        <v>1967</v>
      </c>
      <c r="B903" s="22" t="s">
        <v>1962</v>
      </c>
      <c r="C903" s="23" t="s">
        <v>1963</v>
      </c>
      <c r="D903" s="17"/>
      <c r="E903" s="17"/>
      <c r="F903" s="17">
        <v>100000</v>
      </c>
      <c r="G903" s="17"/>
      <c r="H903" s="17"/>
      <c r="I903" s="17"/>
      <c r="J903" s="17"/>
      <c r="HK903" s="75"/>
      <c r="HL903" s="75"/>
      <c r="HM903" s="75"/>
      <c r="HN903" s="75"/>
      <c r="HO903" s="75"/>
      <c r="HP903" s="75"/>
      <c r="HQ903" s="75"/>
      <c r="HR903" s="75"/>
      <c r="HS903" s="75"/>
      <c r="HT903" s="75"/>
      <c r="HU903" s="75"/>
      <c r="HV903" s="75"/>
      <c r="HW903" s="75"/>
      <c r="HX903" s="75"/>
      <c r="HY903" s="75"/>
      <c r="HZ903" s="75"/>
      <c r="IA903" s="75"/>
    </row>
    <row r="904" spans="1:235" s="99" customFormat="1" ht="13.5" hidden="1" customHeight="1">
      <c r="A904" s="22" t="s">
        <v>1968</v>
      </c>
      <c r="B904" s="22" t="s">
        <v>1969</v>
      </c>
      <c r="C904" s="23" t="s">
        <v>1970</v>
      </c>
      <c r="D904" s="17"/>
      <c r="E904" s="17"/>
      <c r="F904" s="17">
        <v>69159.399999999994</v>
      </c>
      <c r="G904" s="17"/>
      <c r="H904" s="17"/>
      <c r="I904" s="17"/>
      <c r="J904" s="17"/>
      <c r="HK904" s="75"/>
      <c r="HL904" s="75"/>
      <c r="HM904" s="75"/>
      <c r="HN904" s="75"/>
      <c r="HO904" s="75"/>
      <c r="HP904" s="75"/>
      <c r="HQ904" s="75"/>
      <c r="HR904" s="75"/>
      <c r="HS904" s="75"/>
      <c r="HT904" s="75"/>
      <c r="HU904" s="75"/>
      <c r="HV904" s="75"/>
      <c r="HW904" s="75"/>
      <c r="HX904" s="75"/>
      <c r="HY904" s="75"/>
      <c r="HZ904" s="75"/>
      <c r="IA904" s="75"/>
    </row>
    <row r="905" spans="1:235" s="99" customFormat="1" ht="13.5" hidden="1" customHeight="1">
      <c r="A905" s="22" t="s">
        <v>1979</v>
      </c>
      <c r="B905" s="22" t="s">
        <v>1980</v>
      </c>
      <c r="C905" s="23" t="s">
        <v>1981</v>
      </c>
      <c r="D905" s="17"/>
      <c r="E905" s="17"/>
      <c r="F905" s="17">
        <v>0</v>
      </c>
      <c r="G905" s="17">
        <v>960019</v>
      </c>
      <c r="H905" s="17"/>
      <c r="I905" s="17"/>
      <c r="J905" s="17"/>
      <c r="HK905" s="75"/>
      <c r="HL905" s="75"/>
      <c r="HM905" s="75"/>
      <c r="HN905" s="75"/>
      <c r="HO905" s="75"/>
      <c r="HP905" s="75"/>
      <c r="HQ905" s="75"/>
      <c r="HR905" s="75"/>
      <c r="HS905" s="75"/>
      <c r="HT905" s="75"/>
      <c r="HU905" s="75"/>
      <c r="HV905" s="75"/>
      <c r="HW905" s="75"/>
      <c r="HX905" s="75"/>
      <c r="HY905" s="75"/>
      <c r="HZ905" s="75"/>
      <c r="IA905" s="75"/>
    </row>
    <row r="906" spans="1:235" s="99" customFormat="1" ht="13.5" hidden="1" customHeight="1">
      <c r="A906" s="22" t="s">
        <v>2107</v>
      </c>
      <c r="B906" s="22" t="s">
        <v>2108</v>
      </c>
      <c r="C906" s="23" t="s">
        <v>2093</v>
      </c>
      <c r="D906" s="17"/>
      <c r="E906" s="17"/>
      <c r="F906" s="17">
        <v>300000</v>
      </c>
      <c r="G906" s="17"/>
      <c r="H906" s="17"/>
      <c r="I906" s="17"/>
      <c r="J906" s="17"/>
      <c r="HK906" s="75"/>
      <c r="HL906" s="75"/>
      <c r="HM906" s="75"/>
      <c r="HN906" s="75"/>
      <c r="HO906" s="75"/>
      <c r="HP906" s="75"/>
      <c r="HQ906" s="75"/>
      <c r="HR906" s="75"/>
      <c r="HS906" s="75"/>
      <c r="HT906" s="75"/>
      <c r="HU906" s="75"/>
      <c r="HV906" s="75"/>
      <c r="HW906" s="75"/>
      <c r="HX906" s="75"/>
      <c r="HY906" s="75"/>
      <c r="HZ906" s="75"/>
      <c r="IA906" s="75"/>
    </row>
    <row r="907" spans="1:235" s="99" customFormat="1" ht="13.5" hidden="1" customHeight="1">
      <c r="A907" s="22"/>
      <c r="B907" s="22" t="s">
        <v>2166</v>
      </c>
      <c r="C907" s="23" t="s">
        <v>2163</v>
      </c>
      <c r="D907" s="17"/>
      <c r="E907" s="17"/>
      <c r="F907" s="17"/>
      <c r="G907" s="17"/>
      <c r="H907" s="17">
        <v>238856</v>
      </c>
      <c r="I907" s="17"/>
      <c r="J907" s="17"/>
      <c r="HK907" s="75"/>
      <c r="HL907" s="75"/>
      <c r="HM907" s="75"/>
      <c r="HN907" s="75"/>
      <c r="HO907" s="75"/>
      <c r="HP907" s="75"/>
      <c r="HQ907" s="75"/>
      <c r="HR907" s="75"/>
      <c r="HS907" s="75"/>
      <c r="HT907" s="75"/>
      <c r="HU907" s="75"/>
      <c r="HV907" s="75"/>
      <c r="HW907" s="75"/>
      <c r="HX907" s="75"/>
      <c r="HY907" s="75"/>
      <c r="HZ907" s="75"/>
      <c r="IA907" s="75"/>
    </row>
    <row r="908" spans="1:235" s="99" customFormat="1" ht="13.5" hidden="1" customHeight="1">
      <c r="A908" s="22"/>
      <c r="B908" s="22" t="s">
        <v>2164</v>
      </c>
      <c r="C908" s="23" t="s">
        <v>2165</v>
      </c>
      <c r="D908" s="17"/>
      <c r="E908" s="17"/>
      <c r="F908" s="17"/>
      <c r="G908" s="17"/>
      <c r="H908" s="17">
        <v>1912356</v>
      </c>
      <c r="I908" s="17"/>
      <c r="J908" s="17"/>
      <c r="HK908" s="75"/>
      <c r="HL908" s="75"/>
      <c r="HM908" s="75"/>
      <c r="HN908" s="75"/>
      <c r="HO908" s="75"/>
      <c r="HP908" s="75"/>
      <c r="HQ908" s="75"/>
      <c r="HR908" s="75"/>
      <c r="HS908" s="75"/>
      <c r="HT908" s="75"/>
      <c r="HU908" s="75"/>
      <c r="HV908" s="75"/>
      <c r="HW908" s="75"/>
      <c r="HX908" s="75"/>
      <c r="HY908" s="75"/>
      <c r="HZ908" s="75"/>
      <c r="IA908" s="75"/>
    </row>
    <row r="909" spans="1:235" s="99" customFormat="1" ht="13.5" hidden="1" customHeight="1">
      <c r="A909" s="22"/>
      <c r="B909" s="22" t="s">
        <v>2112</v>
      </c>
      <c r="C909" s="23" t="s">
        <v>2113</v>
      </c>
      <c r="D909" s="17"/>
      <c r="E909" s="17"/>
      <c r="F909" s="17"/>
      <c r="G909" s="17">
        <v>365259</v>
      </c>
      <c r="H909" s="17"/>
      <c r="I909" s="17"/>
      <c r="J909" s="17"/>
      <c r="HK909" s="75"/>
      <c r="HL909" s="75"/>
      <c r="HM909" s="75"/>
      <c r="HN909" s="75"/>
      <c r="HO909" s="75"/>
      <c r="HP909" s="75"/>
      <c r="HQ909" s="75"/>
      <c r="HR909" s="75"/>
      <c r="HS909" s="75"/>
      <c r="HT909" s="75"/>
      <c r="HU909" s="75"/>
      <c r="HV909" s="75"/>
      <c r="HW909" s="75"/>
      <c r="HX909" s="75"/>
      <c r="HY909" s="75"/>
      <c r="HZ909" s="75"/>
      <c r="IA909" s="75"/>
    </row>
    <row r="910" spans="1:235" s="99" customFormat="1" ht="13.5" hidden="1" customHeight="1">
      <c r="A910" s="22"/>
      <c r="B910" s="22" t="s">
        <v>2114</v>
      </c>
      <c r="C910" s="23" t="s">
        <v>2115</v>
      </c>
      <c r="D910" s="17"/>
      <c r="E910" s="17"/>
      <c r="F910" s="17"/>
      <c r="G910" s="17">
        <v>382000</v>
      </c>
      <c r="H910" s="17"/>
      <c r="I910" s="17"/>
      <c r="J910" s="17"/>
      <c r="HK910" s="75"/>
      <c r="HL910" s="75"/>
      <c r="HM910" s="75"/>
      <c r="HN910" s="75"/>
      <c r="HO910" s="75"/>
      <c r="HP910" s="75"/>
      <c r="HQ910" s="75"/>
      <c r="HR910" s="75"/>
      <c r="HS910" s="75"/>
      <c r="HT910" s="75"/>
      <c r="HU910" s="75"/>
      <c r="HV910" s="75"/>
      <c r="HW910" s="75"/>
      <c r="HX910" s="75"/>
      <c r="HY910" s="75"/>
      <c r="HZ910" s="75"/>
      <c r="IA910" s="75"/>
    </row>
    <row r="911" spans="1:235" s="99" customFormat="1" ht="13.5" hidden="1" customHeight="1">
      <c r="A911" s="22"/>
      <c r="B911" s="22" t="s">
        <v>2116</v>
      </c>
      <c r="C911" s="23" t="s">
        <v>2117</v>
      </c>
      <c r="D911" s="17"/>
      <c r="E911" s="17"/>
      <c r="F911" s="17"/>
      <c r="G911" s="17">
        <v>250000</v>
      </c>
      <c r="H911" s="17"/>
      <c r="I911" s="17"/>
      <c r="J911" s="17"/>
      <c r="HK911" s="75"/>
      <c r="HL911" s="75"/>
      <c r="HM911" s="75"/>
      <c r="HN911" s="75"/>
      <c r="HO911" s="75"/>
      <c r="HP911" s="75"/>
      <c r="HQ911" s="75"/>
      <c r="HR911" s="75"/>
      <c r="HS911" s="75"/>
      <c r="HT911" s="75"/>
      <c r="HU911" s="75"/>
      <c r="HV911" s="75"/>
      <c r="HW911" s="75"/>
      <c r="HX911" s="75"/>
      <c r="HY911" s="75"/>
      <c r="HZ911" s="75"/>
      <c r="IA911" s="75"/>
    </row>
    <row r="912" spans="1:235" s="99" customFormat="1" ht="13.5" hidden="1" customHeight="1">
      <c r="A912" s="22"/>
      <c r="B912" s="22" t="s">
        <v>2118</v>
      </c>
      <c r="C912" s="23" t="s">
        <v>2119</v>
      </c>
      <c r="D912" s="17"/>
      <c r="E912" s="17"/>
      <c r="F912" s="17"/>
      <c r="G912" s="17">
        <v>477500</v>
      </c>
      <c r="H912" s="17"/>
      <c r="I912" s="17"/>
      <c r="J912" s="17"/>
      <c r="HK912" s="75"/>
      <c r="HL912" s="75"/>
      <c r="HM912" s="75"/>
      <c r="HN912" s="75"/>
      <c r="HO912" s="75"/>
      <c r="HP912" s="75"/>
      <c r="HQ912" s="75"/>
      <c r="HR912" s="75"/>
      <c r="HS912" s="75"/>
      <c r="HT912" s="75"/>
      <c r="HU912" s="75"/>
      <c r="HV912" s="75"/>
      <c r="HW912" s="75"/>
      <c r="HX912" s="75"/>
      <c r="HY912" s="75"/>
      <c r="HZ912" s="75"/>
      <c r="IA912" s="75"/>
    </row>
    <row r="913" spans="1:235" ht="24" customHeight="1">
      <c r="A913" s="24" t="s">
        <v>1413</v>
      </c>
      <c r="B913" s="35" t="s">
        <v>1858</v>
      </c>
      <c r="C913" s="48"/>
      <c r="D913" s="16">
        <f t="shared" ref="D913:I913" si="383">D914+D920</f>
        <v>18760891.52</v>
      </c>
      <c r="E913" s="16">
        <f t="shared" si="383"/>
        <v>18605671.219999999</v>
      </c>
      <c r="F913" s="16">
        <f t="shared" si="383"/>
        <v>240373.71999999997</v>
      </c>
      <c r="G913" s="16">
        <f t="shared" si="383"/>
        <v>25119725.280000001</v>
      </c>
      <c r="H913" s="16">
        <f t="shared" si="383"/>
        <v>30785497.759999998</v>
      </c>
      <c r="I913" s="16">
        <f t="shared" si="383"/>
        <v>11346000</v>
      </c>
      <c r="J913" s="16">
        <f t="shared" ref="J913" si="384">J914+J920</f>
        <v>11686000</v>
      </c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  <c r="BG913" s="29"/>
      <c r="BH913" s="29"/>
      <c r="BI913" s="29"/>
      <c r="BJ913" s="29"/>
      <c r="BK913" s="29"/>
      <c r="BL913" s="29"/>
      <c r="BM913" s="29"/>
      <c r="BN913" s="29"/>
      <c r="BO913" s="29"/>
      <c r="BP913" s="29"/>
      <c r="BQ913" s="29"/>
      <c r="BR913" s="29"/>
      <c r="BS913" s="29"/>
      <c r="BT913" s="29"/>
      <c r="BU913" s="29"/>
      <c r="BV913" s="29"/>
      <c r="BW913" s="29"/>
      <c r="BX913" s="29"/>
      <c r="BY913" s="29"/>
      <c r="BZ913" s="29"/>
      <c r="CA913" s="29"/>
      <c r="CB913" s="29"/>
      <c r="CC913" s="29"/>
      <c r="CD913" s="29"/>
      <c r="CE913" s="29"/>
      <c r="CF913" s="29"/>
      <c r="CG913" s="29"/>
      <c r="CH913" s="29"/>
      <c r="CI913" s="29"/>
      <c r="CJ913" s="29"/>
      <c r="CK913" s="29"/>
      <c r="CL913" s="29"/>
      <c r="CM913" s="29"/>
      <c r="CN913" s="29"/>
      <c r="CO913" s="29"/>
      <c r="CP913" s="29"/>
      <c r="CQ913" s="29"/>
      <c r="CR913" s="29"/>
      <c r="CS913" s="29"/>
      <c r="CT913" s="29"/>
      <c r="CU913" s="29"/>
      <c r="CV913" s="29"/>
      <c r="CW913" s="29"/>
      <c r="CX913" s="29"/>
      <c r="CY913" s="29"/>
      <c r="CZ913" s="29"/>
      <c r="DA913" s="29"/>
      <c r="DB913" s="29"/>
      <c r="DC913" s="29"/>
      <c r="DD913" s="29"/>
      <c r="DE913" s="29"/>
      <c r="DF913" s="29"/>
      <c r="DG913" s="29"/>
      <c r="DH913" s="29"/>
      <c r="DI913" s="29"/>
      <c r="DJ913" s="29"/>
      <c r="DK913" s="29"/>
      <c r="DL913" s="29"/>
      <c r="DM913" s="29"/>
      <c r="DN913" s="29"/>
      <c r="DO913" s="29"/>
      <c r="DP913" s="29"/>
      <c r="DQ913" s="29"/>
      <c r="DR913" s="29"/>
      <c r="DS913" s="29"/>
      <c r="DT913" s="29"/>
      <c r="DU913" s="29"/>
      <c r="DV913" s="29"/>
      <c r="DW913" s="29"/>
      <c r="DX913" s="29"/>
      <c r="DY913" s="29"/>
      <c r="DZ913" s="29"/>
      <c r="EA913" s="29"/>
      <c r="EB913" s="29"/>
      <c r="EC913" s="29"/>
      <c r="ED913" s="29"/>
      <c r="EE913" s="29"/>
      <c r="EF913" s="29"/>
      <c r="EG913" s="29"/>
      <c r="EH913" s="29"/>
      <c r="EI913" s="29"/>
      <c r="EJ913" s="29"/>
      <c r="EK913" s="29"/>
      <c r="EL913" s="29"/>
      <c r="EM913" s="29"/>
      <c r="EN913" s="29"/>
      <c r="EO913" s="29"/>
      <c r="EP913" s="29"/>
      <c r="EQ913" s="29"/>
      <c r="ER913" s="29"/>
      <c r="ES913" s="29"/>
      <c r="ET913" s="29"/>
      <c r="EU913" s="29"/>
      <c r="EV913" s="29"/>
      <c r="EW913" s="29"/>
      <c r="EX913" s="29"/>
      <c r="EY913" s="29"/>
      <c r="EZ913" s="29"/>
      <c r="FA913" s="29"/>
      <c r="FB913" s="29"/>
      <c r="FC913" s="29"/>
      <c r="FD913" s="29"/>
      <c r="FE913" s="29"/>
      <c r="FF913" s="29"/>
      <c r="FG913" s="29"/>
      <c r="FH913" s="29"/>
      <c r="FI913" s="29"/>
      <c r="FJ913" s="29"/>
      <c r="FK913" s="29"/>
      <c r="FL913" s="29"/>
      <c r="FM913" s="29"/>
      <c r="FN913" s="29"/>
      <c r="FO913" s="29"/>
      <c r="FP913" s="29"/>
      <c r="FQ913" s="29"/>
      <c r="FR913" s="29"/>
      <c r="FS913" s="29"/>
      <c r="FT913" s="29"/>
      <c r="FU913" s="29"/>
      <c r="FV913" s="29"/>
      <c r="FW913" s="29"/>
      <c r="FX913" s="29"/>
      <c r="FY913" s="29"/>
      <c r="FZ913" s="29"/>
      <c r="GA913" s="29"/>
      <c r="GB913" s="29"/>
      <c r="GC913" s="29"/>
      <c r="GD913" s="29"/>
      <c r="GE913" s="29"/>
      <c r="GF913" s="29"/>
      <c r="GG913" s="29"/>
      <c r="GH913" s="29"/>
      <c r="GI913" s="29"/>
      <c r="GJ913" s="29"/>
      <c r="GK913" s="29"/>
      <c r="GL913" s="29"/>
      <c r="GM913" s="29"/>
      <c r="GN913" s="29"/>
      <c r="GO913" s="29"/>
      <c r="GP913" s="29"/>
      <c r="GQ913" s="29"/>
      <c r="GR913" s="29"/>
      <c r="GS913" s="29"/>
      <c r="GT913" s="29"/>
      <c r="GU913" s="29"/>
      <c r="GV913" s="29"/>
      <c r="GW913" s="29"/>
      <c r="GX913" s="29"/>
      <c r="GY913" s="29"/>
      <c r="GZ913" s="29"/>
      <c r="HA913" s="29"/>
      <c r="HB913" s="29"/>
      <c r="HC913" s="29"/>
      <c r="HD913" s="29"/>
      <c r="HE913" s="29"/>
      <c r="HF913" s="29"/>
      <c r="HG913" s="29"/>
      <c r="HH913" s="29"/>
      <c r="HI913" s="29"/>
      <c r="HJ913" s="29"/>
    </row>
    <row r="914" spans="1:235" s="30" customFormat="1" ht="21" customHeight="1">
      <c r="A914" s="24" t="s">
        <v>1414</v>
      </c>
      <c r="B914" s="35" t="s">
        <v>1858</v>
      </c>
      <c r="C914" s="48"/>
      <c r="D914" s="16">
        <f t="shared" ref="D914:J914" si="385">D915</f>
        <v>18414956.460000001</v>
      </c>
      <c r="E914" s="16">
        <f t="shared" si="385"/>
        <v>18605671.219999999</v>
      </c>
      <c r="F914" s="16">
        <f t="shared" si="385"/>
        <v>55049.45</v>
      </c>
      <c r="G914" s="16">
        <f t="shared" si="385"/>
        <v>21650000</v>
      </c>
      <c r="H914" s="16">
        <f t="shared" si="385"/>
        <v>21000000</v>
      </c>
      <c r="I914" s="16">
        <f t="shared" si="385"/>
        <v>11346000</v>
      </c>
      <c r="J914" s="16">
        <f t="shared" si="385"/>
        <v>11686000</v>
      </c>
      <c r="HK914" s="29"/>
      <c r="HL914" s="29"/>
      <c r="HM914" s="29"/>
      <c r="HN914" s="29"/>
      <c r="HO914" s="29"/>
      <c r="HP914" s="29"/>
      <c r="HQ914" s="29"/>
      <c r="HR914" s="29"/>
      <c r="HS914" s="29"/>
      <c r="HT914" s="29"/>
      <c r="HU914" s="29"/>
      <c r="HV914" s="29"/>
      <c r="HW914" s="29"/>
      <c r="HX914" s="29"/>
      <c r="HY914" s="29"/>
      <c r="HZ914" s="29"/>
      <c r="IA914" s="29"/>
    </row>
    <row r="915" spans="1:235" s="30" customFormat="1" ht="21" customHeight="1">
      <c r="A915" s="24" t="s">
        <v>1415</v>
      </c>
      <c r="B915" s="35" t="s">
        <v>1416</v>
      </c>
      <c r="C915" s="48"/>
      <c r="D915" s="16">
        <f t="shared" ref="D915:I915" si="386">SUM(D916:D919)</f>
        <v>18414956.460000001</v>
      </c>
      <c r="E915" s="16">
        <f t="shared" si="386"/>
        <v>18605671.219999999</v>
      </c>
      <c r="F915" s="16">
        <f t="shared" si="386"/>
        <v>55049.45</v>
      </c>
      <c r="G915" s="16">
        <f>SUM(G916:G919)</f>
        <v>21650000</v>
      </c>
      <c r="H915" s="16">
        <f t="shared" si="386"/>
        <v>21000000</v>
      </c>
      <c r="I915" s="16">
        <f t="shared" si="386"/>
        <v>11346000</v>
      </c>
      <c r="J915" s="16">
        <f t="shared" ref="J915" si="387">SUM(J916:J919)</f>
        <v>11686000</v>
      </c>
      <c r="HK915" s="29"/>
      <c r="HL915" s="29"/>
      <c r="HM915" s="29"/>
      <c r="HN915" s="29"/>
      <c r="HO915" s="29"/>
      <c r="HP915" s="29"/>
      <c r="HQ915" s="29"/>
      <c r="HR915" s="29"/>
      <c r="HS915" s="29"/>
      <c r="HT915" s="29"/>
      <c r="HU915" s="29"/>
      <c r="HV915" s="29"/>
      <c r="HW915" s="29"/>
      <c r="HX915" s="29"/>
      <c r="HY915" s="29"/>
      <c r="HZ915" s="29"/>
      <c r="IA915" s="29"/>
    </row>
    <row r="916" spans="1:235" s="46" customFormat="1">
      <c r="A916" s="22" t="s">
        <v>1417</v>
      </c>
      <c r="B916" s="22" t="s">
        <v>1418</v>
      </c>
      <c r="C916" s="23" t="s">
        <v>775</v>
      </c>
      <c r="D916" s="17"/>
      <c r="E916" s="17"/>
      <c r="F916" s="17"/>
      <c r="G916" s="17"/>
      <c r="H916" s="17"/>
      <c r="I916" s="17"/>
      <c r="J916" s="17"/>
      <c r="HK916" s="47"/>
      <c r="HL916" s="47"/>
      <c r="HM916" s="47"/>
      <c r="HN916" s="47"/>
      <c r="HO916" s="47"/>
      <c r="HP916" s="47"/>
      <c r="HQ916" s="47"/>
      <c r="HR916" s="47"/>
      <c r="HS916" s="47"/>
      <c r="HT916" s="47"/>
      <c r="HU916" s="47"/>
      <c r="HV916" s="47"/>
      <c r="HW916" s="47"/>
      <c r="HX916" s="47"/>
      <c r="HY916" s="47"/>
      <c r="HZ916" s="47"/>
      <c r="IA916" s="47"/>
    </row>
    <row r="917" spans="1:235" s="46" customFormat="1" ht="16.5" customHeight="1">
      <c r="A917" s="22" t="s">
        <v>1419</v>
      </c>
      <c r="B917" s="22" t="s">
        <v>1420</v>
      </c>
      <c r="C917" s="23" t="s">
        <v>778</v>
      </c>
      <c r="D917" s="17">
        <v>18000000</v>
      </c>
      <c r="E917" s="17">
        <v>18000000</v>
      </c>
      <c r="F917" s="17"/>
      <c r="G917" s="17">
        <v>10350000</v>
      </c>
      <c r="H917" s="17">
        <v>11000000</v>
      </c>
      <c r="I917" s="17">
        <v>11346000</v>
      </c>
      <c r="J917" s="17">
        <v>11686000</v>
      </c>
      <c r="HK917" s="47"/>
      <c r="HL917" s="47"/>
      <c r="HM917" s="47"/>
      <c r="HN917" s="47"/>
      <c r="HO917" s="47"/>
      <c r="HP917" s="47"/>
      <c r="HQ917" s="47"/>
      <c r="HR917" s="47"/>
      <c r="HS917" s="47"/>
      <c r="HT917" s="47"/>
      <c r="HU917" s="47"/>
      <c r="HV917" s="47"/>
      <c r="HW917" s="47"/>
      <c r="HX917" s="47"/>
      <c r="HY917" s="47"/>
      <c r="HZ917" s="47"/>
      <c r="IA917" s="47"/>
    </row>
    <row r="918" spans="1:235" s="46" customFormat="1">
      <c r="A918" s="22" t="s">
        <v>1961</v>
      </c>
      <c r="B918" s="22" t="s">
        <v>1999</v>
      </c>
      <c r="C918" s="23" t="s">
        <v>259</v>
      </c>
      <c r="D918" s="17"/>
      <c r="E918" s="17"/>
      <c r="F918" s="17">
        <v>0</v>
      </c>
      <c r="G918" s="17">
        <v>3380000</v>
      </c>
      <c r="H918" s="17"/>
      <c r="I918" s="17"/>
      <c r="J918" s="17"/>
      <c r="HK918" s="47"/>
      <c r="HL918" s="47"/>
      <c r="HM918" s="47"/>
      <c r="HN918" s="47"/>
      <c r="HO918" s="47"/>
      <c r="HP918" s="47"/>
      <c r="HQ918" s="47"/>
      <c r="HR918" s="47"/>
      <c r="HS918" s="47"/>
      <c r="HT918" s="47"/>
      <c r="HU918" s="47"/>
      <c r="HV918" s="47"/>
      <c r="HW918" s="47"/>
      <c r="HX918" s="47"/>
      <c r="HY918" s="47"/>
      <c r="HZ918" s="47"/>
      <c r="IA918" s="47"/>
    </row>
    <row r="919" spans="1:235" s="14" customFormat="1">
      <c r="A919" s="22" t="s">
        <v>1859</v>
      </c>
      <c r="B919" s="22" t="s">
        <v>1860</v>
      </c>
      <c r="C919" s="23" t="s">
        <v>1934</v>
      </c>
      <c r="D919" s="17">
        <v>414956.46</v>
      </c>
      <c r="E919" s="17">
        <v>605671.22</v>
      </c>
      <c r="F919" s="17">
        <v>55049.45</v>
      </c>
      <c r="G919" s="17">
        <v>7920000</v>
      </c>
      <c r="H919" s="17">
        <v>10000000</v>
      </c>
      <c r="I919" s="17"/>
      <c r="J919" s="17"/>
      <c r="HK919" s="29"/>
      <c r="HL919" s="29"/>
      <c r="HM919" s="29"/>
      <c r="HN919" s="29"/>
      <c r="HO919" s="29"/>
      <c r="HP919" s="29"/>
      <c r="HQ919" s="29"/>
      <c r="HR919" s="29"/>
      <c r="HS919" s="29"/>
      <c r="HT919" s="29"/>
      <c r="HU919" s="29"/>
      <c r="HV919" s="29"/>
      <c r="HW919" s="29"/>
      <c r="HX919" s="29"/>
      <c r="HY919" s="29"/>
      <c r="HZ919" s="29"/>
      <c r="IA919" s="29"/>
    </row>
    <row r="920" spans="1:235" s="94" customFormat="1" ht="14.25" customHeight="1">
      <c r="A920" s="24" t="s">
        <v>1593</v>
      </c>
      <c r="B920" s="24" t="s">
        <v>1594</v>
      </c>
      <c r="C920" s="23"/>
      <c r="D920" s="16">
        <f>D921+D931</f>
        <v>345935.06</v>
      </c>
      <c r="E920" s="16">
        <f>E921+E931</f>
        <v>0</v>
      </c>
      <c r="F920" s="16">
        <f>F921+F931</f>
        <v>185324.27</v>
      </c>
      <c r="G920" s="16">
        <f>G921+G931+G925</f>
        <v>3469725.28</v>
      </c>
      <c r="H920" s="16">
        <f t="shared" ref="H920:J920" si="388">H921+H931+H925</f>
        <v>9785497.7599999998</v>
      </c>
      <c r="I920" s="16">
        <f t="shared" si="388"/>
        <v>0</v>
      </c>
      <c r="J920" s="16">
        <f t="shared" si="388"/>
        <v>0</v>
      </c>
      <c r="HK920" s="73"/>
      <c r="HL920" s="73"/>
      <c r="HM920" s="73"/>
      <c r="HN920" s="73"/>
      <c r="HO920" s="73"/>
      <c r="HP920" s="73"/>
      <c r="HQ920" s="73"/>
      <c r="HR920" s="73"/>
      <c r="HS920" s="73"/>
      <c r="HT920" s="73"/>
      <c r="HU920" s="73"/>
      <c r="HV920" s="73"/>
      <c r="HW920" s="73"/>
      <c r="HX920" s="73"/>
      <c r="HY920" s="73"/>
      <c r="HZ920" s="73"/>
      <c r="IA920" s="73"/>
    </row>
    <row r="921" spans="1:235" s="94" customFormat="1" ht="14.25" customHeight="1">
      <c r="A921" s="24" t="s">
        <v>1595</v>
      </c>
      <c r="B921" s="24" t="s">
        <v>1346</v>
      </c>
      <c r="C921" s="23"/>
      <c r="D921" s="16">
        <f>D922</f>
        <v>199920</v>
      </c>
      <c r="E921" s="16">
        <f t="shared" ref="E921:J926" si="389">E922</f>
        <v>0</v>
      </c>
      <c r="F921" s="16">
        <f t="shared" si="389"/>
        <v>0</v>
      </c>
      <c r="G921" s="16">
        <f t="shared" si="389"/>
        <v>0</v>
      </c>
      <c r="H921" s="16">
        <f t="shared" si="389"/>
        <v>0</v>
      </c>
      <c r="I921" s="16">
        <f t="shared" si="389"/>
        <v>0</v>
      </c>
      <c r="J921" s="16">
        <f t="shared" si="389"/>
        <v>0</v>
      </c>
      <c r="HK921" s="73"/>
      <c r="HL921" s="73"/>
      <c r="HM921" s="73"/>
      <c r="HN921" s="73"/>
      <c r="HO921" s="73"/>
      <c r="HP921" s="73"/>
      <c r="HQ921" s="73"/>
      <c r="HR921" s="73"/>
      <c r="HS921" s="73"/>
      <c r="HT921" s="73"/>
      <c r="HU921" s="73"/>
      <c r="HV921" s="73"/>
      <c r="HW921" s="73"/>
      <c r="HX921" s="73"/>
      <c r="HY921" s="73"/>
      <c r="HZ921" s="73"/>
      <c r="IA921" s="73"/>
    </row>
    <row r="922" spans="1:235" s="94" customFormat="1" ht="14.25" customHeight="1">
      <c r="A922" s="24" t="s">
        <v>1596</v>
      </c>
      <c r="B922" s="24" t="s">
        <v>1346</v>
      </c>
      <c r="C922" s="23"/>
      <c r="D922" s="16">
        <f>D923</f>
        <v>199920</v>
      </c>
      <c r="E922" s="16">
        <f t="shared" si="389"/>
        <v>0</v>
      </c>
      <c r="F922" s="16">
        <f t="shared" si="389"/>
        <v>0</v>
      </c>
      <c r="G922" s="16">
        <f t="shared" si="389"/>
        <v>0</v>
      </c>
      <c r="H922" s="16">
        <f t="shared" si="389"/>
        <v>0</v>
      </c>
      <c r="I922" s="16">
        <f t="shared" si="389"/>
        <v>0</v>
      </c>
      <c r="J922" s="16">
        <f t="shared" si="389"/>
        <v>0</v>
      </c>
      <c r="HK922" s="73"/>
      <c r="HL922" s="73"/>
      <c r="HM922" s="73"/>
      <c r="HN922" s="73"/>
      <c r="HO922" s="73"/>
      <c r="HP922" s="73"/>
      <c r="HQ922" s="73"/>
      <c r="HR922" s="73"/>
      <c r="HS922" s="73"/>
      <c r="HT922" s="73"/>
      <c r="HU922" s="73"/>
      <c r="HV922" s="73"/>
      <c r="HW922" s="73"/>
      <c r="HX922" s="73"/>
      <c r="HY922" s="73"/>
      <c r="HZ922" s="73"/>
      <c r="IA922" s="73"/>
    </row>
    <row r="923" spans="1:235" s="94" customFormat="1" ht="14.25" customHeight="1">
      <c r="A923" s="24" t="s">
        <v>1597</v>
      </c>
      <c r="B923" s="24" t="s">
        <v>1349</v>
      </c>
      <c r="C923" s="23"/>
      <c r="D923" s="16">
        <f>D924</f>
        <v>199920</v>
      </c>
      <c r="E923" s="16">
        <f t="shared" si="389"/>
        <v>0</v>
      </c>
      <c r="F923" s="16">
        <f t="shared" si="389"/>
        <v>0</v>
      </c>
      <c r="G923" s="16">
        <f t="shared" si="389"/>
        <v>0</v>
      </c>
      <c r="H923" s="16">
        <f t="shared" si="389"/>
        <v>0</v>
      </c>
      <c r="I923" s="16">
        <f t="shared" si="389"/>
        <v>0</v>
      </c>
      <c r="J923" s="16">
        <f t="shared" si="389"/>
        <v>0</v>
      </c>
      <c r="HK923" s="73"/>
      <c r="HL923" s="73"/>
      <c r="HM923" s="73"/>
      <c r="HN923" s="73"/>
      <c r="HO923" s="73"/>
      <c r="HP923" s="73"/>
      <c r="HQ923" s="73"/>
      <c r="HR923" s="73"/>
      <c r="HS923" s="73"/>
      <c r="HT923" s="73"/>
      <c r="HU923" s="73"/>
      <c r="HV923" s="73"/>
      <c r="HW923" s="73"/>
      <c r="HX923" s="73"/>
      <c r="HY923" s="73"/>
      <c r="HZ923" s="73"/>
      <c r="IA923" s="73"/>
    </row>
    <row r="924" spans="1:235" s="46" customFormat="1">
      <c r="A924" s="22" t="s">
        <v>1598</v>
      </c>
      <c r="B924" s="22" t="s">
        <v>1599</v>
      </c>
      <c r="C924" s="23" t="s">
        <v>75</v>
      </c>
      <c r="D924" s="17">
        <v>199920</v>
      </c>
      <c r="E924" s="17"/>
      <c r="F924" s="17"/>
      <c r="G924" s="17"/>
      <c r="H924" s="17"/>
      <c r="I924" s="17"/>
      <c r="J924" s="118"/>
      <c r="HK924" s="47"/>
      <c r="HL924" s="47"/>
      <c r="HM924" s="47"/>
      <c r="HN924" s="47"/>
      <c r="HO924" s="47"/>
      <c r="HP924" s="47"/>
      <c r="HQ924" s="47"/>
      <c r="HR924" s="47"/>
      <c r="HS924" s="47"/>
      <c r="HT924" s="47"/>
      <c r="HU924" s="47"/>
      <c r="HV924" s="47"/>
      <c r="HW924" s="47"/>
      <c r="HX924" s="47"/>
      <c r="HY924" s="47"/>
      <c r="HZ924" s="47"/>
      <c r="IA924" s="47"/>
    </row>
    <row r="925" spans="1:235" s="94" customFormat="1" ht="14.25" customHeight="1">
      <c r="A925" s="24" t="s">
        <v>2145</v>
      </c>
      <c r="B925" s="24" t="s">
        <v>2152</v>
      </c>
      <c r="C925" s="23"/>
      <c r="D925" s="16"/>
      <c r="E925" s="16"/>
      <c r="F925" s="16"/>
      <c r="G925" s="16">
        <f t="shared" si="389"/>
        <v>3469725.28</v>
      </c>
      <c r="H925" s="16">
        <f t="shared" si="389"/>
        <v>9785497.7599999998</v>
      </c>
      <c r="I925" s="16">
        <f t="shared" si="389"/>
        <v>0</v>
      </c>
      <c r="J925" s="16">
        <f t="shared" si="389"/>
        <v>0</v>
      </c>
      <c r="HK925" s="73"/>
      <c r="HL925" s="73"/>
      <c r="HM925" s="73"/>
      <c r="HN925" s="73"/>
      <c r="HO925" s="73"/>
      <c r="HP925" s="73"/>
      <c r="HQ925" s="73"/>
      <c r="HR925" s="73"/>
      <c r="HS925" s="73"/>
      <c r="HT925" s="73"/>
      <c r="HU925" s="73"/>
      <c r="HV925" s="73"/>
      <c r="HW925" s="73"/>
      <c r="HX925" s="73"/>
      <c r="HY925" s="73"/>
      <c r="HZ925" s="73"/>
      <c r="IA925" s="73"/>
    </row>
    <row r="926" spans="1:235" s="94" customFormat="1" ht="14.25" customHeight="1">
      <c r="A926" s="24" t="s">
        <v>2147</v>
      </c>
      <c r="B926" s="24" t="s">
        <v>2153</v>
      </c>
      <c r="C926" s="23"/>
      <c r="D926" s="16"/>
      <c r="E926" s="16"/>
      <c r="F926" s="16"/>
      <c r="G926" s="16">
        <f t="shared" si="389"/>
        <v>3469725.28</v>
      </c>
      <c r="H926" s="16">
        <f t="shared" si="389"/>
        <v>9785497.7599999998</v>
      </c>
      <c r="I926" s="16">
        <f t="shared" si="389"/>
        <v>0</v>
      </c>
      <c r="J926" s="16">
        <f t="shared" si="389"/>
        <v>0</v>
      </c>
      <c r="HK926" s="73"/>
      <c r="HL926" s="73"/>
      <c r="HM926" s="73"/>
      <c r="HN926" s="73"/>
      <c r="HO926" s="73"/>
      <c r="HP926" s="73"/>
      <c r="HQ926" s="73"/>
      <c r="HR926" s="73"/>
      <c r="HS926" s="73"/>
      <c r="HT926" s="73"/>
      <c r="HU926" s="73"/>
      <c r="HV926" s="73"/>
      <c r="HW926" s="73"/>
      <c r="HX926" s="73"/>
      <c r="HY926" s="73"/>
      <c r="HZ926" s="73"/>
      <c r="IA926" s="73"/>
    </row>
    <row r="927" spans="1:235" s="94" customFormat="1" ht="14.25" customHeight="1">
      <c r="A927" s="24" t="s">
        <v>2149</v>
      </c>
      <c r="B927" s="24" t="s">
        <v>2154</v>
      </c>
      <c r="C927" s="23"/>
      <c r="D927" s="16"/>
      <c r="E927" s="16"/>
      <c r="F927" s="16"/>
      <c r="G927" s="16">
        <f>SUM(G928:G930)</f>
        <v>3469725.28</v>
      </c>
      <c r="H927" s="16">
        <f t="shared" ref="H927:J927" si="390">SUM(H928:H930)</f>
        <v>9785497.7599999998</v>
      </c>
      <c r="I927" s="16">
        <f t="shared" si="390"/>
        <v>0</v>
      </c>
      <c r="J927" s="16">
        <f t="shared" si="390"/>
        <v>0</v>
      </c>
      <c r="HK927" s="73"/>
      <c r="HL927" s="73"/>
      <c r="HM927" s="73"/>
      <c r="HN927" s="73"/>
      <c r="HO927" s="73"/>
      <c r="HP927" s="73"/>
      <c r="HQ927" s="73"/>
      <c r="HR927" s="73"/>
      <c r="HS927" s="73"/>
      <c r="HT927" s="73"/>
      <c r="HU927" s="73"/>
      <c r="HV927" s="73"/>
      <c r="HW927" s="73"/>
      <c r="HX927" s="73"/>
      <c r="HY927" s="73"/>
      <c r="HZ927" s="73"/>
      <c r="IA927" s="73"/>
    </row>
    <row r="928" spans="1:235" s="46" customFormat="1">
      <c r="A928" s="22" t="s">
        <v>2151</v>
      </c>
      <c r="B928" s="22" t="s">
        <v>2156</v>
      </c>
      <c r="C928" s="23" t="s">
        <v>2157</v>
      </c>
      <c r="D928" s="17"/>
      <c r="E928" s="17"/>
      <c r="F928" s="17"/>
      <c r="G928" s="17">
        <v>3469725.28</v>
      </c>
      <c r="H928" s="17"/>
      <c r="I928" s="17"/>
      <c r="J928" s="118"/>
      <c r="HK928" s="47"/>
      <c r="HL928" s="47"/>
      <c r="HM928" s="47"/>
      <c r="HN928" s="47"/>
      <c r="HO928" s="47"/>
      <c r="HP928" s="47"/>
      <c r="HQ928" s="47"/>
      <c r="HR928" s="47"/>
      <c r="HS928" s="47"/>
      <c r="HT928" s="47"/>
      <c r="HU928" s="47"/>
      <c r="HV928" s="47"/>
      <c r="HW928" s="47"/>
      <c r="HX928" s="47"/>
      <c r="HY928" s="47"/>
      <c r="HZ928" s="47"/>
      <c r="IA928" s="47"/>
    </row>
    <row r="929" spans="1:235" s="94" customFormat="1" ht="14.25" customHeight="1">
      <c r="A929" s="24" t="s">
        <v>2155</v>
      </c>
      <c r="B929" s="24" t="s">
        <v>2160</v>
      </c>
      <c r="C929" s="23" t="s">
        <v>2158</v>
      </c>
      <c r="D929" s="16"/>
      <c r="E929" s="16"/>
      <c r="F929" s="16"/>
      <c r="G929" s="16"/>
      <c r="H929" s="16">
        <v>9463986.8100000005</v>
      </c>
      <c r="I929" s="16"/>
      <c r="J929" s="16"/>
      <c r="HK929" s="73"/>
      <c r="HL929" s="73"/>
      <c r="HM929" s="73"/>
      <c r="HN929" s="73"/>
      <c r="HO929" s="73"/>
      <c r="HP929" s="73"/>
      <c r="HQ929" s="73"/>
      <c r="HR929" s="73"/>
      <c r="HS929" s="73"/>
      <c r="HT929" s="73"/>
      <c r="HU929" s="73"/>
      <c r="HV929" s="73"/>
      <c r="HW929" s="73"/>
      <c r="HX929" s="73"/>
      <c r="HY929" s="73"/>
      <c r="HZ929" s="73"/>
      <c r="IA929" s="73"/>
    </row>
    <row r="930" spans="1:235" s="94" customFormat="1" ht="14.25" customHeight="1">
      <c r="A930" s="24" t="s">
        <v>2159</v>
      </c>
      <c r="B930" s="24" t="s">
        <v>2161</v>
      </c>
      <c r="C930" s="23" t="s">
        <v>2162</v>
      </c>
      <c r="D930" s="16"/>
      <c r="E930" s="16"/>
      <c r="F930" s="16"/>
      <c r="G930" s="16"/>
      <c r="H930" s="16">
        <v>321510.95</v>
      </c>
      <c r="I930" s="16"/>
      <c r="J930" s="16"/>
      <c r="HK930" s="73"/>
      <c r="HL930" s="73"/>
      <c r="HM930" s="73"/>
      <c r="HN930" s="73"/>
      <c r="HO930" s="73"/>
      <c r="HP930" s="73"/>
      <c r="HQ930" s="73"/>
      <c r="HR930" s="73"/>
      <c r="HS930" s="73"/>
      <c r="HT930" s="73"/>
      <c r="HU930" s="73"/>
      <c r="HV930" s="73"/>
      <c r="HW930" s="73"/>
      <c r="HX930" s="73"/>
      <c r="HY930" s="73"/>
      <c r="HZ930" s="73"/>
      <c r="IA930" s="73"/>
    </row>
    <row r="931" spans="1:235" s="94" customFormat="1" ht="11.25" hidden="1">
      <c r="A931" s="24" t="s">
        <v>1600</v>
      </c>
      <c r="B931" s="24" t="s">
        <v>1103</v>
      </c>
      <c r="C931" s="23"/>
      <c r="D931" s="16">
        <f>D932</f>
        <v>146015.06</v>
      </c>
      <c r="E931" s="16">
        <f t="shared" ref="E931:J933" si="391">E932</f>
        <v>0</v>
      </c>
      <c r="F931" s="16">
        <f t="shared" si="391"/>
        <v>185324.27</v>
      </c>
      <c r="G931" s="16">
        <f t="shared" si="391"/>
        <v>0</v>
      </c>
      <c r="H931" s="16">
        <f t="shared" si="391"/>
        <v>0</v>
      </c>
      <c r="I931" s="16">
        <f t="shared" si="391"/>
        <v>0</v>
      </c>
      <c r="J931" s="16">
        <f t="shared" si="391"/>
        <v>0</v>
      </c>
      <c r="HK931" s="73"/>
      <c r="HL931" s="73"/>
      <c r="HM931" s="73"/>
      <c r="HN931" s="73"/>
      <c r="HO931" s="73"/>
      <c r="HP931" s="73"/>
      <c r="HQ931" s="73"/>
      <c r="HR931" s="73"/>
      <c r="HS931" s="73"/>
      <c r="HT931" s="73"/>
      <c r="HU931" s="73"/>
      <c r="HV931" s="73"/>
      <c r="HW931" s="73"/>
      <c r="HX931" s="73"/>
      <c r="HY931" s="73"/>
      <c r="HZ931" s="73"/>
      <c r="IA931" s="73"/>
    </row>
    <row r="932" spans="1:235" s="94" customFormat="1" ht="11.25" hidden="1">
      <c r="A932" s="24" t="s">
        <v>1601</v>
      </c>
      <c r="B932" s="24" t="s">
        <v>1103</v>
      </c>
      <c r="C932" s="23"/>
      <c r="D932" s="16">
        <f>D933</f>
        <v>146015.06</v>
      </c>
      <c r="E932" s="16">
        <f t="shared" si="391"/>
        <v>0</v>
      </c>
      <c r="F932" s="16">
        <f t="shared" si="391"/>
        <v>185324.27</v>
      </c>
      <c r="G932" s="16">
        <f t="shared" si="391"/>
        <v>0</v>
      </c>
      <c r="H932" s="16">
        <f t="shared" si="391"/>
        <v>0</v>
      </c>
      <c r="I932" s="16">
        <f t="shared" si="391"/>
        <v>0</v>
      </c>
      <c r="J932" s="16">
        <f t="shared" si="391"/>
        <v>0</v>
      </c>
      <c r="HK932" s="73"/>
      <c r="HL932" s="73"/>
      <c r="HM932" s="73"/>
      <c r="HN932" s="73"/>
      <c r="HO932" s="73"/>
      <c r="HP932" s="73"/>
      <c r="HQ932" s="73"/>
      <c r="HR932" s="73"/>
      <c r="HS932" s="73"/>
      <c r="HT932" s="73"/>
      <c r="HU932" s="73"/>
      <c r="HV932" s="73"/>
      <c r="HW932" s="73"/>
      <c r="HX932" s="73"/>
      <c r="HY932" s="73"/>
      <c r="HZ932" s="73"/>
      <c r="IA932" s="73"/>
    </row>
    <row r="933" spans="1:235" s="94" customFormat="1" ht="11.25" hidden="1">
      <c r="A933" s="24" t="s">
        <v>1602</v>
      </c>
      <c r="B933" s="24" t="s">
        <v>1106</v>
      </c>
      <c r="C933" s="23"/>
      <c r="D933" s="16">
        <f>D934</f>
        <v>146015.06</v>
      </c>
      <c r="E933" s="16">
        <f t="shared" si="391"/>
        <v>0</v>
      </c>
      <c r="F933" s="16">
        <f>F934+F935</f>
        <v>185324.27</v>
      </c>
      <c r="G933" s="16">
        <f t="shared" si="391"/>
        <v>0</v>
      </c>
      <c r="H933" s="16">
        <f t="shared" si="391"/>
        <v>0</v>
      </c>
      <c r="I933" s="16">
        <f t="shared" si="391"/>
        <v>0</v>
      </c>
      <c r="J933" s="16">
        <f t="shared" si="391"/>
        <v>0</v>
      </c>
      <c r="HK933" s="73"/>
      <c r="HL933" s="73"/>
      <c r="HM933" s="73"/>
      <c r="HN933" s="73"/>
      <c r="HO933" s="73"/>
      <c r="HP933" s="73"/>
      <c r="HQ933" s="73"/>
      <c r="HR933" s="73"/>
      <c r="HS933" s="73"/>
      <c r="HT933" s="73"/>
      <c r="HU933" s="73"/>
      <c r="HV933" s="73"/>
      <c r="HW933" s="73"/>
      <c r="HX933" s="73"/>
      <c r="HY933" s="73"/>
      <c r="HZ933" s="73"/>
      <c r="IA933" s="73"/>
    </row>
    <row r="934" spans="1:235" s="46" customFormat="1" hidden="1">
      <c r="A934" s="22" t="s">
        <v>1603</v>
      </c>
      <c r="B934" s="22" t="s">
        <v>1418</v>
      </c>
      <c r="C934" s="23" t="s">
        <v>775</v>
      </c>
      <c r="D934" s="17">
        <v>146015.06</v>
      </c>
      <c r="E934" s="17"/>
      <c r="F934" s="17"/>
      <c r="G934" s="17"/>
      <c r="HK934" s="47"/>
      <c r="HL934" s="47"/>
      <c r="HM934" s="47"/>
      <c r="HN934" s="47"/>
      <c r="HO934" s="47"/>
      <c r="HP934" s="47"/>
      <c r="HQ934" s="47"/>
      <c r="HR934" s="47"/>
      <c r="HS934" s="47"/>
      <c r="HT934" s="47"/>
      <c r="HU934" s="47"/>
      <c r="HV934" s="47"/>
      <c r="HW934" s="47"/>
      <c r="HX934" s="47"/>
      <c r="HY934" s="47"/>
      <c r="HZ934" s="47"/>
      <c r="IA934" s="47"/>
    </row>
    <row r="935" spans="1:235" s="46" customFormat="1" hidden="1">
      <c r="A935" s="22" t="s">
        <v>2077</v>
      </c>
      <c r="B935" s="22" t="s">
        <v>2078</v>
      </c>
      <c r="C935" s="23" t="s">
        <v>2074</v>
      </c>
      <c r="D935" s="17"/>
      <c r="E935" s="17"/>
      <c r="F935" s="17">
        <v>185324.27</v>
      </c>
      <c r="G935" s="17"/>
      <c r="HK935" s="47"/>
      <c r="HL935" s="47"/>
      <c r="HM935" s="47"/>
      <c r="HN935" s="47"/>
      <c r="HO935" s="47"/>
      <c r="HP935" s="47"/>
      <c r="HQ935" s="47"/>
      <c r="HR935" s="47"/>
      <c r="HS935" s="47"/>
      <c r="HT935" s="47"/>
      <c r="HU935" s="47"/>
      <c r="HV935" s="47"/>
      <c r="HW935" s="47"/>
      <c r="HX935" s="47"/>
      <c r="HY935" s="47"/>
      <c r="HZ935" s="47"/>
      <c r="IA935" s="47"/>
    </row>
    <row r="936" spans="1:235" hidden="1">
      <c r="A936" s="24" t="s">
        <v>1421</v>
      </c>
      <c r="B936" s="35" t="s">
        <v>1122</v>
      </c>
      <c r="C936" s="48"/>
      <c r="D936" s="16">
        <f t="shared" ref="D936:J939" si="392">D937</f>
        <v>182025.81</v>
      </c>
      <c r="E936" s="16">
        <f t="shared" si="392"/>
        <v>0</v>
      </c>
      <c r="F936" s="16">
        <f t="shared" si="392"/>
        <v>0</v>
      </c>
      <c r="G936" s="16">
        <f t="shared" si="392"/>
        <v>0</v>
      </c>
      <c r="H936" s="16">
        <f t="shared" si="392"/>
        <v>0</v>
      </c>
      <c r="I936" s="16">
        <f t="shared" si="392"/>
        <v>0</v>
      </c>
      <c r="J936" s="16">
        <f t="shared" si="392"/>
        <v>0</v>
      </c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  <c r="BG936" s="29"/>
      <c r="BH936" s="29"/>
      <c r="BI936" s="29"/>
      <c r="BJ936" s="29"/>
      <c r="BK936" s="29"/>
      <c r="BL936" s="29"/>
      <c r="BM936" s="29"/>
      <c r="BN936" s="29"/>
      <c r="BO936" s="29"/>
      <c r="BP936" s="29"/>
      <c r="BQ936" s="29"/>
      <c r="BR936" s="29"/>
      <c r="BS936" s="29"/>
      <c r="BT936" s="29"/>
      <c r="BU936" s="29"/>
      <c r="BV936" s="29"/>
      <c r="BW936" s="29"/>
      <c r="BX936" s="29"/>
      <c r="BY936" s="29"/>
      <c r="BZ936" s="29"/>
      <c r="CA936" s="29"/>
      <c r="CB936" s="29"/>
      <c r="CC936" s="29"/>
      <c r="CD936" s="29"/>
      <c r="CE936" s="29"/>
      <c r="CF936" s="29"/>
      <c r="CG936" s="29"/>
      <c r="CH936" s="29"/>
      <c r="CI936" s="29"/>
      <c r="CJ936" s="29"/>
      <c r="CK936" s="29"/>
      <c r="CL936" s="29"/>
      <c r="CM936" s="29"/>
      <c r="CN936" s="29"/>
      <c r="CO936" s="29"/>
      <c r="CP936" s="29"/>
      <c r="CQ936" s="29"/>
      <c r="CR936" s="29"/>
      <c r="CS936" s="29"/>
      <c r="CT936" s="29"/>
      <c r="CU936" s="29"/>
      <c r="CV936" s="29"/>
      <c r="CW936" s="29"/>
      <c r="CX936" s="29"/>
      <c r="CY936" s="29"/>
      <c r="CZ936" s="29"/>
      <c r="DA936" s="29"/>
      <c r="DB936" s="29"/>
      <c r="DC936" s="29"/>
      <c r="DD936" s="29"/>
      <c r="DE936" s="29"/>
      <c r="DF936" s="29"/>
      <c r="DG936" s="29"/>
      <c r="DH936" s="29"/>
      <c r="DI936" s="29"/>
      <c r="DJ936" s="29"/>
      <c r="DK936" s="29"/>
      <c r="DL936" s="29"/>
      <c r="DM936" s="29"/>
      <c r="DN936" s="29"/>
      <c r="DO936" s="29"/>
      <c r="DP936" s="29"/>
      <c r="DQ936" s="29"/>
      <c r="DR936" s="29"/>
      <c r="DS936" s="29"/>
      <c r="DT936" s="29"/>
      <c r="DU936" s="29"/>
      <c r="DV936" s="29"/>
      <c r="DW936" s="29"/>
      <c r="DX936" s="29"/>
      <c r="DY936" s="29"/>
      <c r="DZ936" s="29"/>
      <c r="EA936" s="29"/>
      <c r="EB936" s="29"/>
      <c r="EC936" s="29"/>
      <c r="ED936" s="29"/>
      <c r="EE936" s="29"/>
      <c r="EF936" s="29"/>
      <c r="EG936" s="29"/>
      <c r="EH936" s="29"/>
      <c r="EI936" s="29"/>
      <c r="EJ936" s="29"/>
      <c r="EK936" s="29"/>
      <c r="EL936" s="29"/>
      <c r="EM936" s="29"/>
      <c r="EN936" s="29"/>
      <c r="EO936" s="29"/>
      <c r="EP936" s="29"/>
      <c r="EQ936" s="29"/>
      <c r="ER936" s="29"/>
      <c r="ES936" s="29"/>
      <c r="ET936" s="29"/>
      <c r="EU936" s="29"/>
      <c r="EV936" s="29"/>
      <c r="EW936" s="29"/>
      <c r="EX936" s="29"/>
      <c r="EY936" s="29"/>
      <c r="EZ936" s="29"/>
      <c r="FA936" s="29"/>
      <c r="FB936" s="29"/>
      <c r="FC936" s="29"/>
      <c r="FD936" s="29"/>
      <c r="FE936" s="29"/>
      <c r="FF936" s="29"/>
      <c r="FG936" s="29"/>
      <c r="FH936" s="29"/>
      <c r="FI936" s="29"/>
      <c r="FJ936" s="29"/>
      <c r="FK936" s="29"/>
      <c r="FL936" s="29"/>
      <c r="FM936" s="29"/>
      <c r="FN936" s="29"/>
      <c r="FO936" s="29"/>
      <c r="FP936" s="29"/>
      <c r="FQ936" s="29"/>
      <c r="FR936" s="29"/>
      <c r="FS936" s="29"/>
      <c r="FT936" s="29"/>
      <c r="FU936" s="29"/>
      <c r="FV936" s="29"/>
      <c r="FW936" s="29"/>
      <c r="FX936" s="29"/>
      <c r="FY936" s="29"/>
      <c r="FZ936" s="29"/>
      <c r="GA936" s="29"/>
      <c r="GB936" s="29"/>
      <c r="GC936" s="29"/>
      <c r="GD936" s="29"/>
      <c r="GE936" s="29"/>
      <c r="GF936" s="29"/>
      <c r="GG936" s="29"/>
      <c r="GH936" s="29"/>
      <c r="GI936" s="29"/>
      <c r="GJ936" s="29"/>
      <c r="GK936" s="29"/>
      <c r="GL936" s="29"/>
      <c r="GM936" s="29"/>
      <c r="GN936" s="29"/>
      <c r="GO936" s="29"/>
      <c r="GP936" s="29"/>
      <c r="GQ936" s="29"/>
      <c r="GR936" s="29"/>
      <c r="GS936" s="29"/>
      <c r="GT936" s="29"/>
      <c r="GU936" s="29"/>
      <c r="GV936" s="29"/>
      <c r="GW936" s="29"/>
      <c r="GX936" s="29"/>
      <c r="GY936" s="29"/>
      <c r="GZ936" s="29"/>
      <c r="HA936" s="29"/>
      <c r="HB936" s="29"/>
      <c r="HC936" s="29"/>
      <c r="HD936" s="29"/>
      <c r="HE936" s="29"/>
      <c r="HF936" s="29"/>
      <c r="HG936" s="29"/>
      <c r="HH936" s="29"/>
      <c r="HI936" s="29"/>
      <c r="HJ936" s="29"/>
    </row>
    <row r="937" spans="1:235" s="30" customFormat="1" ht="12" hidden="1" customHeight="1">
      <c r="A937" s="24" t="s">
        <v>1422</v>
      </c>
      <c r="B937" s="35" t="s">
        <v>1124</v>
      </c>
      <c r="C937" s="48"/>
      <c r="D937" s="16">
        <f t="shared" si="392"/>
        <v>182025.81</v>
      </c>
      <c r="E937" s="16">
        <f t="shared" si="392"/>
        <v>0</v>
      </c>
      <c r="F937" s="16">
        <f t="shared" si="392"/>
        <v>0</v>
      </c>
      <c r="G937" s="16">
        <f t="shared" si="392"/>
        <v>0</v>
      </c>
      <c r="H937" s="16">
        <f t="shared" si="392"/>
        <v>0</v>
      </c>
      <c r="I937" s="16">
        <f t="shared" si="392"/>
        <v>0</v>
      </c>
      <c r="J937" s="16">
        <f t="shared" si="392"/>
        <v>0</v>
      </c>
      <c r="HK937" s="29"/>
      <c r="HL937" s="29"/>
      <c r="HM937" s="29"/>
      <c r="HN937" s="29"/>
      <c r="HO937" s="29"/>
      <c r="HP937" s="29"/>
      <c r="HQ937" s="29"/>
      <c r="HR937" s="29"/>
      <c r="HS937" s="29"/>
      <c r="HT937" s="29"/>
      <c r="HU937" s="29"/>
      <c r="HV937" s="29"/>
      <c r="HW937" s="29"/>
      <c r="HX937" s="29"/>
      <c r="HY937" s="29"/>
      <c r="HZ937" s="29"/>
      <c r="IA937" s="29"/>
    </row>
    <row r="938" spans="1:235" s="30" customFormat="1" ht="21" hidden="1" customHeight="1">
      <c r="A938" s="24" t="s">
        <v>1423</v>
      </c>
      <c r="B938" s="35" t="s">
        <v>1122</v>
      </c>
      <c r="C938" s="48"/>
      <c r="D938" s="16">
        <f t="shared" si="392"/>
        <v>182025.81</v>
      </c>
      <c r="E938" s="16">
        <f t="shared" si="392"/>
        <v>0</v>
      </c>
      <c r="F938" s="16">
        <f t="shared" si="392"/>
        <v>0</v>
      </c>
      <c r="G938" s="16">
        <f t="shared" si="392"/>
        <v>0</v>
      </c>
      <c r="H938" s="16">
        <f t="shared" si="392"/>
        <v>0</v>
      </c>
      <c r="I938" s="16">
        <f t="shared" si="392"/>
        <v>0</v>
      </c>
      <c r="J938" s="16">
        <f t="shared" si="392"/>
        <v>0</v>
      </c>
      <c r="HK938" s="29"/>
      <c r="HL938" s="29"/>
      <c r="HM938" s="29"/>
      <c r="HN938" s="29"/>
      <c r="HO938" s="29"/>
      <c r="HP938" s="29"/>
      <c r="HQ938" s="29"/>
      <c r="HR938" s="29"/>
      <c r="HS938" s="29"/>
      <c r="HT938" s="29"/>
      <c r="HU938" s="29"/>
      <c r="HV938" s="29"/>
      <c r="HW938" s="29"/>
      <c r="HX938" s="29"/>
      <c r="HY938" s="29"/>
      <c r="HZ938" s="29"/>
      <c r="IA938" s="29"/>
    </row>
    <row r="939" spans="1:235" s="46" customFormat="1" hidden="1">
      <c r="A939" s="22" t="s">
        <v>1424</v>
      </c>
      <c r="B939" s="22" t="s">
        <v>1122</v>
      </c>
      <c r="C939" s="23"/>
      <c r="D939" s="16">
        <f t="shared" si="392"/>
        <v>182025.81</v>
      </c>
      <c r="E939" s="16">
        <f t="shared" si="392"/>
        <v>0</v>
      </c>
      <c r="F939" s="16">
        <f t="shared" si="392"/>
        <v>0</v>
      </c>
      <c r="G939" s="16">
        <f t="shared" si="392"/>
        <v>0</v>
      </c>
      <c r="H939" s="16">
        <f t="shared" si="392"/>
        <v>0</v>
      </c>
      <c r="I939" s="16">
        <f t="shared" si="392"/>
        <v>0</v>
      </c>
      <c r="J939" s="16">
        <f t="shared" si="392"/>
        <v>0</v>
      </c>
      <c r="HK939" s="47"/>
      <c r="HL939" s="47"/>
      <c r="HM939" s="47"/>
      <c r="HN939" s="47"/>
      <c r="HO939" s="47"/>
      <c r="HP939" s="47"/>
      <c r="HQ939" s="47"/>
      <c r="HR939" s="47"/>
      <c r="HS939" s="47"/>
      <c r="HT939" s="47"/>
      <c r="HU939" s="47"/>
      <c r="HV939" s="47"/>
      <c r="HW939" s="47"/>
      <c r="HX939" s="47"/>
      <c r="HY939" s="47"/>
      <c r="HZ939" s="47"/>
      <c r="IA939" s="47"/>
    </row>
    <row r="940" spans="1:235" s="46" customFormat="1" hidden="1">
      <c r="A940" s="22" t="s">
        <v>1425</v>
      </c>
      <c r="B940" s="22" t="s">
        <v>1426</v>
      </c>
      <c r="C940" s="23"/>
      <c r="D940" s="16">
        <f t="shared" ref="D940:I940" si="393">SUM(D941:D943)</f>
        <v>182025.81</v>
      </c>
      <c r="E940" s="16">
        <f t="shared" si="393"/>
        <v>0</v>
      </c>
      <c r="F940" s="16">
        <f t="shared" si="393"/>
        <v>0</v>
      </c>
      <c r="G940" s="16">
        <f t="shared" si="393"/>
        <v>0</v>
      </c>
      <c r="H940" s="16">
        <f t="shared" si="393"/>
        <v>0</v>
      </c>
      <c r="I940" s="16">
        <f t="shared" si="393"/>
        <v>0</v>
      </c>
      <c r="J940" s="16">
        <f t="shared" ref="J940" si="394">SUM(J941:J943)</f>
        <v>0</v>
      </c>
      <c r="HK940" s="47"/>
      <c r="HL940" s="47"/>
      <c r="HM940" s="47"/>
      <c r="HN940" s="47"/>
      <c r="HO940" s="47"/>
      <c r="HP940" s="47"/>
      <c r="HQ940" s="47"/>
      <c r="HR940" s="47"/>
      <c r="HS940" s="47"/>
      <c r="HT940" s="47"/>
      <c r="HU940" s="47"/>
      <c r="HV940" s="47"/>
      <c r="HW940" s="47"/>
      <c r="HX940" s="47"/>
      <c r="HY940" s="47"/>
      <c r="HZ940" s="47"/>
      <c r="IA940" s="47"/>
    </row>
    <row r="941" spans="1:235" s="46" customFormat="1" hidden="1">
      <c r="A941" s="22" t="s">
        <v>1427</v>
      </c>
      <c r="B941" s="22" t="s">
        <v>1428</v>
      </c>
      <c r="C941" s="23" t="s">
        <v>259</v>
      </c>
      <c r="D941" s="17">
        <v>0</v>
      </c>
      <c r="E941" s="17">
        <v>0</v>
      </c>
      <c r="F941" s="17"/>
      <c r="G941" s="17"/>
      <c r="H941" s="17"/>
      <c r="I941" s="17"/>
      <c r="J941" s="17"/>
      <c r="HK941" s="47"/>
      <c r="HL941" s="47"/>
      <c r="HM941" s="47"/>
      <c r="HN941" s="47"/>
      <c r="HO941" s="47"/>
      <c r="HP941" s="47"/>
      <c r="HQ941" s="47"/>
      <c r="HR941" s="47"/>
      <c r="HS941" s="47"/>
      <c r="HT941" s="47"/>
      <c r="HU941" s="47"/>
      <c r="HV941" s="47"/>
      <c r="HW941" s="47"/>
      <c r="HX941" s="47"/>
      <c r="HY941" s="47"/>
      <c r="HZ941" s="47"/>
      <c r="IA941" s="47"/>
    </row>
    <row r="942" spans="1:235" s="46" customFormat="1" hidden="1">
      <c r="A942" s="22" t="s">
        <v>1634</v>
      </c>
      <c r="B942" s="22" t="s">
        <v>1635</v>
      </c>
      <c r="C942" s="23" t="s">
        <v>1625</v>
      </c>
      <c r="D942" s="17">
        <v>134888.64000000001</v>
      </c>
      <c r="E942" s="17"/>
      <c r="F942" s="17"/>
      <c r="G942" s="17"/>
      <c r="H942" s="17"/>
      <c r="I942" s="17"/>
      <c r="J942" s="17"/>
      <c r="HK942" s="47"/>
      <c r="HL942" s="47"/>
      <c r="HM942" s="47"/>
      <c r="HN942" s="47"/>
      <c r="HO942" s="47"/>
      <c r="HP942" s="47"/>
      <c r="HQ942" s="47"/>
      <c r="HR942" s="47"/>
      <c r="HS942" s="47"/>
      <c r="HT942" s="47"/>
      <c r="HU942" s="47"/>
      <c r="HV942" s="47"/>
      <c r="HW942" s="47"/>
      <c r="HX942" s="47"/>
      <c r="HY942" s="47"/>
      <c r="HZ942" s="47"/>
      <c r="IA942" s="47"/>
    </row>
    <row r="943" spans="1:235" s="46" customFormat="1" hidden="1">
      <c r="A943" s="22" t="s">
        <v>1636</v>
      </c>
      <c r="B943" s="22" t="s">
        <v>1637</v>
      </c>
      <c r="C943" s="23" t="s">
        <v>1626</v>
      </c>
      <c r="D943" s="17">
        <v>47137.17</v>
      </c>
      <c r="E943" s="17"/>
      <c r="F943" s="17"/>
      <c r="G943" s="17"/>
      <c r="H943" s="17"/>
      <c r="I943" s="17"/>
      <c r="J943" s="17"/>
      <c r="HK943" s="47"/>
      <c r="HL943" s="47"/>
      <c r="HM943" s="47"/>
      <c r="HN943" s="47"/>
      <c r="HO943" s="47"/>
      <c r="HP943" s="47"/>
      <c r="HQ943" s="47"/>
      <c r="HR943" s="47"/>
      <c r="HS943" s="47"/>
      <c r="HT943" s="47"/>
      <c r="HU943" s="47"/>
      <c r="HV943" s="47"/>
      <c r="HW943" s="47"/>
      <c r="HX943" s="47"/>
      <c r="HY943" s="47"/>
      <c r="HZ943" s="47"/>
      <c r="IA943" s="47"/>
    </row>
    <row r="944" spans="1:235" s="69" customFormat="1">
      <c r="A944" s="85" t="s">
        <v>210</v>
      </c>
      <c r="B944" s="86" t="s">
        <v>211</v>
      </c>
      <c r="C944" s="103"/>
      <c r="D944" s="18">
        <f t="shared" ref="D944:I944" si="395">SUM(D945+D977)</f>
        <v>94149418.579999998</v>
      </c>
      <c r="E944" s="18">
        <f t="shared" si="395"/>
        <v>104339572.94</v>
      </c>
      <c r="F944" s="18">
        <f t="shared" si="395"/>
        <v>106478490.37</v>
      </c>
      <c r="G944" s="18">
        <f t="shared" si="395"/>
        <v>123130192.51000001</v>
      </c>
      <c r="H944" s="18">
        <f t="shared" si="395"/>
        <v>143554000</v>
      </c>
      <c r="I944" s="18">
        <f t="shared" si="395"/>
        <v>157385000</v>
      </c>
      <c r="J944" s="18">
        <f t="shared" ref="J944" si="396">SUM(J945+J977)</f>
        <v>167107000</v>
      </c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89"/>
      <c r="AL944" s="89"/>
      <c r="AM944" s="89"/>
      <c r="AN944" s="89"/>
      <c r="AO944" s="89"/>
      <c r="AP944" s="89"/>
      <c r="AQ944" s="89"/>
      <c r="AR944" s="89"/>
      <c r="AS944" s="89"/>
      <c r="AT944" s="89"/>
      <c r="AU944" s="89"/>
      <c r="AV944" s="89"/>
      <c r="AW944" s="89"/>
      <c r="AX944" s="89"/>
      <c r="AY944" s="89"/>
      <c r="AZ944" s="89"/>
      <c r="BA944" s="89"/>
      <c r="BB944" s="89"/>
      <c r="BC944" s="89"/>
      <c r="BD944" s="89"/>
      <c r="BE944" s="89"/>
      <c r="BF944" s="89"/>
      <c r="BG944" s="89"/>
      <c r="BH944" s="89"/>
      <c r="BI944" s="89"/>
      <c r="BJ944" s="89"/>
      <c r="BK944" s="89"/>
      <c r="BL944" s="89"/>
      <c r="BM944" s="89"/>
      <c r="BN944" s="89"/>
      <c r="BO944" s="89"/>
      <c r="BP944" s="89"/>
      <c r="BQ944" s="89"/>
      <c r="BR944" s="89"/>
      <c r="BS944" s="89"/>
      <c r="BT944" s="89"/>
      <c r="BU944" s="89"/>
      <c r="BV944" s="89"/>
      <c r="BW944" s="89"/>
      <c r="BX944" s="89"/>
      <c r="BY944" s="89"/>
      <c r="BZ944" s="89"/>
      <c r="CA944" s="89"/>
      <c r="CB944" s="89"/>
      <c r="CC944" s="89"/>
      <c r="CD944" s="89"/>
      <c r="CE944" s="89"/>
      <c r="CF944" s="89"/>
      <c r="CG944" s="89"/>
      <c r="CH944" s="89"/>
      <c r="CI944" s="89"/>
      <c r="CJ944" s="89"/>
      <c r="CK944" s="89"/>
      <c r="CL944" s="89"/>
      <c r="CM944" s="89"/>
      <c r="CN944" s="89"/>
      <c r="CO944" s="89"/>
      <c r="CP944" s="89"/>
      <c r="CQ944" s="89"/>
      <c r="CR944" s="89"/>
      <c r="CS944" s="89"/>
      <c r="CT944" s="89"/>
      <c r="CU944" s="89"/>
      <c r="CV944" s="89"/>
      <c r="CW944" s="89"/>
      <c r="CX944" s="89"/>
      <c r="CY944" s="89"/>
      <c r="CZ944" s="89"/>
      <c r="DA944" s="89"/>
      <c r="DB944" s="89"/>
      <c r="DC944" s="89"/>
      <c r="DD944" s="89"/>
      <c r="DE944" s="89"/>
      <c r="DF944" s="89"/>
      <c r="DG944" s="89"/>
      <c r="DH944" s="89"/>
      <c r="DI944" s="89"/>
      <c r="DJ944" s="89"/>
      <c r="DK944" s="89"/>
      <c r="DL944" s="89"/>
      <c r="DM944" s="89"/>
      <c r="DN944" s="89"/>
      <c r="DO944" s="89"/>
      <c r="DP944" s="89"/>
      <c r="DQ944" s="89"/>
      <c r="DR944" s="89"/>
      <c r="DS944" s="89"/>
      <c r="DT944" s="89"/>
      <c r="DU944" s="89"/>
      <c r="DV944" s="89"/>
      <c r="DW944" s="89"/>
      <c r="DX944" s="89"/>
      <c r="DY944" s="89"/>
      <c r="DZ944" s="89"/>
      <c r="EA944" s="89"/>
      <c r="EB944" s="89"/>
      <c r="EC944" s="89"/>
      <c r="ED944" s="89"/>
      <c r="EE944" s="89"/>
      <c r="EF944" s="89"/>
      <c r="EG944" s="89"/>
      <c r="EH944" s="89"/>
      <c r="EI944" s="89"/>
      <c r="EJ944" s="89"/>
      <c r="EK944" s="89"/>
      <c r="EL944" s="89"/>
      <c r="EM944" s="89"/>
      <c r="EN944" s="89"/>
      <c r="EO944" s="89"/>
      <c r="EP944" s="89"/>
      <c r="EQ944" s="89"/>
      <c r="ER944" s="89"/>
      <c r="ES944" s="89"/>
      <c r="ET944" s="89"/>
      <c r="EU944" s="89"/>
      <c r="EV944" s="89"/>
      <c r="EW944" s="89"/>
      <c r="EX944" s="89"/>
      <c r="EY944" s="89"/>
      <c r="EZ944" s="89"/>
      <c r="FA944" s="89"/>
      <c r="FB944" s="89"/>
      <c r="FC944" s="89"/>
      <c r="FD944" s="89"/>
      <c r="FE944" s="89"/>
      <c r="FF944" s="89"/>
      <c r="FG944" s="89"/>
      <c r="FH944" s="89"/>
      <c r="FI944" s="89"/>
      <c r="FJ944" s="89"/>
      <c r="FK944" s="89"/>
      <c r="FL944" s="89"/>
      <c r="FM944" s="89"/>
      <c r="FN944" s="89"/>
      <c r="FO944" s="89"/>
      <c r="FP944" s="89"/>
      <c r="FQ944" s="89"/>
      <c r="FR944" s="89"/>
      <c r="FS944" s="89"/>
      <c r="FT944" s="89"/>
      <c r="FU944" s="89"/>
      <c r="FV944" s="89"/>
      <c r="FW944" s="89"/>
      <c r="FX944" s="89"/>
      <c r="FY944" s="89"/>
      <c r="FZ944" s="89"/>
      <c r="GA944" s="89"/>
      <c r="GB944" s="89"/>
      <c r="GC944" s="89"/>
      <c r="GD944" s="89"/>
      <c r="GE944" s="89"/>
      <c r="GF944" s="89"/>
      <c r="GG944" s="89"/>
      <c r="GH944" s="89"/>
      <c r="GI944" s="89"/>
      <c r="GJ944" s="89"/>
      <c r="GK944" s="89"/>
      <c r="GL944" s="89"/>
      <c r="GM944" s="89"/>
      <c r="GN944" s="89"/>
      <c r="GO944" s="89"/>
      <c r="GP944" s="89"/>
      <c r="GQ944" s="89"/>
      <c r="GR944" s="89"/>
      <c r="GS944" s="89"/>
      <c r="GT944" s="89"/>
      <c r="GU944" s="89"/>
      <c r="GV944" s="89"/>
      <c r="GW944" s="89"/>
      <c r="GX944" s="89"/>
      <c r="GY944" s="89"/>
      <c r="GZ944" s="89"/>
      <c r="HA944" s="89"/>
      <c r="HB944" s="89"/>
      <c r="HC944" s="89"/>
      <c r="HD944" s="89"/>
      <c r="HE944" s="89"/>
      <c r="HF944" s="89"/>
      <c r="HG944" s="89"/>
      <c r="HH944" s="89"/>
      <c r="HI944" s="89"/>
      <c r="HJ944" s="89"/>
    </row>
    <row r="945" spans="1:10">
      <c r="A945" s="52" t="s">
        <v>1429</v>
      </c>
      <c r="B945" s="53" t="s">
        <v>524</v>
      </c>
      <c r="C945" s="105"/>
      <c r="D945" s="88">
        <f t="shared" ref="D945:J945" si="397">SUM(D946)</f>
        <v>39621367.359999999</v>
      </c>
      <c r="E945" s="88">
        <f t="shared" si="397"/>
        <v>42620670.480000004</v>
      </c>
      <c r="F945" s="88">
        <f t="shared" si="397"/>
        <v>39955476.579999998</v>
      </c>
      <c r="G945" s="88">
        <f t="shared" si="397"/>
        <v>43444955.340000004</v>
      </c>
      <c r="H945" s="88">
        <f t="shared" si="397"/>
        <v>51588000</v>
      </c>
      <c r="I945" s="88">
        <f t="shared" si="397"/>
        <v>53212000</v>
      </c>
      <c r="J945" s="88">
        <f t="shared" si="397"/>
        <v>54806000</v>
      </c>
    </row>
    <row r="946" spans="1:10">
      <c r="A946" s="52" t="s">
        <v>1430</v>
      </c>
      <c r="B946" s="53" t="s">
        <v>46</v>
      </c>
      <c r="C946" s="105"/>
      <c r="D946" s="88">
        <f t="shared" ref="D946:I946" si="398">D960+D969</f>
        <v>39621367.359999999</v>
      </c>
      <c r="E946" s="88">
        <f t="shared" si="398"/>
        <v>42620670.480000004</v>
      </c>
      <c r="F946" s="88">
        <f t="shared" si="398"/>
        <v>39955476.579999998</v>
      </c>
      <c r="G946" s="88">
        <f t="shared" si="398"/>
        <v>43444955.340000004</v>
      </c>
      <c r="H946" s="88">
        <f t="shared" si="398"/>
        <v>51588000</v>
      </c>
      <c r="I946" s="88">
        <f t="shared" si="398"/>
        <v>53212000</v>
      </c>
      <c r="J946" s="88">
        <f t="shared" ref="J946" si="399">J960+J969</f>
        <v>54806000</v>
      </c>
    </row>
    <row r="947" spans="1:10" ht="22.5" hidden="1">
      <c r="A947" s="24" t="s">
        <v>1431</v>
      </c>
      <c r="B947" s="35" t="s">
        <v>1432</v>
      </c>
      <c r="C947" s="106"/>
      <c r="D947" s="88">
        <f t="shared" ref="D947:J947" si="400">D948</f>
        <v>0</v>
      </c>
      <c r="E947" s="88">
        <f t="shared" si="400"/>
        <v>0</v>
      </c>
      <c r="F947" s="88">
        <f t="shared" si="400"/>
        <v>0</v>
      </c>
      <c r="G947" s="88">
        <f t="shared" si="400"/>
        <v>0</v>
      </c>
      <c r="H947" s="88">
        <f t="shared" si="400"/>
        <v>0</v>
      </c>
      <c r="I947" s="88">
        <f t="shared" si="400"/>
        <v>0</v>
      </c>
      <c r="J947" s="88">
        <f t="shared" si="400"/>
        <v>0</v>
      </c>
    </row>
    <row r="948" spans="1:10" hidden="1">
      <c r="A948" s="52" t="s">
        <v>1433</v>
      </c>
      <c r="B948" s="53" t="s">
        <v>1434</v>
      </c>
      <c r="C948" s="105"/>
      <c r="D948" s="88">
        <f t="shared" ref="D948:H948" si="401">SUM(D950:D953)</f>
        <v>0</v>
      </c>
      <c r="E948" s="88">
        <f t="shared" si="401"/>
        <v>0</v>
      </c>
      <c r="F948" s="88">
        <f t="shared" si="401"/>
        <v>0</v>
      </c>
      <c r="G948" s="88">
        <f t="shared" si="401"/>
        <v>0</v>
      </c>
      <c r="H948" s="88">
        <f t="shared" si="401"/>
        <v>0</v>
      </c>
      <c r="I948" s="88">
        <f t="shared" ref="I948:J948" si="402">SUM(I950:I953)</f>
        <v>0</v>
      </c>
      <c r="J948" s="88">
        <f t="shared" si="402"/>
        <v>0</v>
      </c>
    </row>
    <row r="949" spans="1:10" ht="22.5" hidden="1">
      <c r="A949" s="84" t="s">
        <v>1435</v>
      </c>
      <c r="B949" s="53" t="s">
        <v>1436</v>
      </c>
      <c r="C949" s="105"/>
      <c r="D949" s="88">
        <f t="shared" ref="D949:H949" si="403">SUM(D950:D953)</f>
        <v>0</v>
      </c>
      <c r="E949" s="88">
        <f t="shared" si="403"/>
        <v>0</v>
      </c>
      <c r="F949" s="88">
        <f t="shared" si="403"/>
        <v>0</v>
      </c>
      <c r="G949" s="88">
        <f t="shared" si="403"/>
        <v>0</v>
      </c>
      <c r="H949" s="88">
        <f t="shared" si="403"/>
        <v>0</v>
      </c>
      <c r="I949" s="88">
        <f t="shared" ref="I949:J949" si="404">SUM(I950:I953)</f>
        <v>0</v>
      </c>
      <c r="J949" s="88">
        <f t="shared" si="404"/>
        <v>0</v>
      </c>
    </row>
    <row r="950" spans="1:10" hidden="1">
      <c r="A950" s="22" t="s">
        <v>1437</v>
      </c>
      <c r="B950" s="36" t="s">
        <v>213</v>
      </c>
      <c r="C950" s="48" t="s">
        <v>47</v>
      </c>
      <c r="D950" s="16"/>
      <c r="E950" s="16"/>
      <c r="F950" s="16"/>
      <c r="G950" s="16"/>
      <c r="H950" s="88"/>
      <c r="I950" s="88"/>
      <c r="J950" s="88"/>
    </row>
    <row r="951" spans="1:10" hidden="1">
      <c r="A951" s="22" t="s">
        <v>1438</v>
      </c>
      <c r="B951" s="36" t="s">
        <v>214</v>
      </c>
      <c r="C951" s="48" t="s">
        <v>47</v>
      </c>
      <c r="D951" s="16"/>
      <c r="E951" s="16"/>
      <c r="F951" s="16"/>
      <c r="G951" s="16"/>
      <c r="H951" s="88"/>
      <c r="I951" s="88"/>
      <c r="J951" s="88"/>
    </row>
    <row r="952" spans="1:10" hidden="1">
      <c r="A952" s="22" t="s">
        <v>1439</v>
      </c>
      <c r="B952" s="36" t="s">
        <v>285</v>
      </c>
      <c r="C952" s="48" t="s">
        <v>47</v>
      </c>
      <c r="D952" s="16"/>
      <c r="E952" s="16"/>
      <c r="F952" s="16"/>
      <c r="G952" s="16"/>
      <c r="H952" s="88"/>
      <c r="I952" s="88"/>
      <c r="J952" s="88"/>
    </row>
    <row r="953" spans="1:10" hidden="1">
      <c r="A953" s="22" t="s">
        <v>1440</v>
      </c>
      <c r="B953" s="36" t="s">
        <v>215</v>
      </c>
      <c r="C953" s="48" t="s">
        <v>47</v>
      </c>
      <c r="D953" s="16"/>
      <c r="E953" s="16"/>
      <c r="F953" s="16"/>
      <c r="G953" s="16"/>
      <c r="H953" s="88"/>
      <c r="I953" s="88"/>
      <c r="J953" s="88"/>
    </row>
    <row r="954" spans="1:10" hidden="1">
      <c r="A954" s="52" t="s">
        <v>1441</v>
      </c>
      <c r="B954" s="53" t="s">
        <v>1442</v>
      </c>
      <c r="C954" s="105"/>
      <c r="D954" s="16">
        <f t="shared" ref="D954:J955" si="405">D955</f>
        <v>0</v>
      </c>
      <c r="E954" s="16">
        <f t="shared" si="405"/>
        <v>0</v>
      </c>
      <c r="F954" s="16">
        <f t="shared" si="405"/>
        <v>0</v>
      </c>
      <c r="G954" s="16">
        <f t="shared" si="405"/>
        <v>0</v>
      </c>
      <c r="H954" s="16">
        <f t="shared" si="405"/>
        <v>0</v>
      </c>
      <c r="I954" s="16">
        <f t="shared" si="405"/>
        <v>0</v>
      </c>
      <c r="J954" s="16">
        <f t="shared" si="405"/>
        <v>0</v>
      </c>
    </row>
    <row r="955" spans="1:10" ht="22.5" hidden="1">
      <c r="A955" s="84" t="s">
        <v>1443</v>
      </c>
      <c r="B955" s="53" t="s">
        <v>1444</v>
      </c>
      <c r="C955" s="105"/>
      <c r="D955" s="88">
        <f t="shared" si="405"/>
        <v>0</v>
      </c>
      <c r="E955" s="88">
        <f t="shared" si="405"/>
        <v>0</v>
      </c>
      <c r="F955" s="88">
        <f t="shared" si="405"/>
        <v>0</v>
      </c>
      <c r="G955" s="88">
        <f t="shared" si="405"/>
        <v>0</v>
      </c>
      <c r="H955" s="88">
        <f t="shared" si="405"/>
        <v>0</v>
      </c>
      <c r="I955" s="88">
        <f t="shared" si="405"/>
        <v>0</v>
      </c>
      <c r="J955" s="88">
        <f t="shared" si="405"/>
        <v>0</v>
      </c>
    </row>
    <row r="956" spans="1:10" ht="22.5" hidden="1">
      <c r="A956" s="24" t="s">
        <v>1445</v>
      </c>
      <c r="B956" s="35" t="s">
        <v>1446</v>
      </c>
      <c r="C956" s="106"/>
      <c r="D956" s="88">
        <f t="shared" ref="D956:H956" si="406">SUM(D957:D959)</f>
        <v>0</v>
      </c>
      <c r="E956" s="88">
        <f t="shared" si="406"/>
        <v>0</v>
      </c>
      <c r="F956" s="88">
        <f t="shared" si="406"/>
        <v>0</v>
      </c>
      <c r="G956" s="88">
        <f t="shared" si="406"/>
        <v>0</v>
      </c>
      <c r="H956" s="88">
        <f t="shared" si="406"/>
        <v>0</v>
      </c>
      <c r="I956" s="88">
        <f t="shared" ref="I956:J956" si="407">SUM(I957:I959)</f>
        <v>0</v>
      </c>
      <c r="J956" s="88">
        <f t="shared" si="407"/>
        <v>0</v>
      </c>
    </row>
    <row r="957" spans="1:10" ht="18" hidden="1">
      <c r="A957" s="22" t="s">
        <v>1447</v>
      </c>
      <c r="B957" s="36" t="s">
        <v>212</v>
      </c>
      <c r="C957" s="48" t="s">
        <v>47</v>
      </c>
      <c r="D957" s="16"/>
      <c r="E957" s="16"/>
      <c r="F957" s="16"/>
      <c r="G957" s="16"/>
      <c r="H957" s="88"/>
      <c r="I957" s="88"/>
      <c r="J957" s="88"/>
    </row>
    <row r="958" spans="1:10" ht="18" hidden="1">
      <c r="A958" s="22" t="s">
        <v>1448</v>
      </c>
      <c r="B958" s="36" t="s">
        <v>1449</v>
      </c>
      <c r="C958" s="48" t="s">
        <v>47</v>
      </c>
      <c r="D958" s="16"/>
      <c r="E958" s="16"/>
      <c r="F958" s="16"/>
      <c r="G958" s="16"/>
      <c r="H958" s="88"/>
      <c r="I958" s="88"/>
      <c r="J958" s="88"/>
    </row>
    <row r="959" spans="1:10" ht="18" hidden="1">
      <c r="A959" s="22" t="s">
        <v>1450</v>
      </c>
      <c r="B959" s="36" t="s">
        <v>1451</v>
      </c>
      <c r="C959" s="48" t="s">
        <v>47</v>
      </c>
      <c r="D959" s="16"/>
      <c r="E959" s="16"/>
      <c r="F959" s="16"/>
      <c r="G959" s="16"/>
      <c r="H959" s="88"/>
      <c r="I959" s="88"/>
      <c r="J959" s="88"/>
    </row>
    <row r="960" spans="1:10">
      <c r="A960" s="22" t="s">
        <v>1452</v>
      </c>
      <c r="B960" s="36" t="s">
        <v>1453</v>
      </c>
      <c r="C960" s="48"/>
      <c r="D960" s="88">
        <f t="shared" ref="D960:I960" si="408">D961+D962</f>
        <v>33659371.710000001</v>
      </c>
      <c r="E960" s="88">
        <f t="shared" si="408"/>
        <v>40141851.440000005</v>
      </c>
      <c r="F960" s="88">
        <f t="shared" si="408"/>
        <v>39953991.359999999</v>
      </c>
      <c r="G960" s="88">
        <f t="shared" si="408"/>
        <v>43444955.340000004</v>
      </c>
      <c r="H960" s="88">
        <f t="shared" si="408"/>
        <v>45044000</v>
      </c>
      <c r="I960" s="88">
        <f t="shared" si="408"/>
        <v>46462000</v>
      </c>
      <c r="J960" s="88">
        <f t="shared" ref="J960" si="409">J961+J962</f>
        <v>47854000</v>
      </c>
    </row>
    <row r="961" spans="1:10" ht="22.5">
      <c r="A961" s="84" t="s">
        <v>1454</v>
      </c>
      <c r="B961" s="53" t="s">
        <v>546</v>
      </c>
      <c r="C961" s="48"/>
      <c r="D961" s="88">
        <f t="shared" ref="D961:H961" si="410">D984</f>
        <v>0</v>
      </c>
      <c r="E961" s="88">
        <f t="shared" si="410"/>
        <v>0</v>
      </c>
      <c r="F961" s="88">
        <f t="shared" si="410"/>
        <v>0</v>
      </c>
      <c r="G961" s="88">
        <f t="shared" si="410"/>
        <v>0</v>
      </c>
      <c r="H961" s="88">
        <f t="shared" si="410"/>
        <v>0</v>
      </c>
      <c r="I961" s="88">
        <f t="shared" ref="I961:J961" si="411">I984</f>
        <v>0</v>
      </c>
      <c r="J961" s="88">
        <f t="shared" si="411"/>
        <v>0</v>
      </c>
    </row>
    <row r="962" spans="1:10" ht="22.5">
      <c r="A962" s="24" t="s">
        <v>1640</v>
      </c>
      <c r="B962" s="35" t="s">
        <v>561</v>
      </c>
      <c r="C962" s="48"/>
      <c r="D962" s="88">
        <f>D963</f>
        <v>33659371.710000001</v>
      </c>
      <c r="E962" s="88">
        <f t="shared" ref="E962:J963" si="412">E963</f>
        <v>40141851.440000005</v>
      </c>
      <c r="F962" s="88">
        <f t="shared" si="412"/>
        <v>39953991.359999999</v>
      </c>
      <c r="G962" s="88">
        <f t="shared" si="412"/>
        <v>43444955.340000004</v>
      </c>
      <c r="H962" s="88">
        <f t="shared" si="412"/>
        <v>45044000</v>
      </c>
      <c r="I962" s="88">
        <f t="shared" si="412"/>
        <v>46462000</v>
      </c>
      <c r="J962" s="88">
        <f t="shared" si="412"/>
        <v>47854000</v>
      </c>
    </row>
    <row r="963" spans="1:10">
      <c r="A963" s="24" t="s">
        <v>1641</v>
      </c>
      <c r="B963" s="35" t="s">
        <v>1639</v>
      </c>
      <c r="C963" s="48"/>
      <c r="D963" s="88">
        <f>D964</f>
        <v>33659371.710000001</v>
      </c>
      <c r="E963" s="88">
        <f t="shared" si="412"/>
        <v>40141851.440000005</v>
      </c>
      <c r="F963" s="88">
        <f t="shared" si="412"/>
        <v>39953991.359999999</v>
      </c>
      <c r="G963" s="88">
        <f t="shared" si="412"/>
        <v>43444955.340000004</v>
      </c>
      <c r="H963" s="88">
        <f t="shared" si="412"/>
        <v>45044000</v>
      </c>
      <c r="I963" s="88">
        <f t="shared" si="412"/>
        <v>46462000</v>
      </c>
      <c r="J963" s="88">
        <f t="shared" si="412"/>
        <v>47854000</v>
      </c>
    </row>
    <row r="964" spans="1:10">
      <c r="A964" s="24" t="s">
        <v>1642</v>
      </c>
      <c r="B964" s="35" t="s">
        <v>563</v>
      </c>
      <c r="C964" s="48"/>
      <c r="D964" s="88">
        <f t="shared" ref="D964:I964" si="413">SUM(D965:D968)</f>
        <v>33659371.710000001</v>
      </c>
      <c r="E964" s="88">
        <f t="shared" si="413"/>
        <v>40141851.440000005</v>
      </c>
      <c r="F964" s="88">
        <f t="shared" si="413"/>
        <v>39953991.359999999</v>
      </c>
      <c r="G964" s="88">
        <f t="shared" si="413"/>
        <v>43444955.340000004</v>
      </c>
      <c r="H964" s="88">
        <f t="shared" si="413"/>
        <v>45044000</v>
      </c>
      <c r="I964" s="88">
        <f t="shared" si="413"/>
        <v>46462000</v>
      </c>
      <c r="J964" s="88">
        <f t="shared" ref="J964" si="414">SUM(J965:J968)</f>
        <v>47854000</v>
      </c>
    </row>
    <row r="965" spans="1:10">
      <c r="A965" s="22" t="s">
        <v>1643</v>
      </c>
      <c r="B965" s="36" t="s">
        <v>213</v>
      </c>
      <c r="C965" s="48" t="s">
        <v>47</v>
      </c>
      <c r="D965" s="17">
        <v>645979.92000000004</v>
      </c>
      <c r="E965" s="17">
        <v>801859.09</v>
      </c>
      <c r="F965" s="17">
        <v>836266.29</v>
      </c>
      <c r="G965" s="17">
        <v>942028.63</v>
      </c>
      <c r="H965" s="17">
        <v>977000</v>
      </c>
      <c r="I965" s="17">
        <v>1007000</v>
      </c>
      <c r="J965" s="17">
        <v>1037000</v>
      </c>
    </row>
    <row r="966" spans="1:10">
      <c r="A966" s="22" t="s">
        <v>1644</v>
      </c>
      <c r="B966" s="36" t="s">
        <v>214</v>
      </c>
      <c r="C966" s="48" t="s">
        <v>47</v>
      </c>
      <c r="D966" s="17">
        <v>32792081.059999999</v>
      </c>
      <c r="E966" s="17">
        <v>39130262.270000003</v>
      </c>
      <c r="F966" s="17">
        <v>38919219.299999997</v>
      </c>
      <c r="G966" s="17">
        <v>42127034.829999998</v>
      </c>
      <c r="H966" s="17">
        <v>43685000</v>
      </c>
      <c r="I966" s="17">
        <v>45061000</v>
      </c>
      <c r="J966" s="17">
        <v>46412000</v>
      </c>
    </row>
    <row r="967" spans="1:10">
      <c r="A967" s="22" t="s">
        <v>1645</v>
      </c>
      <c r="B967" s="36" t="s">
        <v>285</v>
      </c>
      <c r="C967" s="48" t="s">
        <v>47</v>
      </c>
      <c r="D967" s="17">
        <v>137787.51</v>
      </c>
      <c r="E967" s="17">
        <v>130592.53</v>
      </c>
      <c r="F967" s="17">
        <v>125106.06</v>
      </c>
      <c r="G967" s="17">
        <v>129398.31</v>
      </c>
      <c r="H967" s="17">
        <v>134000</v>
      </c>
      <c r="I967" s="17">
        <v>138000</v>
      </c>
      <c r="J967" s="17">
        <v>142000</v>
      </c>
    </row>
    <row r="968" spans="1:10">
      <c r="A968" s="22" t="s">
        <v>1646</v>
      </c>
      <c r="B968" s="36" t="s">
        <v>215</v>
      </c>
      <c r="C968" s="48" t="s">
        <v>47</v>
      </c>
      <c r="D968" s="17">
        <v>83523.22</v>
      </c>
      <c r="E968" s="17">
        <v>79137.55</v>
      </c>
      <c r="F968" s="17">
        <v>73399.710000000006</v>
      </c>
      <c r="G968" s="17">
        <v>246493.57</v>
      </c>
      <c r="H968" s="17">
        <v>248000</v>
      </c>
      <c r="I968" s="17">
        <v>256000</v>
      </c>
      <c r="J968" s="17">
        <v>263000</v>
      </c>
    </row>
    <row r="969" spans="1:10">
      <c r="A969" s="52" t="s">
        <v>1676</v>
      </c>
      <c r="B969" s="53" t="s">
        <v>55</v>
      </c>
      <c r="C969" s="105"/>
      <c r="D969" s="88">
        <f>D970</f>
        <v>5961995.6500000004</v>
      </c>
      <c r="E969" s="88">
        <f t="shared" ref="E969:J972" si="415">E970</f>
        <v>2478819.04</v>
      </c>
      <c r="F969" s="88">
        <f t="shared" si="415"/>
        <v>1485.22</v>
      </c>
      <c r="G969" s="88">
        <f t="shared" si="415"/>
        <v>0</v>
      </c>
      <c r="H969" s="88">
        <f t="shared" si="415"/>
        <v>6544000</v>
      </c>
      <c r="I969" s="88">
        <f t="shared" si="415"/>
        <v>6750000</v>
      </c>
      <c r="J969" s="88">
        <f t="shared" si="415"/>
        <v>6952000</v>
      </c>
    </row>
    <row r="970" spans="1:10">
      <c r="A970" s="52" t="s">
        <v>1677</v>
      </c>
      <c r="B970" s="53" t="s">
        <v>1678</v>
      </c>
      <c r="C970" s="105"/>
      <c r="D970" s="88">
        <f>D971</f>
        <v>5961995.6500000004</v>
      </c>
      <c r="E970" s="88">
        <f t="shared" si="415"/>
        <v>2478819.04</v>
      </c>
      <c r="F970" s="88">
        <f t="shared" si="415"/>
        <v>1485.22</v>
      </c>
      <c r="G970" s="88">
        <f t="shared" si="415"/>
        <v>0</v>
      </c>
      <c r="H970" s="88">
        <f t="shared" si="415"/>
        <v>6544000</v>
      </c>
      <c r="I970" s="88">
        <f t="shared" si="415"/>
        <v>6750000</v>
      </c>
      <c r="J970" s="88">
        <f t="shared" si="415"/>
        <v>6952000</v>
      </c>
    </row>
    <row r="971" spans="1:10">
      <c r="A971" s="52" t="s">
        <v>1679</v>
      </c>
      <c r="B971" s="53" t="s">
        <v>1678</v>
      </c>
      <c r="C971" s="105"/>
      <c r="D971" s="88">
        <f>D972</f>
        <v>5961995.6500000004</v>
      </c>
      <c r="E971" s="88">
        <f t="shared" si="415"/>
        <v>2478819.04</v>
      </c>
      <c r="F971" s="88">
        <f t="shared" si="415"/>
        <v>1485.22</v>
      </c>
      <c r="G971" s="88">
        <f t="shared" si="415"/>
        <v>0</v>
      </c>
      <c r="H971" s="88">
        <f t="shared" si="415"/>
        <v>6544000</v>
      </c>
      <c r="I971" s="88">
        <f t="shared" si="415"/>
        <v>6750000</v>
      </c>
      <c r="J971" s="88">
        <f t="shared" si="415"/>
        <v>6952000</v>
      </c>
    </row>
    <row r="972" spans="1:10">
      <c r="A972" s="52" t="s">
        <v>1680</v>
      </c>
      <c r="B972" s="53" t="s">
        <v>1681</v>
      </c>
      <c r="C972" s="106"/>
      <c r="D972" s="88">
        <f>D973</f>
        <v>5961995.6500000004</v>
      </c>
      <c r="E972" s="88">
        <f t="shared" si="415"/>
        <v>2478819.04</v>
      </c>
      <c r="F972" s="88">
        <f t="shared" si="415"/>
        <v>1485.22</v>
      </c>
      <c r="G972" s="88">
        <f t="shared" si="415"/>
        <v>0</v>
      </c>
      <c r="H972" s="88">
        <f t="shared" si="415"/>
        <v>6544000</v>
      </c>
      <c r="I972" s="88">
        <f t="shared" si="415"/>
        <v>6750000</v>
      </c>
      <c r="J972" s="88">
        <f t="shared" si="415"/>
        <v>6952000</v>
      </c>
    </row>
    <row r="973" spans="1:10">
      <c r="A973" s="84" t="s">
        <v>1682</v>
      </c>
      <c r="B973" s="35" t="s">
        <v>1683</v>
      </c>
      <c r="C973" s="106"/>
      <c r="D973" s="88">
        <f t="shared" ref="D973:I973" si="416">SUM(D974:D976)</f>
        <v>5961995.6500000004</v>
      </c>
      <c r="E973" s="88">
        <f t="shared" si="416"/>
        <v>2478819.04</v>
      </c>
      <c r="F973" s="88">
        <f t="shared" si="416"/>
        <v>1485.22</v>
      </c>
      <c r="G973" s="88">
        <f t="shared" si="416"/>
        <v>0</v>
      </c>
      <c r="H973" s="88">
        <f t="shared" si="416"/>
        <v>6544000</v>
      </c>
      <c r="I973" s="88">
        <f t="shared" si="416"/>
        <v>6750000</v>
      </c>
      <c r="J973" s="88">
        <f t="shared" ref="J973" si="417">SUM(J974:J976)</f>
        <v>6952000</v>
      </c>
    </row>
    <row r="974" spans="1:10">
      <c r="A974" s="22" t="s">
        <v>1684</v>
      </c>
      <c r="B974" s="36" t="s">
        <v>1685</v>
      </c>
      <c r="C974" s="48" t="s">
        <v>47</v>
      </c>
      <c r="D974" s="17">
        <v>5921187.4199999999</v>
      </c>
      <c r="E974" s="17">
        <v>2447247.9500000002</v>
      </c>
      <c r="F974" s="17">
        <v>0</v>
      </c>
      <c r="G974" s="17">
        <v>0</v>
      </c>
      <c r="H974" s="17">
        <v>6488000</v>
      </c>
      <c r="I974" s="17">
        <v>6692000</v>
      </c>
      <c r="J974" s="17">
        <v>6892000</v>
      </c>
    </row>
    <row r="975" spans="1:10">
      <c r="A975" s="22" t="s">
        <v>1686</v>
      </c>
      <c r="B975" s="36" t="s">
        <v>1688</v>
      </c>
      <c r="C975" s="48" t="s">
        <v>47</v>
      </c>
      <c r="D975" s="17">
        <v>25625.360000000001</v>
      </c>
      <c r="E975" s="17">
        <v>19647</v>
      </c>
      <c r="F975" s="17">
        <v>1485.22</v>
      </c>
      <c r="G975" s="17">
        <v>0</v>
      </c>
      <c r="H975" s="17">
        <v>19000</v>
      </c>
      <c r="I975" s="17">
        <v>20000</v>
      </c>
      <c r="J975" s="17">
        <v>21000</v>
      </c>
    </row>
    <row r="976" spans="1:10">
      <c r="A976" s="22" t="s">
        <v>1687</v>
      </c>
      <c r="B976" s="36" t="s">
        <v>1689</v>
      </c>
      <c r="C976" s="48" t="s">
        <v>47</v>
      </c>
      <c r="D976" s="17">
        <v>15182.87</v>
      </c>
      <c r="E976" s="17">
        <v>11924.09</v>
      </c>
      <c r="F976" s="17">
        <v>0</v>
      </c>
      <c r="G976" s="17">
        <v>0</v>
      </c>
      <c r="H976" s="17">
        <v>37000</v>
      </c>
      <c r="I976" s="17">
        <v>38000</v>
      </c>
      <c r="J976" s="17">
        <v>39000</v>
      </c>
    </row>
    <row r="977" spans="1:235">
      <c r="A977" s="52" t="s">
        <v>1574</v>
      </c>
      <c r="B977" s="53" t="s">
        <v>1135</v>
      </c>
      <c r="C977" s="105"/>
      <c r="D977" s="16">
        <f>D978</f>
        <v>54528051.219999999</v>
      </c>
      <c r="E977" s="16">
        <f t="shared" ref="E977:J980" si="418">E978</f>
        <v>61718902.459999993</v>
      </c>
      <c r="F977" s="16">
        <f t="shared" si="418"/>
        <v>66523013.789999999</v>
      </c>
      <c r="G977" s="16">
        <f t="shared" si="418"/>
        <v>79685237.170000002</v>
      </c>
      <c r="H977" s="16">
        <f t="shared" si="418"/>
        <v>91966000</v>
      </c>
      <c r="I977" s="16">
        <f t="shared" si="418"/>
        <v>104173000</v>
      </c>
      <c r="J977" s="16">
        <f t="shared" si="418"/>
        <v>112301000</v>
      </c>
    </row>
    <row r="978" spans="1:235">
      <c r="A978" s="52" t="s">
        <v>1575</v>
      </c>
      <c r="B978" s="53" t="s">
        <v>1244</v>
      </c>
      <c r="C978" s="105"/>
      <c r="D978" s="16">
        <f>D979</f>
        <v>54528051.219999999</v>
      </c>
      <c r="E978" s="16">
        <f t="shared" si="418"/>
        <v>61718902.459999993</v>
      </c>
      <c r="F978" s="16">
        <f t="shared" si="418"/>
        <v>66523013.789999999</v>
      </c>
      <c r="G978" s="16">
        <f t="shared" si="418"/>
        <v>79685237.170000002</v>
      </c>
      <c r="H978" s="16">
        <f t="shared" si="418"/>
        <v>91966000</v>
      </c>
      <c r="I978" s="16">
        <f t="shared" si="418"/>
        <v>104173000</v>
      </c>
      <c r="J978" s="16">
        <f t="shared" si="418"/>
        <v>112301000</v>
      </c>
    </row>
    <row r="979" spans="1:235" ht="22.5">
      <c r="A979" s="52" t="s">
        <v>1576</v>
      </c>
      <c r="B979" s="53" t="s">
        <v>1577</v>
      </c>
      <c r="C979" s="105"/>
      <c r="D979" s="16">
        <f>D980</f>
        <v>54528051.219999999</v>
      </c>
      <c r="E979" s="16">
        <f t="shared" si="418"/>
        <v>61718902.459999993</v>
      </c>
      <c r="F979" s="16">
        <f t="shared" si="418"/>
        <v>66523013.789999999</v>
      </c>
      <c r="G979" s="16">
        <f t="shared" si="418"/>
        <v>79685237.170000002</v>
      </c>
      <c r="H979" s="16">
        <f t="shared" si="418"/>
        <v>91966000</v>
      </c>
      <c r="I979" s="16">
        <f t="shared" si="418"/>
        <v>104173000</v>
      </c>
      <c r="J979" s="16">
        <f t="shared" si="418"/>
        <v>112301000</v>
      </c>
    </row>
    <row r="980" spans="1:235" ht="15" customHeight="1">
      <c r="A980" s="84" t="s">
        <v>1578</v>
      </c>
      <c r="B980" s="98" t="s">
        <v>1577</v>
      </c>
      <c r="C980" s="48"/>
      <c r="D980" s="16">
        <f>D981</f>
        <v>54528051.219999999</v>
      </c>
      <c r="E980" s="16">
        <f t="shared" si="418"/>
        <v>61718902.459999993</v>
      </c>
      <c r="F980" s="16">
        <f t="shared" si="418"/>
        <v>66523013.789999999</v>
      </c>
      <c r="G980" s="16">
        <f t="shared" si="418"/>
        <v>79685237.170000002</v>
      </c>
      <c r="H980" s="16">
        <f t="shared" si="418"/>
        <v>91966000</v>
      </c>
      <c r="I980" s="16">
        <f t="shared" si="418"/>
        <v>104173000</v>
      </c>
      <c r="J980" s="16">
        <f t="shared" si="418"/>
        <v>112301000</v>
      </c>
    </row>
    <row r="981" spans="1:235" ht="22.5">
      <c r="A981" s="84" t="s">
        <v>1579</v>
      </c>
      <c r="B981" s="98" t="s">
        <v>1580</v>
      </c>
      <c r="C981" s="48"/>
      <c r="D981" s="16">
        <f t="shared" ref="D981:I981" si="419">SUM(D982:D983)</f>
        <v>54528051.219999999</v>
      </c>
      <c r="E981" s="16">
        <f t="shared" si="419"/>
        <v>61718902.459999993</v>
      </c>
      <c r="F981" s="16">
        <f t="shared" si="419"/>
        <v>66523013.789999999</v>
      </c>
      <c r="G981" s="16">
        <f t="shared" si="419"/>
        <v>79685237.170000002</v>
      </c>
      <c r="H981" s="16">
        <f t="shared" si="419"/>
        <v>91966000</v>
      </c>
      <c r="I981" s="16">
        <f t="shared" si="419"/>
        <v>104173000</v>
      </c>
      <c r="J981" s="16">
        <f t="shared" ref="J981" si="420">SUM(J982:J983)</f>
        <v>112301000</v>
      </c>
    </row>
    <row r="982" spans="1:235">
      <c r="A982" s="22" t="s">
        <v>1581</v>
      </c>
      <c r="B982" s="36" t="s">
        <v>1582</v>
      </c>
      <c r="C982" s="48" t="s">
        <v>47</v>
      </c>
      <c r="D982" s="17">
        <v>53461825.509999998</v>
      </c>
      <c r="E982" s="17">
        <v>60499347.729999997</v>
      </c>
      <c r="F982" s="17">
        <v>65108583.359999999</v>
      </c>
      <c r="G982" s="17">
        <v>78041029.079999998</v>
      </c>
      <c r="H982" s="17">
        <v>90105000</v>
      </c>
      <c r="I982" s="17">
        <v>102093000</v>
      </c>
      <c r="J982" s="17">
        <v>109993000</v>
      </c>
    </row>
    <row r="983" spans="1:235">
      <c r="A983" s="22" t="s">
        <v>1583</v>
      </c>
      <c r="B983" s="36" t="s">
        <v>1584</v>
      </c>
      <c r="C983" s="48" t="s">
        <v>47</v>
      </c>
      <c r="D983" s="17">
        <v>1066225.71</v>
      </c>
      <c r="E983" s="17">
        <v>1219554.73</v>
      </c>
      <c r="F983" s="17">
        <v>1414430.43</v>
      </c>
      <c r="G983" s="17">
        <v>1644208.09</v>
      </c>
      <c r="H983" s="17">
        <v>1861000</v>
      </c>
      <c r="I983" s="17">
        <v>2080000</v>
      </c>
      <c r="J983" s="17">
        <v>2308000</v>
      </c>
    </row>
    <row r="984" spans="1:235" ht="18" hidden="1">
      <c r="A984" s="22" t="s">
        <v>1455</v>
      </c>
      <c r="B984" s="36" t="s">
        <v>216</v>
      </c>
      <c r="C984" s="48"/>
      <c r="D984" s="88"/>
      <c r="E984" s="88"/>
      <c r="F984" s="88"/>
      <c r="G984" s="88"/>
      <c r="H984" s="88"/>
      <c r="I984" s="88"/>
      <c r="J984" s="88"/>
    </row>
    <row r="985" spans="1:235" hidden="1">
      <c r="A985" s="22" t="s">
        <v>1456</v>
      </c>
      <c r="B985" s="36" t="s">
        <v>1457</v>
      </c>
      <c r="C985" s="48"/>
      <c r="D985" s="16"/>
      <c r="E985" s="16"/>
      <c r="F985" s="16"/>
      <c r="G985" s="16"/>
      <c r="H985" s="16"/>
      <c r="I985" s="16"/>
      <c r="J985" s="16"/>
    </row>
    <row r="986" spans="1:235" ht="18" hidden="1">
      <c r="A986" s="22" t="s">
        <v>1458</v>
      </c>
      <c r="B986" s="36" t="s">
        <v>217</v>
      </c>
      <c r="C986" s="48" t="s">
        <v>47</v>
      </c>
      <c r="D986" s="16"/>
      <c r="E986" s="16"/>
      <c r="F986" s="16"/>
      <c r="G986" s="16"/>
      <c r="H986" s="16"/>
      <c r="I986" s="16"/>
      <c r="J986" s="16"/>
    </row>
    <row r="987" spans="1:235" hidden="1">
      <c r="A987" s="22" t="s">
        <v>1459</v>
      </c>
      <c r="B987" s="36" t="s">
        <v>218</v>
      </c>
      <c r="C987" s="48" t="s">
        <v>47</v>
      </c>
      <c r="D987" s="16"/>
      <c r="E987" s="16"/>
      <c r="F987" s="16"/>
      <c r="G987" s="16"/>
      <c r="H987" s="16"/>
      <c r="I987" s="16"/>
      <c r="J987" s="16"/>
    </row>
    <row r="988" spans="1:235" s="92" customFormat="1" ht="11.25">
      <c r="A988" s="44" t="s">
        <v>219</v>
      </c>
      <c r="B988" s="54" t="s">
        <v>286</v>
      </c>
      <c r="C988" s="104"/>
      <c r="D988" s="43">
        <f t="shared" ref="D988:H988" si="421">SUM(D989:D994)</f>
        <v>-43549632.429999992</v>
      </c>
      <c r="E988" s="43">
        <f t="shared" si="421"/>
        <v>-43879603.659999996</v>
      </c>
      <c r="F988" s="43">
        <f t="shared" si="421"/>
        <v>-56250103.939999998</v>
      </c>
      <c r="G988" s="43">
        <f t="shared" si="421"/>
        <v>-59622200</v>
      </c>
      <c r="H988" s="43">
        <f t="shared" si="421"/>
        <v>-61827940</v>
      </c>
      <c r="I988" s="43">
        <f t="shared" ref="I988:J988" si="422">SUM(I989:I994)</f>
        <v>-63774080</v>
      </c>
      <c r="J988" s="43">
        <f t="shared" si="422"/>
        <v>-65687000</v>
      </c>
      <c r="HK988" s="93"/>
      <c r="HL988" s="93"/>
      <c r="HM988" s="93"/>
      <c r="HN988" s="93"/>
      <c r="HO988" s="93"/>
      <c r="HP988" s="93"/>
      <c r="HQ988" s="93"/>
      <c r="HR988" s="93"/>
      <c r="HS988" s="93"/>
      <c r="HT988" s="93"/>
      <c r="HU988" s="93"/>
      <c r="HV988" s="93"/>
      <c r="HW988" s="93"/>
      <c r="HX988" s="93"/>
      <c r="HY988" s="93"/>
      <c r="HZ988" s="93"/>
      <c r="IA988" s="93"/>
    </row>
    <row r="989" spans="1:235">
      <c r="A989" s="22" t="s">
        <v>872</v>
      </c>
      <c r="B989" s="36" t="s">
        <v>287</v>
      </c>
      <c r="C989" s="48" t="s">
        <v>62</v>
      </c>
      <c r="D989" s="16">
        <f t="shared" ref="D989:J989" si="423">-D442</f>
        <v>-13750761.119999999</v>
      </c>
      <c r="E989" s="16">
        <f t="shared" si="423"/>
        <v>-13088056.43</v>
      </c>
      <c r="F989" s="16">
        <f t="shared" si="423"/>
        <v>-17617679.030000001</v>
      </c>
      <c r="G989" s="16">
        <f t="shared" si="423"/>
        <v>-19875600</v>
      </c>
      <c r="H989" s="16">
        <f t="shared" si="423"/>
        <v>-20610800</v>
      </c>
      <c r="I989" s="16">
        <f t="shared" si="423"/>
        <v>-21258600</v>
      </c>
      <c r="J989" s="16">
        <f t="shared" si="423"/>
        <v>-21896200</v>
      </c>
    </row>
    <row r="990" spans="1:235">
      <c r="A990" s="22" t="s">
        <v>904</v>
      </c>
      <c r="B990" s="36" t="s">
        <v>288</v>
      </c>
      <c r="C990" s="48" t="s">
        <v>62</v>
      </c>
      <c r="D990" s="16">
        <f t="shared" ref="D990:J990" si="424">-D458</f>
        <v>-199925.1</v>
      </c>
      <c r="E990" s="16">
        <f t="shared" si="424"/>
        <v>-206443.87</v>
      </c>
      <c r="F990" s="16">
        <f t="shared" si="424"/>
        <v>-249902.25</v>
      </c>
      <c r="G990" s="16">
        <f t="shared" si="424"/>
        <v>-278000</v>
      </c>
      <c r="H990" s="16">
        <f t="shared" si="424"/>
        <v>-288340</v>
      </c>
      <c r="I990" s="16">
        <f t="shared" si="424"/>
        <v>-297480</v>
      </c>
      <c r="J990" s="16">
        <f t="shared" si="424"/>
        <v>-306400</v>
      </c>
    </row>
    <row r="991" spans="1:235">
      <c r="A991" s="22" t="s">
        <v>985</v>
      </c>
      <c r="B991" s="36" t="s">
        <v>289</v>
      </c>
      <c r="C991" s="48" t="s">
        <v>62</v>
      </c>
      <c r="D991" s="16">
        <f t="shared" ref="D991:J991" si="425">-D518</f>
        <v>0</v>
      </c>
      <c r="E991" s="16">
        <f t="shared" si="425"/>
        <v>0</v>
      </c>
      <c r="F991" s="16">
        <f t="shared" si="425"/>
        <v>0</v>
      </c>
      <c r="G991" s="16">
        <f t="shared" si="425"/>
        <v>0</v>
      </c>
      <c r="H991" s="16">
        <f t="shared" si="425"/>
        <v>0</v>
      </c>
      <c r="I991" s="16">
        <f t="shared" si="425"/>
        <v>0</v>
      </c>
      <c r="J991" s="16">
        <f t="shared" si="425"/>
        <v>0</v>
      </c>
    </row>
    <row r="992" spans="1:235">
      <c r="A992" s="22" t="s">
        <v>1033</v>
      </c>
      <c r="B992" s="36" t="s">
        <v>290</v>
      </c>
      <c r="C992" s="48" t="s">
        <v>62</v>
      </c>
      <c r="D992" s="16">
        <f t="shared" ref="D992:J992" si="426">-D559</f>
        <v>-20625872.5</v>
      </c>
      <c r="E992" s="16">
        <f t="shared" si="426"/>
        <v>-20951259.420000002</v>
      </c>
      <c r="F992" s="16">
        <f t="shared" si="426"/>
        <v>-27370222.629999999</v>
      </c>
      <c r="G992" s="16">
        <f t="shared" si="426"/>
        <v>-27348800</v>
      </c>
      <c r="H992" s="16">
        <f t="shared" si="426"/>
        <v>-28360600</v>
      </c>
      <c r="I992" s="16">
        <f t="shared" si="426"/>
        <v>-29254000</v>
      </c>
      <c r="J992" s="16">
        <f t="shared" si="426"/>
        <v>-30131600</v>
      </c>
    </row>
    <row r="993" spans="1:235">
      <c r="A993" s="22" t="s">
        <v>1045</v>
      </c>
      <c r="B993" s="36" t="s">
        <v>291</v>
      </c>
      <c r="C993" s="48" t="s">
        <v>62</v>
      </c>
      <c r="D993" s="16">
        <f t="shared" ref="D993:J993" si="427">-D565</f>
        <v>-8667198.2699999996</v>
      </c>
      <c r="E993" s="16">
        <f t="shared" si="427"/>
        <v>-9335422.4299999997</v>
      </c>
      <c r="F993" s="16">
        <f t="shared" si="427"/>
        <v>-10717192.539999999</v>
      </c>
      <c r="G993" s="16">
        <f t="shared" si="427"/>
        <v>-11795000</v>
      </c>
      <c r="H993" s="16">
        <f t="shared" si="427"/>
        <v>-12231400</v>
      </c>
      <c r="I993" s="16">
        <f t="shared" si="427"/>
        <v>-12616600</v>
      </c>
      <c r="J993" s="16">
        <f t="shared" si="427"/>
        <v>-12995000</v>
      </c>
    </row>
    <row r="994" spans="1:235">
      <c r="A994" s="22" t="s">
        <v>1057</v>
      </c>
      <c r="B994" s="36" t="s">
        <v>292</v>
      </c>
      <c r="C994" s="48" t="s">
        <v>62</v>
      </c>
      <c r="D994" s="16">
        <f t="shared" ref="D994:J994" si="428">-D571</f>
        <v>-305875.44</v>
      </c>
      <c r="E994" s="16">
        <f t="shared" si="428"/>
        <v>-298421.51</v>
      </c>
      <c r="F994" s="16">
        <f t="shared" si="428"/>
        <v>-295107.49</v>
      </c>
      <c r="G994" s="16">
        <f t="shared" si="428"/>
        <v>-324800</v>
      </c>
      <c r="H994" s="16">
        <f t="shared" si="428"/>
        <v>-336800</v>
      </c>
      <c r="I994" s="16">
        <f t="shared" si="428"/>
        <v>-347400</v>
      </c>
      <c r="J994" s="16">
        <f t="shared" si="428"/>
        <v>-357800</v>
      </c>
    </row>
    <row r="995" spans="1:235" s="92" customFormat="1" ht="11.25">
      <c r="A995" s="44"/>
      <c r="B995" s="54" t="s">
        <v>293</v>
      </c>
      <c r="C995" s="104"/>
      <c r="D995" s="43">
        <f t="shared" ref="D995:H995" si="429">SUM(D996:D1006)</f>
        <v>-604276.1</v>
      </c>
      <c r="E995" s="43">
        <f t="shared" si="429"/>
        <v>-593413.04</v>
      </c>
      <c r="F995" s="43">
        <f t="shared" si="429"/>
        <v>-2162780.3600000003</v>
      </c>
      <c r="G995" s="43">
        <f t="shared" si="429"/>
        <v>-8655976.9699999988</v>
      </c>
      <c r="H995" s="43">
        <f t="shared" si="429"/>
        <v>-11300000</v>
      </c>
      <c r="I995" s="43">
        <f t="shared" ref="I995:J995" si="430">SUM(I996:I1006)</f>
        <v>-9662200</v>
      </c>
      <c r="J995" s="43">
        <f t="shared" si="430"/>
        <v>-9950400</v>
      </c>
      <c r="HK995" s="93"/>
      <c r="HL995" s="93"/>
      <c r="HM995" s="93"/>
      <c r="HN995" s="93"/>
      <c r="HO995" s="93"/>
      <c r="HP995" s="93"/>
      <c r="HQ995" s="93"/>
      <c r="HR995" s="93"/>
      <c r="HS995" s="93"/>
      <c r="HT995" s="93"/>
      <c r="HU995" s="93"/>
      <c r="HV995" s="93"/>
      <c r="HW995" s="93"/>
      <c r="HX995" s="93"/>
      <c r="HY995" s="93"/>
      <c r="HZ995" s="93"/>
      <c r="IA995" s="93"/>
    </row>
    <row r="996" spans="1:235">
      <c r="A996" s="82" t="s">
        <v>352</v>
      </c>
      <c r="B996" s="82" t="s">
        <v>353</v>
      </c>
      <c r="C996" s="23" t="s">
        <v>14</v>
      </c>
      <c r="D996" s="16">
        <v>-362565.66</v>
      </c>
      <c r="E996" s="16">
        <v>-356047.77</v>
      </c>
      <c r="F996" s="16">
        <v>-305054.53000000003</v>
      </c>
      <c r="G996" s="16">
        <v>-2569726.1800000002</v>
      </c>
      <c r="H996" s="16">
        <v>-2905440</v>
      </c>
      <c r="I996" s="16">
        <v>-2992200</v>
      </c>
      <c r="J996" s="16">
        <v>-3081600</v>
      </c>
    </row>
    <row r="997" spans="1:235">
      <c r="A997" s="82" t="s">
        <v>354</v>
      </c>
      <c r="B997" s="82" t="s">
        <v>1460</v>
      </c>
      <c r="C997" s="23" t="s">
        <v>15</v>
      </c>
      <c r="D997" s="16">
        <v>-151073.22</v>
      </c>
      <c r="E997" s="16">
        <v>-148358.51</v>
      </c>
      <c r="F997" s="16">
        <v>-127109.88</v>
      </c>
      <c r="G997" s="16">
        <v>-1070719.24</v>
      </c>
      <c r="H997" s="16">
        <v>-1210600</v>
      </c>
      <c r="I997" s="16">
        <v>-1246750</v>
      </c>
      <c r="J997" s="16">
        <v>-1284000</v>
      </c>
    </row>
    <row r="998" spans="1:235">
      <c r="A998" s="82" t="s">
        <v>356</v>
      </c>
      <c r="B998" s="82" t="s">
        <v>1461</v>
      </c>
      <c r="C998" s="23" t="s">
        <v>16</v>
      </c>
      <c r="D998" s="16">
        <v>-90637.22</v>
      </c>
      <c r="E998" s="16">
        <v>-89006.76</v>
      </c>
      <c r="F998" s="16">
        <v>-76259.58</v>
      </c>
      <c r="G998" s="16">
        <v>-642431.55000000005</v>
      </c>
      <c r="H998" s="16">
        <v>-726360</v>
      </c>
      <c r="I998" s="16">
        <v>-748050</v>
      </c>
      <c r="J998" s="16">
        <v>-770400</v>
      </c>
    </row>
    <row r="999" spans="1:235">
      <c r="A999" s="82" t="s">
        <v>385</v>
      </c>
      <c r="B999" s="82" t="s">
        <v>386</v>
      </c>
      <c r="C999" s="23" t="s">
        <v>14</v>
      </c>
      <c r="D999" s="16">
        <v>0</v>
      </c>
      <c r="E999" s="16">
        <v>0</v>
      </c>
      <c r="F999" s="16">
        <v>-8545.0300000000007</v>
      </c>
      <c r="G999" s="16">
        <v>-388020</v>
      </c>
      <c r="H999" s="16">
        <v>-402780</v>
      </c>
      <c r="I999" s="16">
        <v>-414720</v>
      </c>
      <c r="J999" s="16">
        <v>-427020</v>
      </c>
    </row>
    <row r="1000" spans="1:235">
      <c r="A1000" s="82" t="s">
        <v>387</v>
      </c>
      <c r="B1000" s="82" t="s">
        <v>388</v>
      </c>
      <c r="C1000" s="23" t="s">
        <v>15</v>
      </c>
      <c r="D1000" s="16">
        <v>0</v>
      </c>
      <c r="E1000" s="16">
        <v>0</v>
      </c>
      <c r="F1000" s="16">
        <v>-3560.43</v>
      </c>
      <c r="G1000" s="16">
        <v>-161675</v>
      </c>
      <c r="H1000" s="16">
        <v>-167825</v>
      </c>
      <c r="I1000" s="16">
        <v>-172800</v>
      </c>
      <c r="J1000" s="16">
        <v>-177925</v>
      </c>
    </row>
    <row r="1001" spans="1:235">
      <c r="A1001" s="82" t="s">
        <v>389</v>
      </c>
      <c r="B1001" s="82" t="s">
        <v>390</v>
      </c>
      <c r="C1001" s="23" t="s">
        <v>16</v>
      </c>
      <c r="D1001" s="16">
        <v>0</v>
      </c>
      <c r="E1001" s="16">
        <v>0</v>
      </c>
      <c r="F1001" s="16">
        <v>-2136.2600000000002</v>
      </c>
      <c r="G1001" s="16">
        <v>-97005</v>
      </c>
      <c r="H1001" s="16">
        <v>-100695</v>
      </c>
      <c r="I1001" s="16">
        <v>-103680</v>
      </c>
      <c r="J1001" s="16">
        <v>-106755</v>
      </c>
    </row>
    <row r="1002" spans="1:235">
      <c r="A1002" s="82" t="s">
        <v>404</v>
      </c>
      <c r="B1002" s="82" t="s">
        <v>405</v>
      </c>
      <c r="C1002" s="23" t="s">
        <v>14</v>
      </c>
      <c r="D1002" s="16">
        <v>0</v>
      </c>
      <c r="E1002" s="16">
        <v>0</v>
      </c>
      <c r="F1002" s="16">
        <v>-984068.74</v>
      </c>
      <c r="G1002" s="16">
        <v>-1435380</v>
      </c>
      <c r="H1002" s="16">
        <v>-2640840</v>
      </c>
      <c r="I1002" s="16">
        <v>-1534740</v>
      </c>
      <c r="J1002" s="16">
        <v>-1580520</v>
      </c>
    </row>
    <row r="1003" spans="1:235">
      <c r="A1003" s="82" t="s">
        <v>406</v>
      </c>
      <c r="B1003" s="82" t="s">
        <v>407</v>
      </c>
      <c r="C1003" s="23" t="s">
        <v>15</v>
      </c>
      <c r="D1003" s="16">
        <v>0</v>
      </c>
      <c r="E1003" s="16">
        <v>0</v>
      </c>
      <c r="F1003" s="16">
        <v>-410028.71</v>
      </c>
      <c r="G1003" s="16">
        <v>-598075</v>
      </c>
      <c r="H1003" s="16">
        <v>-1100350</v>
      </c>
      <c r="I1003" s="16">
        <v>-639475</v>
      </c>
      <c r="J1003" s="16">
        <v>-658550</v>
      </c>
    </row>
    <row r="1004" spans="1:235">
      <c r="A1004" s="82" t="s">
        <v>408</v>
      </c>
      <c r="B1004" s="82" t="s">
        <v>409</v>
      </c>
      <c r="C1004" s="23" t="s">
        <v>16</v>
      </c>
      <c r="D1004" s="16">
        <v>0</v>
      </c>
      <c r="E1004" s="16">
        <v>0</v>
      </c>
      <c r="F1004" s="16">
        <v>-246017.2</v>
      </c>
      <c r="G1004" s="16">
        <v>-358845</v>
      </c>
      <c r="H1004" s="16">
        <v>-660210</v>
      </c>
      <c r="I1004" s="16">
        <v>-383685</v>
      </c>
      <c r="J1004" s="16">
        <v>-395130</v>
      </c>
    </row>
    <row r="1005" spans="1:235" ht="15" customHeight="1">
      <c r="A1005" s="82" t="s">
        <v>1462</v>
      </c>
      <c r="B1005" s="82" t="s">
        <v>231</v>
      </c>
      <c r="C1005" s="23" t="s">
        <v>14</v>
      </c>
      <c r="D1005" s="16">
        <v>0</v>
      </c>
      <c r="E1005" s="16">
        <v>0</v>
      </c>
      <c r="F1005" s="16">
        <v>0</v>
      </c>
      <c r="G1005" s="16">
        <v>-334100</v>
      </c>
      <c r="H1005" s="16">
        <v>-346800</v>
      </c>
      <c r="I1005" s="16">
        <v>-356900</v>
      </c>
      <c r="J1005" s="16">
        <v>-367300</v>
      </c>
    </row>
    <row r="1006" spans="1:235" ht="15.75" customHeight="1">
      <c r="A1006" s="82" t="s">
        <v>1308</v>
      </c>
      <c r="B1006" s="82" t="s">
        <v>294</v>
      </c>
      <c r="C1006" s="23" t="s">
        <v>132</v>
      </c>
      <c r="D1006" s="16">
        <v>0</v>
      </c>
      <c r="E1006" s="16">
        <v>0</v>
      </c>
      <c r="F1006" s="16">
        <v>0</v>
      </c>
      <c r="G1006" s="16">
        <v>-1000000</v>
      </c>
      <c r="H1006" s="16">
        <v>-1038100</v>
      </c>
      <c r="I1006" s="16">
        <v>-1069200</v>
      </c>
      <c r="J1006" s="16">
        <v>-1101200</v>
      </c>
    </row>
    <row r="1007" spans="1:235" s="92" customFormat="1" ht="17.25" customHeight="1">
      <c r="A1007" s="44"/>
      <c r="B1007" s="54" t="s">
        <v>221</v>
      </c>
      <c r="C1007" s="104"/>
      <c r="D1007" s="43">
        <f>SUM(D1008:D1134)</f>
        <v>-998110.15000000026</v>
      </c>
      <c r="E1007" s="43">
        <f>SUM(E1008:E1139)</f>
        <v>-4667187.9099999992</v>
      </c>
      <c r="F1007" s="43">
        <f>SUM(F1008:F1140)</f>
        <v>-778101.74999999965</v>
      </c>
      <c r="G1007" s="43">
        <f>SUM(G1008:G1140)</f>
        <v>0</v>
      </c>
      <c r="H1007" s="43">
        <f>SUM(H1008:H1140)</f>
        <v>0</v>
      </c>
      <c r="I1007" s="43">
        <f>SUM(I1008:I1140)</f>
        <v>0</v>
      </c>
      <c r="J1007" s="43">
        <f>SUM(J1008:J1140)</f>
        <v>0</v>
      </c>
      <c r="HK1007" s="93"/>
      <c r="HL1007" s="93"/>
      <c r="HM1007" s="93"/>
      <c r="HN1007" s="93"/>
      <c r="HO1007" s="93"/>
      <c r="HP1007" s="93"/>
      <c r="HQ1007" s="93"/>
      <c r="HR1007" s="93"/>
      <c r="HS1007" s="93"/>
      <c r="HT1007" s="93"/>
      <c r="HU1007" s="93"/>
      <c r="HV1007" s="93"/>
      <c r="HW1007" s="93"/>
      <c r="HX1007" s="93"/>
      <c r="HY1007" s="93"/>
      <c r="HZ1007" s="93"/>
      <c r="IA1007" s="93"/>
    </row>
    <row r="1008" spans="1:235" s="64" customFormat="1" ht="21" hidden="1" customHeight="1">
      <c r="A1008" s="22" t="s">
        <v>312</v>
      </c>
      <c r="B1008" s="36" t="s">
        <v>313</v>
      </c>
      <c r="C1008" s="23" t="s">
        <v>14</v>
      </c>
      <c r="D1008" s="17">
        <v>-8857.41</v>
      </c>
      <c r="E1008" s="17">
        <v>-2321.5700000000002</v>
      </c>
      <c r="F1008" s="17">
        <v>-1088.73</v>
      </c>
      <c r="G1008" s="90"/>
      <c r="H1008" s="90"/>
      <c r="I1008" s="90"/>
      <c r="J1008" s="90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  <c r="BA1008" s="67"/>
      <c r="BB1008" s="67"/>
      <c r="BC1008" s="67"/>
      <c r="BD1008" s="67"/>
      <c r="BE1008" s="67"/>
      <c r="BF1008" s="67"/>
      <c r="BG1008" s="67"/>
      <c r="BH1008" s="67"/>
      <c r="BI1008" s="67"/>
      <c r="BJ1008" s="67"/>
      <c r="BK1008" s="67"/>
      <c r="BL1008" s="67"/>
      <c r="BM1008" s="67"/>
      <c r="BN1008" s="67"/>
      <c r="BO1008" s="67"/>
      <c r="BP1008" s="67"/>
      <c r="BQ1008" s="67"/>
      <c r="BR1008" s="67"/>
      <c r="BS1008" s="67"/>
      <c r="BT1008" s="67"/>
      <c r="BU1008" s="67"/>
      <c r="BV1008" s="67"/>
      <c r="BW1008" s="67"/>
      <c r="BX1008" s="67"/>
      <c r="BY1008" s="67"/>
      <c r="BZ1008" s="67"/>
      <c r="CA1008" s="67"/>
      <c r="CB1008" s="67"/>
      <c r="CC1008" s="67"/>
      <c r="CD1008" s="67"/>
      <c r="CE1008" s="67"/>
      <c r="CF1008" s="67"/>
      <c r="CG1008" s="67"/>
      <c r="CH1008" s="67"/>
      <c r="CI1008" s="67"/>
      <c r="CJ1008" s="67"/>
      <c r="CK1008" s="67"/>
      <c r="CL1008" s="67"/>
      <c r="CM1008" s="67"/>
      <c r="CN1008" s="67"/>
      <c r="CO1008" s="67"/>
      <c r="CP1008" s="67"/>
      <c r="CQ1008" s="67"/>
      <c r="CR1008" s="67"/>
      <c r="CS1008" s="67"/>
      <c r="CT1008" s="67"/>
      <c r="CU1008" s="67"/>
      <c r="CV1008" s="67"/>
      <c r="CW1008" s="67"/>
      <c r="CX1008" s="67"/>
      <c r="CY1008" s="67"/>
      <c r="CZ1008" s="67"/>
      <c r="DA1008" s="67"/>
      <c r="DB1008" s="67"/>
      <c r="DC1008" s="67"/>
      <c r="DD1008" s="67"/>
      <c r="DE1008" s="67"/>
      <c r="DF1008" s="67"/>
      <c r="DG1008" s="67"/>
      <c r="DH1008" s="67"/>
      <c r="DI1008" s="67"/>
      <c r="DJ1008" s="67"/>
      <c r="DK1008" s="67"/>
      <c r="DL1008" s="67"/>
      <c r="DM1008" s="67"/>
      <c r="DN1008" s="67"/>
      <c r="DO1008" s="67"/>
      <c r="DP1008" s="67"/>
      <c r="DQ1008" s="67"/>
      <c r="DR1008" s="67"/>
      <c r="DS1008" s="67"/>
      <c r="DT1008" s="67"/>
      <c r="DU1008" s="67"/>
      <c r="DV1008" s="67"/>
      <c r="DW1008" s="67"/>
      <c r="DX1008" s="67"/>
      <c r="DY1008" s="67"/>
      <c r="DZ1008" s="67"/>
      <c r="EA1008" s="67"/>
      <c r="EB1008" s="67"/>
      <c r="EC1008" s="67"/>
      <c r="ED1008" s="67"/>
      <c r="EE1008" s="67"/>
      <c r="EF1008" s="67"/>
      <c r="EG1008" s="67"/>
      <c r="EH1008" s="67"/>
      <c r="EI1008" s="67"/>
      <c r="EJ1008" s="67"/>
      <c r="EK1008" s="67"/>
      <c r="EL1008" s="67"/>
      <c r="EM1008" s="67"/>
      <c r="EN1008" s="67"/>
      <c r="EO1008" s="67"/>
      <c r="EP1008" s="67"/>
      <c r="EQ1008" s="67"/>
      <c r="ER1008" s="67"/>
      <c r="ES1008" s="67"/>
      <c r="ET1008" s="67"/>
      <c r="EU1008" s="67"/>
      <c r="EV1008" s="67"/>
      <c r="EW1008" s="67"/>
      <c r="EX1008" s="67"/>
      <c r="EY1008" s="67"/>
      <c r="EZ1008" s="67"/>
      <c r="FA1008" s="67"/>
      <c r="FB1008" s="67"/>
      <c r="FC1008" s="67"/>
      <c r="FD1008" s="67"/>
      <c r="FE1008" s="67"/>
      <c r="FF1008" s="67"/>
      <c r="FG1008" s="67"/>
      <c r="FH1008" s="67"/>
      <c r="FI1008" s="67"/>
      <c r="FJ1008" s="67"/>
      <c r="FK1008" s="67"/>
      <c r="FL1008" s="67"/>
      <c r="FM1008" s="67"/>
      <c r="FN1008" s="67"/>
      <c r="FO1008" s="67"/>
      <c r="FP1008" s="67"/>
      <c r="FQ1008" s="67"/>
      <c r="FR1008" s="67"/>
      <c r="FS1008" s="67"/>
      <c r="FT1008" s="67"/>
      <c r="FU1008" s="67"/>
      <c r="FV1008" s="67"/>
      <c r="FW1008" s="67"/>
      <c r="FX1008" s="67"/>
      <c r="FY1008" s="67"/>
      <c r="FZ1008" s="67"/>
      <c r="GA1008" s="67"/>
      <c r="GB1008" s="67"/>
      <c r="GC1008" s="67"/>
      <c r="GD1008" s="67"/>
      <c r="GE1008" s="67"/>
      <c r="GF1008" s="67"/>
      <c r="GG1008" s="67"/>
      <c r="GH1008" s="67"/>
      <c r="GI1008" s="67"/>
      <c r="GJ1008" s="67"/>
      <c r="GK1008" s="67"/>
      <c r="GL1008" s="67"/>
      <c r="GM1008" s="67"/>
      <c r="GN1008" s="67"/>
      <c r="GO1008" s="67"/>
      <c r="GP1008" s="67"/>
      <c r="GQ1008" s="67"/>
      <c r="GR1008" s="67"/>
      <c r="GS1008" s="67"/>
      <c r="GT1008" s="67"/>
      <c r="GU1008" s="67"/>
      <c r="GV1008" s="67"/>
      <c r="GW1008" s="67"/>
      <c r="GX1008" s="67"/>
      <c r="GY1008" s="67"/>
      <c r="GZ1008" s="67"/>
      <c r="HA1008" s="67"/>
      <c r="HB1008" s="67"/>
      <c r="HC1008" s="67"/>
      <c r="HD1008" s="67"/>
      <c r="HE1008" s="67"/>
      <c r="HF1008" s="67"/>
      <c r="HG1008" s="67"/>
      <c r="HH1008" s="67"/>
      <c r="HI1008" s="67"/>
      <c r="HJ1008" s="67"/>
    </row>
    <row r="1009" spans="1:218" s="64" customFormat="1" ht="18" hidden="1">
      <c r="A1009" s="22" t="s">
        <v>314</v>
      </c>
      <c r="B1009" s="36" t="s">
        <v>315</v>
      </c>
      <c r="C1009" s="23" t="s">
        <v>15</v>
      </c>
      <c r="D1009" s="17">
        <v>-3690.58</v>
      </c>
      <c r="E1009" s="17">
        <v>-967.32</v>
      </c>
      <c r="F1009" s="17">
        <v>-453.64</v>
      </c>
      <c r="G1009" s="90"/>
      <c r="H1009" s="90"/>
      <c r="I1009" s="90"/>
      <c r="J1009" s="90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67"/>
      <c r="BB1009" s="67"/>
      <c r="BC1009" s="67"/>
      <c r="BD1009" s="67"/>
      <c r="BE1009" s="67"/>
      <c r="BF1009" s="67"/>
      <c r="BG1009" s="67"/>
      <c r="BH1009" s="67"/>
      <c r="BI1009" s="67"/>
      <c r="BJ1009" s="67"/>
      <c r="BK1009" s="67"/>
      <c r="BL1009" s="67"/>
      <c r="BM1009" s="67"/>
      <c r="BN1009" s="67"/>
      <c r="BO1009" s="67"/>
      <c r="BP1009" s="67"/>
      <c r="BQ1009" s="67"/>
      <c r="BR1009" s="67"/>
      <c r="BS1009" s="67"/>
      <c r="BT1009" s="67"/>
      <c r="BU1009" s="67"/>
      <c r="BV1009" s="67"/>
      <c r="BW1009" s="67"/>
      <c r="BX1009" s="67"/>
      <c r="BY1009" s="67"/>
      <c r="BZ1009" s="67"/>
      <c r="CA1009" s="67"/>
      <c r="CB1009" s="67"/>
      <c r="CC1009" s="67"/>
      <c r="CD1009" s="67"/>
      <c r="CE1009" s="67"/>
      <c r="CF1009" s="67"/>
      <c r="CG1009" s="67"/>
      <c r="CH1009" s="67"/>
      <c r="CI1009" s="67"/>
      <c r="CJ1009" s="67"/>
      <c r="CK1009" s="67"/>
      <c r="CL1009" s="67"/>
      <c r="CM1009" s="67"/>
      <c r="CN1009" s="67"/>
      <c r="CO1009" s="67"/>
      <c r="CP1009" s="67"/>
      <c r="CQ1009" s="67"/>
      <c r="CR1009" s="67"/>
      <c r="CS1009" s="67"/>
      <c r="CT1009" s="67"/>
      <c r="CU1009" s="67"/>
      <c r="CV1009" s="67"/>
      <c r="CW1009" s="67"/>
      <c r="CX1009" s="67"/>
      <c r="CY1009" s="67"/>
      <c r="CZ1009" s="67"/>
      <c r="DA1009" s="67"/>
      <c r="DB1009" s="67"/>
      <c r="DC1009" s="67"/>
      <c r="DD1009" s="67"/>
      <c r="DE1009" s="67"/>
      <c r="DF1009" s="67"/>
      <c r="DG1009" s="67"/>
      <c r="DH1009" s="67"/>
      <c r="DI1009" s="67"/>
      <c r="DJ1009" s="67"/>
      <c r="DK1009" s="67"/>
      <c r="DL1009" s="67"/>
      <c r="DM1009" s="67"/>
      <c r="DN1009" s="67"/>
      <c r="DO1009" s="67"/>
      <c r="DP1009" s="67"/>
      <c r="DQ1009" s="67"/>
      <c r="DR1009" s="67"/>
      <c r="DS1009" s="67"/>
      <c r="DT1009" s="67"/>
      <c r="DU1009" s="67"/>
      <c r="DV1009" s="67"/>
      <c r="DW1009" s="67"/>
      <c r="DX1009" s="67"/>
      <c r="DY1009" s="67"/>
      <c r="DZ1009" s="67"/>
      <c r="EA1009" s="67"/>
      <c r="EB1009" s="67"/>
      <c r="EC1009" s="67"/>
      <c r="ED1009" s="67"/>
      <c r="EE1009" s="67"/>
      <c r="EF1009" s="67"/>
      <c r="EG1009" s="67"/>
      <c r="EH1009" s="67"/>
      <c r="EI1009" s="67"/>
      <c r="EJ1009" s="67"/>
      <c r="EK1009" s="67"/>
      <c r="EL1009" s="67"/>
      <c r="EM1009" s="67"/>
      <c r="EN1009" s="67"/>
      <c r="EO1009" s="67"/>
      <c r="EP1009" s="67"/>
      <c r="EQ1009" s="67"/>
      <c r="ER1009" s="67"/>
      <c r="ES1009" s="67"/>
      <c r="ET1009" s="67"/>
      <c r="EU1009" s="67"/>
      <c r="EV1009" s="67"/>
      <c r="EW1009" s="67"/>
      <c r="EX1009" s="67"/>
      <c r="EY1009" s="67"/>
      <c r="EZ1009" s="67"/>
      <c r="FA1009" s="67"/>
      <c r="FB1009" s="67"/>
      <c r="FC1009" s="67"/>
      <c r="FD1009" s="67"/>
      <c r="FE1009" s="67"/>
      <c r="FF1009" s="67"/>
      <c r="FG1009" s="67"/>
      <c r="FH1009" s="67"/>
      <c r="FI1009" s="67"/>
      <c r="FJ1009" s="67"/>
      <c r="FK1009" s="67"/>
      <c r="FL1009" s="67"/>
      <c r="FM1009" s="67"/>
      <c r="FN1009" s="67"/>
      <c r="FO1009" s="67"/>
      <c r="FP1009" s="67"/>
      <c r="FQ1009" s="67"/>
      <c r="FR1009" s="67"/>
      <c r="FS1009" s="67"/>
      <c r="FT1009" s="67"/>
      <c r="FU1009" s="67"/>
      <c r="FV1009" s="67"/>
      <c r="FW1009" s="67"/>
      <c r="FX1009" s="67"/>
      <c r="FY1009" s="67"/>
      <c r="FZ1009" s="67"/>
      <c r="GA1009" s="67"/>
      <c r="GB1009" s="67"/>
      <c r="GC1009" s="67"/>
      <c r="GD1009" s="67"/>
      <c r="GE1009" s="67"/>
      <c r="GF1009" s="67"/>
      <c r="GG1009" s="67"/>
      <c r="GH1009" s="67"/>
      <c r="GI1009" s="67"/>
      <c r="GJ1009" s="67"/>
      <c r="GK1009" s="67"/>
      <c r="GL1009" s="67"/>
      <c r="GM1009" s="67"/>
      <c r="GN1009" s="67"/>
      <c r="GO1009" s="67"/>
      <c r="GP1009" s="67"/>
      <c r="GQ1009" s="67"/>
      <c r="GR1009" s="67"/>
      <c r="GS1009" s="67"/>
      <c r="GT1009" s="67"/>
      <c r="GU1009" s="67"/>
      <c r="GV1009" s="67"/>
      <c r="GW1009" s="67"/>
      <c r="GX1009" s="67"/>
      <c r="GY1009" s="67"/>
      <c r="GZ1009" s="67"/>
      <c r="HA1009" s="67"/>
      <c r="HB1009" s="67"/>
      <c r="HC1009" s="67"/>
      <c r="HD1009" s="67"/>
      <c r="HE1009" s="67"/>
      <c r="HF1009" s="67"/>
      <c r="HG1009" s="67"/>
      <c r="HH1009" s="67"/>
      <c r="HI1009" s="67"/>
      <c r="HJ1009" s="67"/>
    </row>
    <row r="1010" spans="1:218" s="64" customFormat="1" ht="11.25" hidden="1" customHeight="1">
      <c r="A1010" s="22" t="s">
        <v>316</v>
      </c>
      <c r="B1010" s="36" t="s">
        <v>317</v>
      </c>
      <c r="C1010" s="23" t="s">
        <v>16</v>
      </c>
      <c r="D1010" s="17">
        <v>-2214.34</v>
      </c>
      <c r="E1010" s="17">
        <v>-580.41</v>
      </c>
      <c r="F1010" s="17">
        <v>-272.19</v>
      </c>
      <c r="G1010" s="90"/>
      <c r="H1010" s="90"/>
      <c r="I1010" s="90"/>
      <c r="J1010" s="90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67"/>
      <c r="BB1010" s="67"/>
      <c r="BC1010" s="67"/>
      <c r="BD1010" s="67"/>
      <c r="BE1010" s="67"/>
      <c r="BF1010" s="67"/>
      <c r="BG1010" s="67"/>
      <c r="BH1010" s="67"/>
      <c r="BI1010" s="67"/>
      <c r="BJ1010" s="67"/>
      <c r="BK1010" s="67"/>
      <c r="BL1010" s="67"/>
      <c r="BM1010" s="67"/>
      <c r="BN1010" s="67"/>
      <c r="BO1010" s="67"/>
      <c r="BP1010" s="67"/>
      <c r="BQ1010" s="67"/>
      <c r="BR1010" s="67"/>
      <c r="BS1010" s="67"/>
      <c r="BT1010" s="67"/>
      <c r="BU1010" s="67"/>
      <c r="BV1010" s="67"/>
      <c r="BW1010" s="67"/>
      <c r="BX1010" s="67"/>
      <c r="BY1010" s="67"/>
      <c r="BZ1010" s="67"/>
      <c r="CA1010" s="67"/>
      <c r="CB1010" s="67"/>
      <c r="CC1010" s="67"/>
      <c r="CD1010" s="67"/>
      <c r="CE1010" s="67"/>
      <c r="CF1010" s="67"/>
      <c r="CG1010" s="67"/>
      <c r="CH1010" s="67"/>
      <c r="CI1010" s="67"/>
      <c r="CJ1010" s="67"/>
      <c r="CK1010" s="67"/>
      <c r="CL1010" s="67"/>
      <c r="CM1010" s="67"/>
      <c r="CN1010" s="67"/>
      <c r="CO1010" s="67"/>
      <c r="CP1010" s="67"/>
      <c r="CQ1010" s="67"/>
      <c r="CR1010" s="67"/>
      <c r="CS1010" s="67"/>
      <c r="CT1010" s="67"/>
      <c r="CU1010" s="67"/>
      <c r="CV1010" s="67"/>
      <c r="CW1010" s="67"/>
      <c r="CX1010" s="67"/>
      <c r="CY1010" s="67"/>
      <c r="CZ1010" s="67"/>
      <c r="DA1010" s="67"/>
      <c r="DB1010" s="67"/>
      <c r="DC1010" s="67"/>
      <c r="DD1010" s="67"/>
      <c r="DE1010" s="67"/>
      <c r="DF1010" s="67"/>
      <c r="DG1010" s="67"/>
      <c r="DH1010" s="67"/>
      <c r="DI1010" s="67"/>
      <c r="DJ1010" s="67"/>
      <c r="DK1010" s="67"/>
      <c r="DL1010" s="67"/>
      <c r="DM1010" s="67"/>
      <c r="DN1010" s="67"/>
      <c r="DO1010" s="67"/>
      <c r="DP1010" s="67"/>
      <c r="DQ1010" s="67"/>
      <c r="DR1010" s="67"/>
      <c r="DS1010" s="67"/>
      <c r="DT1010" s="67"/>
      <c r="DU1010" s="67"/>
      <c r="DV1010" s="67"/>
      <c r="DW1010" s="67"/>
      <c r="DX1010" s="67"/>
      <c r="DY1010" s="67"/>
      <c r="DZ1010" s="67"/>
      <c r="EA1010" s="67"/>
      <c r="EB1010" s="67"/>
      <c r="EC1010" s="67"/>
      <c r="ED1010" s="67"/>
      <c r="EE1010" s="67"/>
      <c r="EF1010" s="67"/>
      <c r="EG1010" s="67"/>
      <c r="EH1010" s="67"/>
      <c r="EI1010" s="67"/>
      <c r="EJ1010" s="67"/>
      <c r="EK1010" s="67"/>
      <c r="EL1010" s="67"/>
      <c r="EM1010" s="67"/>
      <c r="EN1010" s="67"/>
      <c r="EO1010" s="67"/>
      <c r="EP1010" s="67"/>
      <c r="EQ1010" s="67"/>
      <c r="ER1010" s="67"/>
      <c r="ES1010" s="67"/>
      <c r="ET1010" s="67"/>
      <c r="EU1010" s="67"/>
      <c r="EV1010" s="67"/>
      <c r="EW1010" s="67"/>
      <c r="EX1010" s="67"/>
      <c r="EY1010" s="67"/>
      <c r="EZ1010" s="67"/>
      <c r="FA1010" s="67"/>
      <c r="FB1010" s="67"/>
      <c r="FC1010" s="67"/>
      <c r="FD1010" s="67"/>
      <c r="FE1010" s="67"/>
      <c r="FF1010" s="67"/>
      <c r="FG1010" s="67"/>
      <c r="FH1010" s="67"/>
      <c r="FI1010" s="67"/>
      <c r="FJ1010" s="67"/>
      <c r="FK1010" s="67"/>
      <c r="FL1010" s="67"/>
      <c r="FM1010" s="67"/>
      <c r="FN1010" s="67"/>
      <c r="FO1010" s="67"/>
      <c r="FP1010" s="67"/>
      <c r="FQ1010" s="67"/>
      <c r="FR1010" s="67"/>
      <c r="FS1010" s="67"/>
      <c r="FT1010" s="67"/>
      <c r="FU1010" s="67"/>
      <c r="FV1010" s="67"/>
      <c r="FW1010" s="67"/>
      <c r="FX1010" s="67"/>
      <c r="FY1010" s="67"/>
      <c r="FZ1010" s="67"/>
      <c r="GA1010" s="67"/>
      <c r="GB1010" s="67"/>
      <c r="GC1010" s="67"/>
      <c r="GD1010" s="67"/>
      <c r="GE1010" s="67"/>
      <c r="GF1010" s="67"/>
      <c r="GG1010" s="67"/>
      <c r="GH1010" s="67"/>
      <c r="GI1010" s="67"/>
      <c r="GJ1010" s="67"/>
      <c r="GK1010" s="67"/>
      <c r="GL1010" s="67"/>
      <c r="GM1010" s="67"/>
      <c r="GN1010" s="67"/>
      <c r="GO1010" s="67"/>
      <c r="GP1010" s="67"/>
      <c r="GQ1010" s="67"/>
      <c r="GR1010" s="67"/>
      <c r="GS1010" s="67"/>
      <c r="GT1010" s="67"/>
      <c r="GU1010" s="67"/>
      <c r="GV1010" s="67"/>
      <c r="GW1010" s="67"/>
      <c r="GX1010" s="67"/>
      <c r="GY1010" s="67"/>
      <c r="GZ1010" s="67"/>
      <c r="HA1010" s="67"/>
      <c r="HB1010" s="67"/>
      <c r="HC1010" s="67"/>
      <c r="HD1010" s="67"/>
      <c r="HE1010" s="67"/>
      <c r="HF1010" s="67"/>
      <c r="HG1010" s="67"/>
      <c r="HH1010" s="67"/>
      <c r="HI1010" s="67"/>
      <c r="HJ1010" s="67"/>
    </row>
    <row r="1011" spans="1:218" s="64" customFormat="1" ht="11.25" hidden="1" customHeight="1">
      <c r="A1011" s="22" t="s">
        <v>339</v>
      </c>
      <c r="B1011" s="22" t="s">
        <v>340</v>
      </c>
      <c r="C1011" s="23" t="s">
        <v>14</v>
      </c>
      <c r="D1011" s="17">
        <v>-654.53</v>
      </c>
      <c r="E1011" s="17">
        <v>-113.88</v>
      </c>
      <c r="F1011" s="17">
        <v>-25358.77</v>
      </c>
      <c r="G1011" s="90"/>
      <c r="H1011" s="90"/>
      <c r="I1011" s="90"/>
      <c r="J1011" s="90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  <c r="BB1011" s="67"/>
      <c r="BC1011" s="67"/>
      <c r="BD1011" s="67"/>
      <c r="BE1011" s="67"/>
      <c r="BF1011" s="67"/>
      <c r="BG1011" s="67"/>
      <c r="BH1011" s="67"/>
      <c r="BI1011" s="67"/>
      <c r="BJ1011" s="67"/>
      <c r="BK1011" s="67"/>
      <c r="BL1011" s="67"/>
      <c r="BM1011" s="67"/>
      <c r="BN1011" s="67"/>
      <c r="BO1011" s="67"/>
      <c r="BP1011" s="67"/>
      <c r="BQ1011" s="67"/>
      <c r="BR1011" s="67"/>
      <c r="BS1011" s="67"/>
      <c r="BT1011" s="67"/>
      <c r="BU1011" s="67"/>
      <c r="BV1011" s="67"/>
      <c r="BW1011" s="67"/>
      <c r="BX1011" s="67"/>
      <c r="BY1011" s="67"/>
      <c r="BZ1011" s="67"/>
      <c r="CA1011" s="67"/>
      <c r="CB1011" s="67"/>
      <c r="CC1011" s="67"/>
      <c r="CD1011" s="67"/>
      <c r="CE1011" s="67"/>
      <c r="CF1011" s="67"/>
      <c r="CG1011" s="67"/>
      <c r="CH1011" s="67"/>
      <c r="CI1011" s="67"/>
      <c r="CJ1011" s="67"/>
      <c r="CK1011" s="67"/>
      <c r="CL1011" s="67"/>
      <c r="CM1011" s="67"/>
      <c r="CN1011" s="67"/>
      <c r="CO1011" s="67"/>
      <c r="CP1011" s="67"/>
      <c r="CQ1011" s="67"/>
      <c r="CR1011" s="67"/>
      <c r="CS1011" s="67"/>
      <c r="CT1011" s="67"/>
      <c r="CU1011" s="67"/>
      <c r="CV1011" s="67"/>
      <c r="CW1011" s="67"/>
      <c r="CX1011" s="67"/>
      <c r="CY1011" s="67"/>
      <c r="CZ1011" s="67"/>
      <c r="DA1011" s="67"/>
      <c r="DB1011" s="67"/>
      <c r="DC1011" s="67"/>
      <c r="DD1011" s="67"/>
      <c r="DE1011" s="67"/>
      <c r="DF1011" s="67"/>
      <c r="DG1011" s="67"/>
      <c r="DH1011" s="67"/>
      <c r="DI1011" s="67"/>
      <c r="DJ1011" s="67"/>
      <c r="DK1011" s="67"/>
      <c r="DL1011" s="67"/>
      <c r="DM1011" s="67"/>
      <c r="DN1011" s="67"/>
      <c r="DO1011" s="67"/>
      <c r="DP1011" s="67"/>
      <c r="DQ1011" s="67"/>
      <c r="DR1011" s="67"/>
      <c r="DS1011" s="67"/>
      <c r="DT1011" s="67"/>
      <c r="DU1011" s="67"/>
      <c r="DV1011" s="67"/>
      <c r="DW1011" s="67"/>
      <c r="DX1011" s="67"/>
      <c r="DY1011" s="67"/>
      <c r="DZ1011" s="67"/>
      <c r="EA1011" s="67"/>
      <c r="EB1011" s="67"/>
      <c r="EC1011" s="67"/>
      <c r="ED1011" s="67"/>
      <c r="EE1011" s="67"/>
      <c r="EF1011" s="67"/>
      <c r="EG1011" s="67"/>
      <c r="EH1011" s="67"/>
      <c r="EI1011" s="67"/>
      <c r="EJ1011" s="67"/>
      <c r="EK1011" s="67"/>
      <c r="EL1011" s="67"/>
      <c r="EM1011" s="67"/>
      <c r="EN1011" s="67"/>
      <c r="EO1011" s="67"/>
      <c r="EP1011" s="67"/>
      <c r="EQ1011" s="67"/>
      <c r="ER1011" s="67"/>
      <c r="ES1011" s="67"/>
      <c r="ET1011" s="67"/>
      <c r="EU1011" s="67"/>
      <c r="EV1011" s="67"/>
      <c r="EW1011" s="67"/>
      <c r="EX1011" s="67"/>
      <c r="EY1011" s="67"/>
      <c r="EZ1011" s="67"/>
      <c r="FA1011" s="67"/>
      <c r="FB1011" s="67"/>
      <c r="FC1011" s="67"/>
      <c r="FD1011" s="67"/>
      <c r="FE1011" s="67"/>
      <c r="FF1011" s="67"/>
      <c r="FG1011" s="67"/>
      <c r="FH1011" s="67"/>
      <c r="FI1011" s="67"/>
      <c r="FJ1011" s="67"/>
      <c r="FK1011" s="67"/>
      <c r="FL1011" s="67"/>
      <c r="FM1011" s="67"/>
      <c r="FN1011" s="67"/>
      <c r="FO1011" s="67"/>
      <c r="FP1011" s="67"/>
      <c r="FQ1011" s="67"/>
      <c r="FR1011" s="67"/>
      <c r="FS1011" s="67"/>
      <c r="FT1011" s="67"/>
      <c r="FU1011" s="67"/>
      <c r="FV1011" s="67"/>
      <c r="FW1011" s="67"/>
      <c r="FX1011" s="67"/>
      <c r="FY1011" s="67"/>
      <c r="FZ1011" s="67"/>
      <c r="GA1011" s="67"/>
      <c r="GB1011" s="67"/>
      <c r="GC1011" s="67"/>
      <c r="GD1011" s="67"/>
      <c r="GE1011" s="67"/>
      <c r="GF1011" s="67"/>
      <c r="GG1011" s="67"/>
      <c r="GH1011" s="67"/>
      <c r="GI1011" s="67"/>
      <c r="GJ1011" s="67"/>
      <c r="GK1011" s="67"/>
      <c r="GL1011" s="67"/>
      <c r="GM1011" s="67"/>
      <c r="GN1011" s="67"/>
      <c r="GO1011" s="67"/>
      <c r="GP1011" s="67"/>
      <c r="GQ1011" s="67"/>
      <c r="GR1011" s="67"/>
      <c r="GS1011" s="67"/>
      <c r="GT1011" s="67"/>
      <c r="GU1011" s="67"/>
      <c r="GV1011" s="67"/>
      <c r="GW1011" s="67"/>
      <c r="GX1011" s="67"/>
      <c r="GY1011" s="67"/>
      <c r="GZ1011" s="67"/>
      <c r="HA1011" s="67"/>
      <c r="HB1011" s="67"/>
      <c r="HC1011" s="67"/>
      <c r="HD1011" s="67"/>
      <c r="HE1011" s="67"/>
      <c r="HF1011" s="67"/>
      <c r="HG1011" s="67"/>
      <c r="HH1011" s="67"/>
      <c r="HI1011" s="67"/>
      <c r="HJ1011" s="67"/>
    </row>
    <row r="1012" spans="1:218" s="64" customFormat="1" ht="11.25" hidden="1" customHeight="1">
      <c r="A1012" s="22" t="s">
        <v>341</v>
      </c>
      <c r="B1012" s="22" t="s">
        <v>342</v>
      </c>
      <c r="C1012" s="23" t="s">
        <v>15</v>
      </c>
      <c r="D1012" s="17">
        <v>-272.72000000000003</v>
      </c>
      <c r="E1012" s="17">
        <v>-47.45</v>
      </c>
      <c r="F1012" s="17">
        <v>-10566.16</v>
      </c>
      <c r="G1012" s="90"/>
      <c r="H1012" s="90"/>
      <c r="I1012" s="90"/>
      <c r="J1012" s="90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67"/>
      <c r="BB1012" s="67"/>
      <c r="BC1012" s="67"/>
      <c r="BD1012" s="67"/>
      <c r="BE1012" s="67"/>
      <c r="BF1012" s="67"/>
      <c r="BG1012" s="67"/>
      <c r="BH1012" s="67"/>
      <c r="BI1012" s="67"/>
      <c r="BJ1012" s="67"/>
      <c r="BK1012" s="67"/>
      <c r="BL1012" s="67"/>
      <c r="BM1012" s="67"/>
      <c r="BN1012" s="67"/>
      <c r="BO1012" s="67"/>
      <c r="BP1012" s="67"/>
      <c r="BQ1012" s="67"/>
      <c r="BR1012" s="67"/>
      <c r="BS1012" s="67"/>
      <c r="BT1012" s="67"/>
      <c r="BU1012" s="67"/>
      <c r="BV1012" s="67"/>
      <c r="BW1012" s="67"/>
      <c r="BX1012" s="67"/>
      <c r="BY1012" s="67"/>
      <c r="BZ1012" s="67"/>
      <c r="CA1012" s="67"/>
      <c r="CB1012" s="67"/>
      <c r="CC1012" s="67"/>
      <c r="CD1012" s="67"/>
      <c r="CE1012" s="67"/>
      <c r="CF1012" s="67"/>
      <c r="CG1012" s="67"/>
      <c r="CH1012" s="67"/>
      <c r="CI1012" s="67"/>
      <c r="CJ1012" s="67"/>
      <c r="CK1012" s="67"/>
      <c r="CL1012" s="67"/>
      <c r="CM1012" s="67"/>
      <c r="CN1012" s="67"/>
      <c r="CO1012" s="67"/>
      <c r="CP1012" s="67"/>
      <c r="CQ1012" s="67"/>
      <c r="CR1012" s="67"/>
      <c r="CS1012" s="67"/>
      <c r="CT1012" s="67"/>
      <c r="CU1012" s="67"/>
      <c r="CV1012" s="67"/>
      <c r="CW1012" s="67"/>
      <c r="CX1012" s="67"/>
      <c r="CY1012" s="67"/>
      <c r="CZ1012" s="67"/>
      <c r="DA1012" s="67"/>
      <c r="DB1012" s="67"/>
      <c r="DC1012" s="67"/>
      <c r="DD1012" s="67"/>
      <c r="DE1012" s="67"/>
      <c r="DF1012" s="67"/>
      <c r="DG1012" s="67"/>
      <c r="DH1012" s="67"/>
      <c r="DI1012" s="67"/>
      <c r="DJ1012" s="67"/>
      <c r="DK1012" s="67"/>
      <c r="DL1012" s="67"/>
      <c r="DM1012" s="67"/>
      <c r="DN1012" s="67"/>
      <c r="DO1012" s="67"/>
      <c r="DP1012" s="67"/>
      <c r="DQ1012" s="67"/>
      <c r="DR1012" s="67"/>
      <c r="DS1012" s="67"/>
      <c r="DT1012" s="67"/>
      <c r="DU1012" s="67"/>
      <c r="DV1012" s="67"/>
      <c r="DW1012" s="67"/>
      <c r="DX1012" s="67"/>
      <c r="DY1012" s="67"/>
      <c r="DZ1012" s="67"/>
      <c r="EA1012" s="67"/>
      <c r="EB1012" s="67"/>
      <c r="EC1012" s="67"/>
      <c r="ED1012" s="67"/>
      <c r="EE1012" s="67"/>
      <c r="EF1012" s="67"/>
      <c r="EG1012" s="67"/>
      <c r="EH1012" s="67"/>
      <c r="EI1012" s="67"/>
      <c r="EJ1012" s="67"/>
      <c r="EK1012" s="67"/>
      <c r="EL1012" s="67"/>
      <c r="EM1012" s="67"/>
      <c r="EN1012" s="67"/>
      <c r="EO1012" s="67"/>
      <c r="EP1012" s="67"/>
      <c r="EQ1012" s="67"/>
      <c r="ER1012" s="67"/>
      <c r="ES1012" s="67"/>
      <c r="ET1012" s="67"/>
      <c r="EU1012" s="67"/>
      <c r="EV1012" s="67"/>
      <c r="EW1012" s="67"/>
      <c r="EX1012" s="67"/>
      <c r="EY1012" s="67"/>
      <c r="EZ1012" s="67"/>
      <c r="FA1012" s="67"/>
      <c r="FB1012" s="67"/>
      <c r="FC1012" s="67"/>
      <c r="FD1012" s="67"/>
      <c r="FE1012" s="67"/>
      <c r="FF1012" s="67"/>
      <c r="FG1012" s="67"/>
      <c r="FH1012" s="67"/>
      <c r="FI1012" s="67"/>
      <c r="FJ1012" s="67"/>
      <c r="FK1012" s="67"/>
      <c r="FL1012" s="67"/>
      <c r="FM1012" s="67"/>
      <c r="FN1012" s="67"/>
      <c r="FO1012" s="67"/>
      <c r="FP1012" s="67"/>
      <c r="FQ1012" s="67"/>
      <c r="FR1012" s="67"/>
      <c r="FS1012" s="67"/>
      <c r="FT1012" s="67"/>
      <c r="FU1012" s="67"/>
      <c r="FV1012" s="67"/>
      <c r="FW1012" s="67"/>
      <c r="FX1012" s="67"/>
      <c r="FY1012" s="67"/>
      <c r="FZ1012" s="67"/>
      <c r="GA1012" s="67"/>
      <c r="GB1012" s="67"/>
      <c r="GC1012" s="67"/>
      <c r="GD1012" s="67"/>
      <c r="GE1012" s="67"/>
      <c r="GF1012" s="67"/>
      <c r="GG1012" s="67"/>
      <c r="GH1012" s="67"/>
      <c r="GI1012" s="67"/>
      <c r="GJ1012" s="67"/>
      <c r="GK1012" s="67"/>
      <c r="GL1012" s="67"/>
      <c r="GM1012" s="67"/>
      <c r="GN1012" s="67"/>
      <c r="GO1012" s="67"/>
      <c r="GP1012" s="67"/>
      <c r="GQ1012" s="67"/>
      <c r="GR1012" s="67"/>
      <c r="GS1012" s="67"/>
      <c r="GT1012" s="67"/>
      <c r="GU1012" s="67"/>
      <c r="GV1012" s="67"/>
      <c r="GW1012" s="67"/>
      <c r="GX1012" s="67"/>
      <c r="GY1012" s="67"/>
      <c r="GZ1012" s="67"/>
      <c r="HA1012" s="67"/>
      <c r="HB1012" s="67"/>
      <c r="HC1012" s="67"/>
      <c r="HD1012" s="67"/>
      <c r="HE1012" s="67"/>
      <c r="HF1012" s="67"/>
      <c r="HG1012" s="67"/>
      <c r="HH1012" s="67"/>
      <c r="HI1012" s="67"/>
      <c r="HJ1012" s="67"/>
    </row>
    <row r="1013" spans="1:218" s="64" customFormat="1" ht="11.25" hidden="1" customHeight="1">
      <c r="A1013" s="22" t="s">
        <v>343</v>
      </c>
      <c r="B1013" s="22" t="s">
        <v>344</v>
      </c>
      <c r="C1013" s="23" t="s">
        <v>16</v>
      </c>
      <c r="D1013" s="17">
        <v>-163.63</v>
      </c>
      <c r="E1013" s="17">
        <v>-28.47</v>
      </c>
      <c r="F1013" s="17">
        <v>-6339.69</v>
      </c>
      <c r="G1013" s="90"/>
      <c r="H1013" s="90"/>
      <c r="I1013" s="90"/>
      <c r="J1013" s="90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  <c r="AZ1013" s="67"/>
      <c r="BA1013" s="67"/>
      <c r="BB1013" s="67"/>
      <c r="BC1013" s="67"/>
      <c r="BD1013" s="67"/>
      <c r="BE1013" s="67"/>
      <c r="BF1013" s="67"/>
      <c r="BG1013" s="67"/>
      <c r="BH1013" s="67"/>
      <c r="BI1013" s="67"/>
      <c r="BJ1013" s="67"/>
      <c r="BK1013" s="67"/>
      <c r="BL1013" s="67"/>
      <c r="BM1013" s="67"/>
      <c r="BN1013" s="67"/>
      <c r="BO1013" s="67"/>
      <c r="BP1013" s="67"/>
      <c r="BQ1013" s="67"/>
      <c r="BR1013" s="67"/>
      <c r="BS1013" s="67"/>
      <c r="BT1013" s="67"/>
      <c r="BU1013" s="67"/>
      <c r="BV1013" s="67"/>
      <c r="BW1013" s="67"/>
      <c r="BX1013" s="67"/>
      <c r="BY1013" s="67"/>
      <c r="BZ1013" s="67"/>
      <c r="CA1013" s="67"/>
      <c r="CB1013" s="67"/>
      <c r="CC1013" s="67"/>
      <c r="CD1013" s="67"/>
      <c r="CE1013" s="67"/>
      <c r="CF1013" s="67"/>
      <c r="CG1013" s="67"/>
      <c r="CH1013" s="67"/>
      <c r="CI1013" s="67"/>
      <c r="CJ1013" s="67"/>
      <c r="CK1013" s="67"/>
      <c r="CL1013" s="67"/>
      <c r="CM1013" s="67"/>
      <c r="CN1013" s="67"/>
      <c r="CO1013" s="67"/>
      <c r="CP1013" s="67"/>
      <c r="CQ1013" s="67"/>
      <c r="CR1013" s="67"/>
      <c r="CS1013" s="67"/>
      <c r="CT1013" s="67"/>
      <c r="CU1013" s="67"/>
      <c r="CV1013" s="67"/>
      <c r="CW1013" s="67"/>
      <c r="CX1013" s="67"/>
      <c r="CY1013" s="67"/>
      <c r="CZ1013" s="67"/>
      <c r="DA1013" s="67"/>
      <c r="DB1013" s="67"/>
      <c r="DC1013" s="67"/>
      <c r="DD1013" s="67"/>
      <c r="DE1013" s="67"/>
      <c r="DF1013" s="67"/>
      <c r="DG1013" s="67"/>
      <c r="DH1013" s="67"/>
      <c r="DI1013" s="67"/>
      <c r="DJ1013" s="67"/>
      <c r="DK1013" s="67"/>
      <c r="DL1013" s="67"/>
      <c r="DM1013" s="67"/>
      <c r="DN1013" s="67"/>
      <c r="DO1013" s="67"/>
      <c r="DP1013" s="67"/>
      <c r="DQ1013" s="67"/>
      <c r="DR1013" s="67"/>
      <c r="DS1013" s="67"/>
      <c r="DT1013" s="67"/>
      <c r="DU1013" s="67"/>
      <c r="DV1013" s="67"/>
      <c r="DW1013" s="67"/>
      <c r="DX1013" s="67"/>
      <c r="DY1013" s="67"/>
      <c r="DZ1013" s="67"/>
      <c r="EA1013" s="67"/>
      <c r="EB1013" s="67"/>
      <c r="EC1013" s="67"/>
      <c r="ED1013" s="67"/>
      <c r="EE1013" s="67"/>
      <c r="EF1013" s="67"/>
      <c r="EG1013" s="67"/>
      <c r="EH1013" s="67"/>
      <c r="EI1013" s="67"/>
      <c r="EJ1013" s="67"/>
      <c r="EK1013" s="67"/>
      <c r="EL1013" s="67"/>
      <c r="EM1013" s="67"/>
      <c r="EN1013" s="67"/>
      <c r="EO1013" s="67"/>
      <c r="EP1013" s="67"/>
      <c r="EQ1013" s="67"/>
      <c r="ER1013" s="67"/>
      <c r="ES1013" s="67"/>
      <c r="ET1013" s="67"/>
      <c r="EU1013" s="67"/>
      <c r="EV1013" s="67"/>
      <c r="EW1013" s="67"/>
      <c r="EX1013" s="67"/>
      <c r="EY1013" s="67"/>
      <c r="EZ1013" s="67"/>
      <c r="FA1013" s="67"/>
      <c r="FB1013" s="67"/>
      <c r="FC1013" s="67"/>
      <c r="FD1013" s="67"/>
      <c r="FE1013" s="67"/>
      <c r="FF1013" s="67"/>
      <c r="FG1013" s="67"/>
      <c r="FH1013" s="67"/>
      <c r="FI1013" s="67"/>
      <c r="FJ1013" s="67"/>
      <c r="FK1013" s="67"/>
      <c r="FL1013" s="67"/>
      <c r="FM1013" s="67"/>
      <c r="FN1013" s="67"/>
      <c r="FO1013" s="67"/>
      <c r="FP1013" s="67"/>
      <c r="FQ1013" s="67"/>
      <c r="FR1013" s="67"/>
      <c r="FS1013" s="67"/>
      <c r="FT1013" s="67"/>
      <c r="FU1013" s="67"/>
      <c r="FV1013" s="67"/>
      <c r="FW1013" s="67"/>
      <c r="FX1013" s="67"/>
      <c r="FY1013" s="67"/>
      <c r="FZ1013" s="67"/>
      <c r="GA1013" s="67"/>
      <c r="GB1013" s="67"/>
      <c r="GC1013" s="67"/>
      <c r="GD1013" s="67"/>
      <c r="GE1013" s="67"/>
      <c r="GF1013" s="67"/>
      <c r="GG1013" s="67"/>
      <c r="GH1013" s="67"/>
      <c r="GI1013" s="67"/>
      <c r="GJ1013" s="67"/>
      <c r="GK1013" s="67"/>
      <c r="GL1013" s="67"/>
      <c r="GM1013" s="67"/>
      <c r="GN1013" s="67"/>
      <c r="GO1013" s="67"/>
      <c r="GP1013" s="67"/>
      <c r="GQ1013" s="67"/>
      <c r="GR1013" s="67"/>
      <c r="GS1013" s="67"/>
      <c r="GT1013" s="67"/>
      <c r="GU1013" s="67"/>
      <c r="GV1013" s="67"/>
      <c r="GW1013" s="67"/>
      <c r="GX1013" s="67"/>
      <c r="GY1013" s="67"/>
      <c r="GZ1013" s="67"/>
      <c r="HA1013" s="67"/>
      <c r="HB1013" s="67"/>
      <c r="HC1013" s="67"/>
      <c r="HD1013" s="67"/>
      <c r="HE1013" s="67"/>
      <c r="HF1013" s="67"/>
      <c r="HG1013" s="67"/>
      <c r="HH1013" s="67"/>
      <c r="HI1013" s="67"/>
      <c r="HJ1013" s="67"/>
    </row>
    <row r="1014" spans="1:218" s="64" customFormat="1" ht="11.25" hidden="1" customHeight="1">
      <c r="A1014" s="22" t="s">
        <v>339</v>
      </c>
      <c r="B1014" s="36" t="s">
        <v>340</v>
      </c>
      <c r="C1014" s="48" t="s">
        <v>14</v>
      </c>
      <c r="D1014" s="17"/>
      <c r="E1014" s="17"/>
      <c r="F1014" s="17">
        <v>-476.94</v>
      </c>
      <c r="G1014" s="90"/>
      <c r="H1014" s="90"/>
      <c r="I1014" s="90"/>
      <c r="J1014" s="90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  <c r="AY1014" s="67"/>
      <c r="AZ1014" s="67"/>
      <c r="BA1014" s="67"/>
      <c r="BB1014" s="67"/>
      <c r="BC1014" s="67"/>
      <c r="BD1014" s="67"/>
      <c r="BE1014" s="67"/>
      <c r="BF1014" s="67"/>
      <c r="BG1014" s="67"/>
      <c r="BH1014" s="67"/>
      <c r="BI1014" s="67"/>
      <c r="BJ1014" s="67"/>
      <c r="BK1014" s="67"/>
      <c r="BL1014" s="67"/>
      <c r="BM1014" s="67"/>
      <c r="BN1014" s="67"/>
      <c r="BO1014" s="67"/>
      <c r="BP1014" s="67"/>
      <c r="BQ1014" s="67"/>
      <c r="BR1014" s="67"/>
      <c r="BS1014" s="67"/>
      <c r="BT1014" s="67"/>
      <c r="BU1014" s="67"/>
      <c r="BV1014" s="67"/>
      <c r="BW1014" s="67"/>
      <c r="BX1014" s="67"/>
      <c r="BY1014" s="67"/>
      <c r="BZ1014" s="67"/>
      <c r="CA1014" s="67"/>
      <c r="CB1014" s="67"/>
      <c r="CC1014" s="67"/>
      <c r="CD1014" s="67"/>
      <c r="CE1014" s="67"/>
      <c r="CF1014" s="67"/>
      <c r="CG1014" s="67"/>
      <c r="CH1014" s="67"/>
      <c r="CI1014" s="67"/>
      <c r="CJ1014" s="67"/>
      <c r="CK1014" s="67"/>
      <c r="CL1014" s="67"/>
      <c r="CM1014" s="67"/>
      <c r="CN1014" s="67"/>
      <c r="CO1014" s="67"/>
      <c r="CP1014" s="67"/>
      <c r="CQ1014" s="67"/>
      <c r="CR1014" s="67"/>
      <c r="CS1014" s="67"/>
      <c r="CT1014" s="67"/>
      <c r="CU1014" s="67"/>
      <c r="CV1014" s="67"/>
      <c r="CW1014" s="67"/>
      <c r="CX1014" s="67"/>
      <c r="CY1014" s="67"/>
      <c r="CZ1014" s="67"/>
      <c r="DA1014" s="67"/>
      <c r="DB1014" s="67"/>
      <c r="DC1014" s="67"/>
      <c r="DD1014" s="67"/>
      <c r="DE1014" s="67"/>
      <c r="DF1014" s="67"/>
      <c r="DG1014" s="67"/>
      <c r="DH1014" s="67"/>
      <c r="DI1014" s="67"/>
      <c r="DJ1014" s="67"/>
      <c r="DK1014" s="67"/>
      <c r="DL1014" s="67"/>
      <c r="DM1014" s="67"/>
      <c r="DN1014" s="67"/>
      <c r="DO1014" s="67"/>
      <c r="DP1014" s="67"/>
      <c r="DQ1014" s="67"/>
      <c r="DR1014" s="67"/>
      <c r="DS1014" s="67"/>
      <c r="DT1014" s="67"/>
      <c r="DU1014" s="67"/>
      <c r="DV1014" s="67"/>
      <c r="DW1014" s="67"/>
      <c r="DX1014" s="67"/>
      <c r="DY1014" s="67"/>
      <c r="DZ1014" s="67"/>
      <c r="EA1014" s="67"/>
      <c r="EB1014" s="67"/>
      <c r="EC1014" s="67"/>
      <c r="ED1014" s="67"/>
      <c r="EE1014" s="67"/>
      <c r="EF1014" s="67"/>
      <c r="EG1014" s="67"/>
      <c r="EH1014" s="67"/>
      <c r="EI1014" s="67"/>
      <c r="EJ1014" s="67"/>
      <c r="EK1014" s="67"/>
      <c r="EL1014" s="67"/>
      <c r="EM1014" s="67"/>
      <c r="EN1014" s="67"/>
      <c r="EO1014" s="67"/>
      <c r="EP1014" s="67"/>
      <c r="EQ1014" s="67"/>
      <c r="ER1014" s="67"/>
      <c r="ES1014" s="67"/>
      <c r="ET1014" s="67"/>
      <c r="EU1014" s="67"/>
      <c r="EV1014" s="67"/>
      <c r="EW1014" s="67"/>
      <c r="EX1014" s="67"/>
      <c r="EY1014" s="67"/>
      <c r="EZ1014" s="67"/>
      <c r="FA1014" s="67"/>
      <c r="FB1014" s="67"/>
      <c r="FC1014" s="67"/>
      <c r="FD1014" s="67"/>
      <c r="FE1014" s="67"/>
      <c r="FF1014" s="67"/>
      <c r="FG1014" s="67"/>
      <c r="FH1014" s="67"/>
      <c r="FI1014" s="67"/>
      <c r="FJ1014" s="67"/>
      <c r="FK1014" s="67"/>
      <c r="FL1014" s="67"/>
      <c r="FM1014" s="67"/>
      <c r="FN1014" s="67"/>
      <c r="FO1014" s="67"/>
      <c r="FP1014" s="67"/>
      <c r="FQ1014" s="67"/>
      <c r="FR1014" s="67"/>
      <c r="FS1014" s="67"/>
      <c r="FT1014" s="67"/>
      <c r="FU1014" s="67"/>
      <c r="FV1014" s="67"/>
      <c r="FW1014" s="67"/>
      <c r="FX1014" s="67"/>
      <c r="FY1014" s="67"/>
      <c r="FZ1014" s="67"/>
      <c r="GA1014" s="67"/>
      <c r="GB1014" s="67"/>
      <c r="GC1014" s="67"/>
      <c r="GD1014" s="67"/>
      <c r="GE1014" s="67"/>
      <c r="GF1014" s="67"/>
      <c r="GG1014" s="67"/>
      <c r="GH1014" s="67"/>
      <c r="GI1014" s="67"/>
      <c r="GJ1014" s="67"/>
      <c r="GK1014" s="67"/>
      <c r="GL1014" s="67"/>
      <c r="GM1014" s="67"/>
      <c r="GN1014" s="67"/>
      <c r="GO1014" s="67"/>
      <c r="GP1014" s="67"/>
      <c r="GQ1014" s="67"/>
      <c r="GR1014" s="67"/>
      <c r="GS1014" s="67"/>
      <c r="GT1014" s="67"/>
      <c r="GU1014" s="67"/>
      <c r="GV1014" s="67"/>
      <c r="GW1014" s="67"/>
      <c r="GX1014" s="67"/>
      <c r="GY1014" s="67"/>
      <c r="GZ1014" s="67"/>
      <c r="HA1014" s="67"/>
      <c r="HB1014" s="67"/>
      <c r="HC1014" s="67"/>
      <c r="HD1014" s="67"/>
      <c r="HE1014" s="67"/>
      <c r="HF1014" s="67"/>
      <c r="HG1014" s="67"/>
      <c r="HH1014" s="67"/>
      <c r="HI1014" s="67"/>
      <c r="HJ1014" s="67"/>
    </row>
    <row r="1015" spans="1:218" s="64" customFormat="1" ht="11.25" hidden="1" customHeight="1">
      <c r="A1015" s="22" t="s">
        <v>341</v>
      </c>
      <c r="B1015" s="36" t="s">
        <v>342</v>
      </c>
      <c r="C1015" s="48" t="s">
        <v>15</v>
      </c>
      <c r="D1015" s="17"/>
      <c r="E1015" s="17"/>
      <c r="F1015" s="17">
        <v>-198.73</v>
      </c>
      <c r="G1015" s="90"/>
      <c r="H1015" s="90"/>
      <c r="I1015" s="90"/>
      <c r="J1015" s="90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  <c r="AY1015" s="67"/>
      <c r="AZ1015" s="67"/>
      <c r="BA1015" s="67"/>
      <c r="BB1015" s="67"/>
      <c r="BC1015" s="67"/>
      <c r="BD1015" s="67"/>
      <c r="BE1015" s="67"/>
      <c r="BF1015" s="67"/>
      <c r="BG1015" s="67"/>
      <c r="BH1015" s="67"/>
      <c r="BI1015" s="67"/>
      <c r="BJ1015" s="67"/>
      <c r="BK1015" s="67"/>
      <c r="BL1015" s="67"/>
      <c r="BM1015" s="67"/>
      <c r="BN1015" s="67"/>
      <c r="BO1015" s="67"/>
      <c r="BP1015" s="67"/>
      <c r="BQ1015" s="67"/>
      <c r="BR1015" s="67"/>
      <c r="BS1015" s="67"/>
      <c r="BT1015" s="67"/>
      <c r="BU1015" s="67"/>
      <c r="BV1015" s="67"/>
      <c r="BW1015" s="67"/>
      <c r="BX1015" s="67"/>
      <c r="BY1015" s="67"/>
      <c r="BZ1015" s="67"/>
      <c r="CA1015" s="67"/>
      <c r="CB1015" s="67"/>
      <c r="CC1015" s="67"/>
      <c r="CD1015" s="67"/>
      <c r="CE1015" s="67"/>
      <c r="CF1015" s="67"/>
      <c r="CG1015" s="67"/>
      <c r="CH1015" s="67"/>
      <c r="CI1015" s="67"/>
      <c r="CJ1015" s="67"/>
      <c r="CK1015" s="67"/>
      <c r="CL1015" s="67"/>
      <c r="CM1015" s="67"/>
      <c r="CN1015" s="67"/>
      <c r="CO1015" s="67"/>
      <c r="CP1015" s="67"/>
      <c r="CQ1015" s="67"/>
      <c r="CR1015" s="67"/>
      <c r="CS1015" s="67"/>
      <c r="CT1015" s="67"/>
      <c r="CU1015" s="67"/>
      <c r="CV1015" s="67"/>
      <c r="CW1015" s="67"/>
      <c r="CX1015" s="67"/>
      <c r="CY1015" s="67"/>
      <c r="CZ1015" s="67"/>
      <c r="DA1015" s="67"/>
      <c r="DB1015" s="67"/>
      <c r="DC1015" s="67"/>
      <c r="DD1015" s="67"/>
      <c r="DE1015" s="67"/>
      <c r="DF1015" s="67"/>
      <c r="DG1015" s="67"/>
      <c r="DH1015" s="67"/>
      <c r="DI1015" s="67"/>
      <c r="DJ1015" s="67"/>
      <c r="DK1015" s="67"/>
      <c r="DL1015" s="67"/>
      <c r="DM1015" s="67"/>
      <c r="DN1015" s="67"/>
      <c r="DO1015" s="67"/>
      <c r="DP1015" s="67"/>
      <c r="DQ1015" s="67"/>
      <c r="DR1015" s="67"/>
      <c r="DS1015" s="67"/>
      <c r="DT1015" s="67"/>
      <c r="DU1015" s="67"/>
      <c r="DV1015" s="67"/>
      <c r="DW1015" s="67"/>
      <c r="DX1015" s="67"/>
      <c r="DY1015" s="67"/>
      <c r="DZ1015" s="67"/>
      <c r="EA1015" s="67"/>
      <c r="EB1015" s="67"/>
      <c r="EC1015" s="67"/>
      <c r="ED1015" s="67"/>
      <c r="EE1015" s="67"/>
      <c r="EF1015" s="67"/>
      <c r="EG1015" s="67"/>
      <c r="EH1015" s="67"/>
      <c r="EI1015" s="67"/>
      <c r="EJ1015" s="67"/>
      <c r="EK1015" s="67"/>
      <c r="EL1015" s="67"/>
      <c r="EM1015" s="67"/>
      <c r="EN1015" s="67"/>
      <c r="EO1015" s="67"/>
      <c r="EP1015" s="67"/>
      <c r="EQ1015" s="67"/>
      <c r="ER1015" s="67"/>
      <c r="ES1015" s="67"/>
      <c r="ET1015" s="67"/>
      <c r="EU1015" s="67"/>
      <c r="EV1015" s="67"/>
      <c r="EW1015" s="67"/>
      <c r="EX1015" s="67"/>
      <c r="EY1015" s="67"/>
      <c r="EZ1015" s="67"/>
      <c r="FA1015" s="67"/>
      <c r="FB1015" s="67"/>
      <c r="FC1015" s="67"/>
      <c r="FD1015" s="67"/>
      <c r="FE1015" s="67"/>
      <c r="FF1015" s="67"/>
      <c r="FG1015" s="67"/>
      <c r="FH1015" s="67"/>
      <c r="FI1015" s="67"/>
      <c r="FJ1015" s="67"/>
      <c r="FK1015" s="67"/>
      <c r="FL1015" s="67"/>
      <c r="FM1015" s="67"/>
      <c r="FN1015" s="67"/>
      <c r="FO1015" s="67"/>
      <c r="FP1015" s="67"/>
      <c r="FQ1015" s="67"/>
      <c r="FR1015" s="67"/>
      <c r="FS1015" s="67"/>
      <c r="FT1015" s="67"/>
      <c r="FU1015" s="67"/>
      <c r="FV1015" s="67"/>
      <c r="FW1015" s="67"/>
      <c r="FX1015" s="67"/>
      <c r="FY1015" s="67"/>
      <c r="FZ1015" s="67"/>
      <c r="GA1015" s="67"/>
      <c r="GB1015" s="67"/>
      <c r="GC1015" s="67"/>
      <c r="GD1015" s="67"/>
      <c r="GE1015" s="67"/>
      <c r="GF1015" s="67"/>
      <c r="GG1015" s="67"/>
      <c r="GH1015" s="67"/>
      <c r="GI1015" s="67"/>
      <c r="GJ1015" s="67"/>
      <c r="GK1015" s="67"/>
      <c r="GL1015" s="67"/>
      <c r="GM1015" s="67"/>
      <c r="GN1015" s="67"/>
      <c r="GO1015" s="67"/>
      <c r="GP1015" s="67"/>
      <c r="GQ1015" s="67"/>
      <c r="GR1015" s="67"/>
      <c r="GS1015" s="67"/>
      <c r="GT1015" s="67"/>
      <c r="GU1015" s="67"/>
      <c r="GV1015" s="67"/>
      <c r="GW1015" s="67"/>
      <c r="GX1015" s="67"/>
      <c r="GY1015" s="67"/>
      <c r="GZ1015" s="67"/>
      <c r="HA1015" s="67"/>
      <c r="HB1015" s="67"/>
      <c r="HC1015" s="67"/>
      <c r="HD1015" s="67"/>
      <c r="HE1015" s="67"/>
      <c r="HF1015" s="67"/>
      <c r="HG1015" s="67"/>
      <c r="HH1015" s="67"/>
      <c r="HI1015" s="67"/>
      <c r="HJ1015" s="67"/>
    </row>
    <row r="1016" spans="1:218" s="64" customFormat="1" ht="11.25" hidden="1" customHeight="1">
      <c r="A1016" s="22" t="s">
        <v>343</v>
      </c>
      <c r="B1016" s="36" t="s">
        <v>344</v>
      </c>
      <c r="C1016" s="48" t="s">
        <v>16</v>
      </c>
      <c r="D1016" s="17"/>
      <c r="E1016" s="17"/>
      <c r="F1016" s="17">
        <v>-119.23</v>
      </c>
      <c r="G1016" s="90"/>
      <c r="H1016" s="90"/>
      <c r="I1016" s="90"/>
      <c r="J1016" s="90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  <c r="AY1016" s="67"/>
      <c r="AZ1016" s="67"/>
      <c r="BA1016" s="67"/>
      <c r="BB1016" s="67"/>
      <c r="BC1016" s="67"/>
      <c r="BD1016" s="67"/>
      <c r="BE1016" s="67"/>
      <c r="BF1016" s="67"/>
      <c r="BG1016" s="67"/>
      <c r="BH1016" s="67"/>
      <c r="BI1016" s="67"/>
      <c r="BJ1016" s="67"/>
      <c r="BK1016" s="67"/>
      <c r="BL1016" s="67"/>
      <c r="BM1016" s="67"/>
      <c r="BN1016" s="67"/>
      <c r="BO1016" s="67"/>
      <c r="BP1016" s="67"/>
      <c r="BQ1016" s="67"/>
      <c r="BR1016" s="67"/>
      <c r="BS1016" s="67"/>
      <c r="BT1016" s="67"/>
      <c r="BU1016" s="67"/>
      <c r="BV1016" s="67"/>
      <c r="BW1016" s="67"/>
      <c r="BX1016" s="67"/>
      <c r="BY1016" s="67"/>
      <c r="BZ1016" s="67"/>
      <c r="CA1016" s="67"/>
      <c r="CB1016" s="67"/>
      <c r="CC1016" s="67"/>
      <c r="CD1016" s="67"/>
      <c r="CE1016" s="67"/>
      <c r="CF1016" s="67"/>
      <c r="CG1016" s="67"/>
      <c r="CH1016" s="67"/>
      <c r="CI1016" s="67"/>
      <c r="CJ1016" s="67"/>
      <c r="CK1016" s="67"/>
      <c r="CL1016" s="67"/>
      <c r="CM1016" s="67"/>
      <c r="CN1016" s="67"/>
      <c r="CO1016" s="67"/>
      <c r="CP1016" s="67"/>
      <c r="CQ1016" s="67"/>
      <c r="CR1016" s="67"/>
      <c r="CS1016" s="67"/>
      <c r="CT1016" s="67"/>
      <c r="CU1016" s="67"/>
      <c r="CV1016" s="67"/>
      <c r="CW1016" s="67"/>
      <c r="CX1016" s="67"/>
      <c r="CY1016" s="67"/>
      <c r="CZ1016" s="67"/>
      <c r="DA1016" s="67"/>
      <c r="DB1016" s="67"/>
      <c r="DC1016" s="67"/>
      <c r="DD1016" s="67"/>
      <c r="DE1016" s="67"/>
      <c r="DF1016" s="67"/>
      <c r="DG1016" s="67"/>
      <c r="DH1016" s="67"/>
      <c r="DI1016" s="67"/>
      <c r="DJ1016" s="67"/>
      <c r="DK1016" s="67"/>
      <c r="DL1016" s="67"/>
      <c r="DM1016" s="67"/>
      <c r="DN1016" s="67"/>
      <c r="DO1016" s="67"/>
      <c r="DP1016" s="67"/>
      <c r="DQ1016" s="67"/>
      <c r="DR1016" s="67"/>
      <c r="DS1016" s="67"/>
      <c r="DT1016" s="67"/>
      <c r="DU1016" s="67"/>
      <c r="DV1016" s="67"/>
      <c r="DW1016" s="67"/>
      <c r="DX1016" s="67"/>
      <c r="DY1016" s="67"/>
      <c r="DZ1016" s="67"/>
      <c r="EA1016" s="67"/>
      <c r="EB1016" s="67"/>
      <c r="EC1016" s="67"/>
      <c r="ED1016" s="67"/>
      <c r="EE1016" s="67"/>
      <c r="EF1016" s="67"/>
      <c r="EG1016" s="67"/>
      <c r="EH1016" s="67"/>
      <c r="EI1016" s="67"/>
      <c r="EJ1016" s="67"/>
      <c r="EK1016" s="67"/>
      <c r="EL1016" s="67"/>
      <c r="EM1016" s="67"/>
      <c r="EN1016" s="67"/>
      <c r="EO1016" s="67"/>
      <c r="EP1016" s="67"/>
      <c r="EQ1016" s="67"/>
      <c r="ER1016" s="67"/>
      <c r="ES1016" s="67"/>
      <c r="ET1016" s="67"/>
      <c r="EU1016" s="67"/>
      <c r="EV1016" s="67"/>
      <c r="EW1016" s="67"/>
      <c r="EX1016" s="67"/>
      <c r="EY1016" s="67"/>
      <c r="EZ1016" s="67"/>
      <c r="FA1016" s="67"/>
      <c r="FB1016" s="67"/>
      <c r="FC1016" s="67"/>
      <c r="FD1016" s="67"/>
      <c r="FE1016" s="67"/>
      <c r="FF1016" s="67"/>
      <c r="FG1016" s="67"/>
      <c r="FH1016" s="67"/>
      <c r="FI1016" s="67"/>
      <c r="FJ1016" s="67"/>
      <c r="FK1016" s="67"/>
      <c r="FL1016" s="67"/>
      <c r="FM1016" s="67"/>
      <c r="FN1016" s="67"/>
      <c r="FO1016" s="67"/>
      <c r="FP1016" s="67"/>
      <c r="FQ1016" s="67"/>
      <c r="FR1016" s="67"/>
      <c r="FS1016" s="67"/>
      <c r="FT1016" s="67"/>
      <c r="FU1016" s="67"/>
      <c r="FV1016" s="67"/>
      <c r="FW1016" s="67"/>
      <c r="FX1016" s="67"/>
      <c r="FY1016" s="67"/>
      <c r="FZ1016" s="67"/>
      <c r="GA1016" s="67"/>
      <c r="GB1016" s="67"/>
      <c r="GC1016" s="67"/>
      <c r="GD1016" s="67"/>
      <c r="GE1016" s="67"/>
      <c r="GF1016" s="67"/>
      <c r="GG1016" s="67"/>
      <c r="GH1016" s="67"/>
      <c r="GI1016" s="67"/>
      <c r="GJ1016" s="67"/>
      <c r="GK1016" s="67"/>
      <c r="GL1016" s="67"/>
      <c r="GM1016" s="67"/>
      <c r="GN1016" s="67"/>
      <c r="GO1016" s="67"/>
      <c r="GP1016" s="67"/>
      <c r="GQ1016" s="67"/>
      <c r="GR1016" s="67"/>
      <c r="GS1016" s="67"/>
      <c r="GT1016" s="67"/>
      <c r="GU1016" s="67"/>
      <c r="GV1016" s="67"/>
      <c r="GW1016" s="67"/>
      <c r="GX1016" s="67"/>
      <c r="GY1016" s="67"/>
      <c r="GZ1016" s="67"/>
      <c r="HA1016" s="67"/>
      <c r="HB1016" s="67"/>
      <c r="HC1016" s="67"/>
      <c r="HD1016" s="67"/>
      <c r="HE1016" s="67"/>
      <c r="HF1016" s="67"/>
      <c r="HG1016" s="67"/>
      <c r="HH1016" s="67"/>
      <c r="HI1016" s="67"/>
      <c r="HJ1016" s="67"/>
    </row>
    <row r="1017" spans="1:218" s="64" customFormat="1" ht="11.25" hidden="1" customHeight="1">
      <c r="A1017" s="22" t="s">
        <v>352</v>
      </c>
      <c r="B1017" s="22" t="s">
        <v>353</v>
      </c>
      <c r="C1017" s="23" t="s">
        <v>14</v>
      </c>
      <c r="D1017" s="17">
        <v>-11858.17</v>
      </c>
      <c r="E1017" s="17">
        <v>-17333.86</v>
      </c>
      <c r="F1017" s="17">
        <v>-16886.87</v>
      </c>
      <c r="G1017" s="90"/>
      <c r="H1017" s="90"/>
      <c r="I1017" s="90"/>
      <c r="J1017" s="90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  <c r="AY1017" s="67"/>
      <c r="AZ1017" s="67"/>
      <c r="BA1017" s="67"/>
      <c r="BB1017" s="67"/>
      <c r="BC1017" s="67"/>
      <c r="BD1017" s="67"/>
      <c r="BE1017" s="67"/>
      <c r="BF1017" s="67"/>
      <c r="BG1017" s="67"/>
      <c r="BH1017" s="67"/>
      <c r="BI1017" s="67"/>
      <c r="BJ1017" s="67"/>
      <c r="BK1017" s="67"/>
      <c r="BL1017" s="67"/>
      <c r="BM1017" s="67"/>
      <c r="BN1017" s="67"/>
      <c r="BO1017" s="67"/>
      <c r="BP1017" s="67"/>
      <c r="BQ1017" s="67"/>
      <c r="BR1017" s="67"/>
      <c r="BS1017" s="67"/>
      <c r="BT1017" s="67"/>
      <c r="BU1017" s="67"/>
      <c r="BV1017" s="67"/>
      <c r="BW1017" s="67"/>
      <c r="BX1017" s="67"/>
      <c r="BY1017" s="67"/>
      <c r="BZ1017" s="67"/>
      <c r="CA1017" s="67"/>
      <c r="CB1017" s="67"/>
      <c r="CC1017" s="67"/>
      <c r="CD1017" s="67"/>
      <c r="CE1017" s="67"/>
      <c r="CF1017" s="67"/>
      <c r="CG1017" s="67"/>
      <c r="CH1017" s="67"/>
      <c r="CI1017" s="67"/>
      <c r="CJ1017" s="67"/>
      <c r="CK1017" s="67"/>
      <c r="CL1017" s="67"/>
      <c r="CM1017" s="67"/>
      <c r="CN1017" s="67"/>
      <c r="CO1017" s="67"/>
      <c r="CP1017" s="67"/>
      <c r="CQ1017" s="67"/>
      <c r="CR1017" s="67"/>
      <c r="CS1017" s="67"/>
      <c r="CT1017" s="67"/>
      <c r="CU1017" s="67"/>
      <c r="CV1017" s="67"/>
      <c r="CW1017" s="67"/>
      <c r="CX1017" s="67"/>
      <c r="CY1017" s="67"/>
      <c r="CZ1017" s="67"/>
      <c r="DA1017" s="67"/>
      <c r="DB1017" s="67"/>
      <c r="DC1017" s="67"/>
      <c r="DD1017" s="67"/>
      <c r="DE1017" s="67"/>
      <c r="DF1017" s="67"/>
      <c r="DG1017" s="67"/>
      <c r="DH1017" s="67"/>
      <c r="DI1017" s="67"/>
      <c r="DJ1017" s="67"/>
      <c r="DK1017" s="67"/>
      <c r="DL1017" s="67"/>
      <c r="DM1017" s="67"/>
      <c r="DN1017" s="67"/>
      <c r="DO1017" s="67"/>
      <c r="DP1017" s="67"/>
      <c r="DQ1017" s="67"/>
      <c r="DR1017" s="67"/>
      <c r="DS1017" s="67"/>
      <c r="DT1017" s="67"/>
      <c r="DU1017" s="67"/>
      <c r="DV1017" s="67"/>
      <c r="DW1017" s="67"/>
      <c r="DX1017" s="67"/>
      <c r="DY1017" s="67"/>
      <c r="DZ1017" s="67"/>
      <c r="EA1017" s="67"/>
      <c r="EB1017" s="67"/>
      <c r="EC1017" s="67"/>
      <c r="ED1017" s="67"/>
      <c r="EE1017" s="67"/>
      <c r="EF1017" s="67"/>
      <c r="EG1017" s="67"/>
      <c r="EH1017" s="67"/>
      <c r="EI1017" s="67"/>
      <c r="EJ1017" s="67"/>
      <c r="EK1017" s="67"/>
      <c r="EL1017" s="67"/>
      <c r="EM1017" s="67"/>
      <c r="EN1017" s="67"/>
      <c r="EO1017" s="67"/>
      <c r="EP1017" s="67"/>
      <c r="EQ1017" s="67"/>
      <c r="ER1017" s="67"/>
      <c r="ES1017" s="67"/>
      <c r="ET1017" s="67"/>
      <c r="EU1017" s="67"/>
      <c r="EV1017" s="67"/>
      <c r="EW1017" s="67"/>
      <c r="EX1017" s="67"/>
      <c r="EY1017" s="67"/>
      <c r="EZ1017" s="67"/>
      <c r="FA1017" s="67"/>
      <c r="FB1017" s="67"/>
      <c r="FC1017" s="67"/>
      <c r="FD1017" s="67"/>
      <c r="FE1017" s="67"/>
      <c r="FF1017" s="67"/>
      <c r="FG1017" s="67"/>
      <c r="FH1017" s="67"/>
      <c r="FI1017" s="67"/>
      <c r="FJ1017" s="67"/>
      <c r="FK1017" s="67"/>
      <c r="FL1017" s="67"/>
      <c r="FM1017" s="67"/>
      <c r="FN1017" s="67"/>
      <c r="FO1017" s="67"/>
      <c r="FP1017" s="67"/>
      <c r="FQ1017" s="67"/>
      <c r="FR1017" s="67"/>
      <c r="FS1017" s="67"/>
      <c r="FT1017" s="67"/>
      <c r="FU1017" s="67"/>
      <c r="FV1017" s="67"/>
      <c r="FW1017" s="67"/>
      <c r="FX1017" s="67"/>
      <c r="FY1017" s="67"/>
      <c r="FZ1017" s="67"/>
      <c r="GA1017" s="67"/>
      <c r="GB1017" s="67"/>
      <c r="GC1017" s="67"/>
      <c r="GD1017" s="67"/>
      <c r="GE1017" s="67"/>
      <c r="GF1017" s="67"/>
      <c r="GG1017" s="67"/>
      <c r="GH1017" s="67"/>
      <c r="GI1017" s="67"/>
      <c r="GJ1017" s="67"/>
      <c r="GK1017" s="67"/>
      <c r="GL1017" s="67"/>
      <c r="GM1017" s="67"/>
      <c r="GN1017" s="67"/>
      <c r="GO1017" s="67"/>
      <c r="GP1017" s="67"/>
      <c r="GQ1017" s="67"/>
      <c r="GR1017" s="67"/>
      <c r="GS1017" s="67"/>
      <c r="GT1017" s="67"/>
      <c r="GU1017" s="67"/>
      <c r="GV1017" s="67"/>
      <c r="GW1017" s="67"/>
      <c r="GX1017" s="67"/>
      <c r="GY1017" s="67"/>
      <c r="GZ1017" s="67"/>
      <c r="HA1017" s="67"/>
      <c r="HB1017" s="67"/>
      <c r="HC1017" s="67"/>
      <c r="HD1017" s="67"/>
      <c r="HE1017" s="67"/>
      <c r="HF1017" s="67"/>
      <c r="HG1017" s="67"/>
      <c r="HH1017" s="67"/>
      <c r="HI1017" s="67"/>
      <c r="HJ1017" s="67"/>
    </row>
    <row r="1018" spans="1:218" s="64" customFormat="1" ht="11.25" hidden="1" customHeight="1">
      <c r="A1018" s="22" t="s">
        <v>354</v>
      </c>
      <c r="B1018" s="22" t="s">
        <v>1460</v>
      </c>
      <c r="C1018" s="23" t="s">
        <v>15</v>
      </c>
      <c r="D1018" s="17">
        <v>-4941</v>
      </c>
      <c r="E1018" s="17">
        <v>-7222.46</v>
      </c>
      <c r="F1018" s="17">
        <v>-7503.43</v>
      </c>
      <c r="G1018" s="90"/>
      <c r="H1018" s="90"/>
      <c r="I1018" s="90"/>
      <c r="J1018" s="90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  <c r="AY1018" s="67"/>
      <c r="AZ1018" s="67"/>
      <c r="BA1018" s="67"/>
      <c r="BB1018" s="67"/>
      <c r="BC1018" s="67"/>
      <c r="BD1018" s="67"/>
      <c r="BE1018" s="67"/>
      <c r="BF1018" s="67"/>
      <c r="BG1018" s="67"/>
      <c r="BH1018" s="67"/>
      <c r="BI1018" s="67"/>
      <c r="BJ1018" s="67"/>
      <c r="BK1018" s="67"/>
      <c r="BL1018" s="67"/>
      <c r="BM1018" s="67"/>
      <c r="BN1018" s="67"/>
      <c r="BO1018" s="67"/>
      <c r="BP1018" s="67"/>
      <c r="BQ1018" s="67"/>
      <c r="BR1018" s="67"/>
      <c r="BS1018" s="67"/>
      <c r="BT1018" s="67"/>
      <c r="BU1018" s="67"/>
      <c r="BV1018" s="67"/>
      <c r="BW1018" s="67"/>
      <c r="BX1018" s="67"/>
      <c r="BY1018" s="67"/>
      <c r="BZ1018" s="67"/>
      <c r="CA1018" s="67"/>
      <c r="CB1018" s="67"/>
      <c r="CC1018" s="67"/>
      <c r="CD1018" s="67"/>
      <c r="CE1018" s="67"/>
      <c r="CF1018" s="67"/>
      <c r="CG1018" s="67"/>
      <c r="CH1018" s="67"/>
      <c r="CI1018" s="67"/>
      <c r="CJ1018" s="67"/>
      <c r="CK1018" s="67"/>
      <c r="CL1018" s="67"/>
      <c r="CM1018" s="67"/>
      <c r="CN1018" s="67"/>
      <c r="CO1018" s="67"/>
      <c r="CP1018" s="67"/>
      <c r="CQ1018" s="67"/>
      <c r="CR1018" s="67"/>
      <c r="CS1018" s="67"/>
      <c r="CT1018" s="67"/>
      <c r="CU1018" s="67"/>
      <c r="CV1018" s="67"/>
      <c r="CW1018" s="67"/>
      <c r="CX1018" s="67"/>
      <c r="CY1018" s="67"/>
      <c r="CZ1018" s="67"/>
      <c r="DA1018" s="67"/>
      <c r="DB1018" s="67"/>
      <c r="DC1018" s="67"/>
      <c r="DD1018" s="67"/>
      <c r="DE1018" s="67"/>
      <c r="DF1018" s="67"/>
      <c r="DG1018" s="67"/>
      <c r="DH1018" s="67"/>
      <c r="DI1018" s="67"/>
      <c r="DJ1018" s="67"/>
      <c r="DK1018" s="67"/>
      <c r="DL1018" s="67"/>
      <c r="DM1018" s="67"/>
      <c r="DN1018" s="67"/>
      <c r="DO1018" s="67"/>
      <c r="DP1018" s="67"/>
      <c r="DQ1018" s="67"/>
      <c r="DR1018" s="67"/>
      <c r="DS1018" s="67"/>
      <c r="DT1018" s="67"/>
      <c r="DU1018" s="67"/>
      <c r="DV1018" s="67"/>
      <c r="DW1018" s="67"/>
      <c r="DX1018" s="67"/>
      <c r="DY1018" s="67"/>
      <c r="DZ1018" s="67"/>
      <c r="EA1018" s="67"/>
      <c r="EB1018" s="67"/>
      <c r="EC1018" s="67"/>
      <c r="ED1018" s="67"/>
      <c r="EE1018" s="67"/>
      <c r="EF1018" s="67"/>
      <c r="EG1018" s="67"/>
      <c r="EH1018" s="67"/>
      <c r="EI1018" s="67"/>
      <c r="EJ1018" s="67"/>
      <c r="EK1018" s="67"/>
      <c r="EL1018" s="67"/>
      <c r="EM1018" s="67"/>
      <c r="EN1018" s="67"/>
      <c r="EO1018" s="67"/>
      <c r="EP1018" s="67"/>
      <c r="EQ1018" s="67"/>
      <c r="ER1018" s="67"/>
      <c r="ES1018" s="67"/>
      <c r="ET1018" s="67"/>
      <c r="EU1018" s="67"/>
      <c r="EV1018" s="67"/>
      <c r="EW1018" s="67"/>
      <c r="EX1018" s="67"/>
      <c r="EY1018" s="67"/>
      <c r="EZ1018" s="67"/>
      <c r="FA1018" s="67"/>
      <c r="FB1018" s="67"/>
      <c r="FC1018" s="67"/>
      <c r="FD1018" s="67"/>
      <c r="FE1018" s="67"/>
      <c r="FF1018" s="67"/>
      <c r="FG1018" s="67"/>
      <c r="FH1018" s="67"/>
      <c r="FI1018" s="67"/>
      <c r="FJ1018" s="67"/>
      <c r="FK1018" s="67"/>
      <c r="FL1018" s="67"/>
      <c r="FM1018" s="67"/>
      <c r="FN1018" s="67"/>
      <c r="FO1018" s="67"/>
      <c r="FP1018" s="67"/>
      <c r="FQ1018" s="67"/>
      <c r="FR1018" s="67"/>
      <c r="FS1018" s="67"/>
      <c r="FT1018" s="67"/>
      <c r="FU1018" s="67"/>
      <c r="FV1018" s="67"/>
      <c r="FW1018" s="67"/>
      <c r="FX1018" s="67"/>
      <c r="FY1018" s="67"/>
      <c r="FZ1018" s="67"/>
      <c r="GA1018" s="67"/>
      <c r="GB1018" s="67"/>
      <c r="GC1018" s="67"/>
      <c r="GD1018" s="67"/>
      <c r="GE1018" s="67"/>
      <c r="GF1018" s="67"/>
      <c r="GG1018" s="67"/>
      <c r="GH1018" s="67"/>
      <c r="GI1018" s="67"/>
      <c r="GJ1018" s="67"/>
      <c r="GK1018" s="67"/>
      <c r="GL1018" s="67"/>
      <c r="GM1018" s="67"/>
      <c r="GN1018" s="67"/>
      <c r="GO1018" s="67"/>
      <c r="GP1018" s="67"/>
      <c r="GQ1018" s="67"/>
      <c r="GR1018" s="67"/>
      <c r="GS1018" s="67"/>
      <c r="GT1018" s="67"/>
      <c r="GU1018" s="67"/>
      <c r="GV1018" s="67"/>
      <c r="GW1018" s="67"/>
      <c r="GX1018" s="67"/>
      <c r="GY1018" s="67"/>
      <c r="GZ1018" s="67"/>
      <c r="HA1018" s="67"/>
      <c r="HB1018" s="67"/>
      <c r="HC1018" s="67"/>
      <c r="HD1018" s="67"/>
      <c r="HE1018" s="67"/>
      <c r="HF1018" s="67"/>
      <c r="HG1018" s="67"/>
      <c r="HH1018" s="67"/>
      <c r="HI1018" s="67"/>
      <c r="HJ1018" s="67"/>
    </row>
    <row r="1019" spans="1:218" s="64" customFormat="1" ht="11.25" hidden="1" customHeight="1">
      <c r="A1019" s="22" t="s">
        <v>356</v>
      </c>
      <c r="B1019" s="22" t="s">
        <v>1461</v>
      </c>
      <c r="C1019" s="23" t="s">
        <v>16</v>
      </c>
      <c r="D1019" s="17">
        <v>-2964.61</v>
      </c>
      <c r="E1019" s="17">
        <v>-4333.4399999999996</v>
      </c>
      <c r="F1019" s="17">
        <v>-3754.52</v>
      </c>
      <c r="G1019" s="90"/>
      <c r="H1019" s="90"/>
      <c r="I1019" s="90"/>
      <c r="J1019" s="90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  <c r="AY1019" s="67"/>
      <c r="AZ1019" s="67"/>
      <c r="BA1019" s="67"/>
      <c r="BB1019" s="67"/>
      <c r="BC1019" s="67"/>
      <c r="BD1019" s="67"/>
      <c r="BE1019" s="67"/>
      <c r="BF1019" s="67"/>
      <c r="BG1019" s="67"/>
      <c r="BH1019" s="67"/>
      <c r="BI1019" s="67"/>
      <c r="BJ1019" s="67"/>
      <c r="BK1019" s="67"/>
      <c r="BL1019" s="67"/>
      <c r="BM1019" s="67"/>
      <c r="BN1019" s="67"/>
      <c r="BO1019" s="67"/>
      <c r="BP1019" s="67"/>
      <c r="BQ1019" s="67"/>
      <c r="BR1019" s="67"/>
      <c r="BS1019" s="67"/>
      <c r="BT1019" s="67"/>
      <c r="BU1019" s="67"/>
      <c r="BV1019" s="67"/>
      <c r="BW1019" s="67"/>
      <c r="BX1019" s="67"/>
      <c r="BY1019" s="67"/>
      <c r="BZ1019" s="67"/>
      <c r="CA1019" s="67"/>
      <c r="CB1019" s="67"/>
      <c r="CC1019" s="67"/>
      <c r="CD1019" s="67"/>
      <c r="CE1019" s="67"/>
      <c r="CF1019" s="67"/>
      <c r="CG1019" s="67"/>
      <c r="CH1019" s="67"/>
      <c r="CI1019" s="67"/>
      <c r="CJ1019" s="67"/>
      <c r="CK1019" s="67"/>
      <c r="CL1019" s="67"/>
      <c r="CM1019" s="67"/>
      <c r="CN1019" s="67"/>
      <c r="CO1019" s="67"/>
      <c r="CP1019" s="67"/>
      <c r="CQ1019" s="67"/>
      <c r="CR1019" s="67"/>
      <c r="CS1019" s="67"/>
      <c r="CT1019" s="67"/>
      <c r="CU1019" s="67"/>
      <c r="CV1019" s="67"/>
      <c r="CW1019" s="67"/>
      <c r="CX1019" s="67"/>
      <c r="CY1019" s="67"/>
      <c r="CZ1019" s="67"/>
      <c r="DA1019" s="67"/>
      <c r="DB1019" s="67"/>
      <c r="DC1019" s="67"/>
      <c r="DD1019" s="67"/>
      <c r="DE1019" s="67"/>
      <c r="DF1019" s="67"/>
      <c r="DG1019" s="67"/>
      <c r="DH1019" s="67"/>
      <c r="DI1019" s="67"/>
      <c r="DJ1019" s="67"/>
      <c r="DK1019" s="67"/>
      <c r="DL1019" s="67"/>
      <c r="DM1019" s="67"/>
      <c r="DN1019" s="67"/>
      <c r="DO1019" s="67"/>
      <c r="DP1019" s="67"/>
      <c r="DQ1019" s="67"/>
      <c r="DR1019" s="67"/>
      <c r="DS1019" s="67"/>
      <c r="DT1019" s="67"/>
      <c r="DU1019" s="67"/>
      <c r="DV1019" s="67"/>
      <c r="DW1019" s="67"/>
      <c r="DX1019" s="67"/>
      <c r="DY1019" s="67"/>
      <c r="DZ1019" s="67"/>
      <c r="EA1019" s="67"/>
      <c r="EB1019" s="67"/>
      <c r="EC1019" s="67"/>
      <c r="ED1019" s="67"/>
      <c r="EE1019" s="67"/>
      <c r="EF1019" s="67"/>
      <c r="EG1019" s="67"/>
      <c r="EH1019" s="67"/>
      <c r="EI1019" s="67"/>
      <c r="EJ1019" s="67"/>
      <c r="EK1019" s="67"/>
      <c r="EL1019" s="67"/>
      <c r="EM1019" s="67"/>
      <c r="EN1019" s="67"/>
      <c r="EO1019" s="67"/>
      <c r="EP1019" s="67"/>
      <c r="EQ1019" s="67"/>
      <c r="ER1019" s="67"/>
      <c r="ES1019" s="67"/>
      <c r="ET1019" s="67"/>
      <c r="EU1019" s="67"/>
      <c r="EV1019" s="67"/>
      <c r="EW1019" s="67"/>
      <c r="EX1019" s="67"/>
      <c r="EY1019" s="67"/>
      <c r="EZ1019" s="67"/>
      <c r="FA1019" s="67"/>
      <c r="FB1019" s="67"/>
      <c r="FC1019" s="67"/>
      <c r="FD1019" s="67"/>
      <c r="FE1019" s="67"/>
      <c r="FF1019" s="67"/>
      <c r="FG1019" s="67"/>
      <c r="FH1019" s="67"/>
      <c r="FI1019" s="67"/>
      <c r="FJ1019" s="67"/>
      <c r="FK1019" s="67"/>
      <c r="FL1019" s="67"/>
      <c r="FM1019" s="67"/>
      <c r="FN1019" s="67"/>
      <c r="FO1019" s="67"/>
      <c r="FP1019" s="67"/>
      <c r="FQ1019" s="67"/>
      <c r="FR1019" s="67"/>
      <c r="FS1019" s="67"/>
      <c r="FT1019" s="67"/>
      <c r="FU1019" s="67"/>
      <c r="FV1019" s="67"/>
      <c r="FW1019" s="67"/>
      <c r="FX1019" s="67"/>
      <c r="FY1019" s="67"/>
      <c r="FZ1019" s="67"/>
      <c r="GA1019" s="67"/>
      <c r="GB1019" s="67"/>
      <c r="GC1019" s="67"/>
      <c r="GD1019" s="67"/>
      <c r="GE1019" s="67"/>
      <c r="GF1019" s="67"/>
      <c r="GG1019" s="67"/>
      <c r="GH1019" s="67"/>
      <c r="GI1019" s="67"/>
      <c r="GJ1019" s="67"/>
      <c r="GK1019" s="67"/>
      <c r="GL1019" s="67"/>
      <c r="GM1019" s="67"/>
      <c r="GN1019" s="67"/>
      <c r="GO1019" s="67"/>
      <c r="GP1019" s="67"/>
      <c r="GQ1019" s="67"/>
      <c r="GR1019" s="67"/>
      <c r="GS1019" s="67"/>
      <c r="GT1019" s="67"/>
      <c r="GU1019" s="67"/>
      <c r="GV1019" s="67"/>
      <c r="GW1019" s="67"/>
      <c r="GX1019" s="67"/>
      <c r="GY1019" s="67"/>
      <c r="GZ1019" s="67"/>
      <c r="HA1019" s="67"/>
      <c r="HB1019" s="67"/>
      <c r="HC1019" s="67"/>
      <c r="HD1019" s="67"/>
      <c r="HE1019" s="67"/>
      <c r="HF1019" s="67"/>
      <c r="HG1019" s="67"/>
      <c r="HH1019" s="67"/>
      <c r="HI1019" s="67"/>
      <c r="HJ1019" s="67"/>
    </row>
    <row r="1020" spans="1:218" s="64" customFormat="1" ht="11.25" hidden="1" customHeight="1">
      <c r="A1020" s="22" t="s">
        <v>368</v>
      </c>
      <c r="B1020" s="22" t="s">
        <v>353</v>
      </c>
      <c r="C1020" s="23" t="s">
        <v>14</v>
      </c>
      <c r="D1020" s="17"/>
      <c r="E1020" s="17"/>
      <c r="F1020" s="17">
        <v>-830.64</v>
      </c>
      <c r="G1020" s="90"/>
      <c r="H1020" s="90"/>
      <c r="I1020" s="90"/>
      <c r="J1020" s="90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  <c r="AX1020" s="67"/>
      <c r="AY1020" s="67"/>
      <c r="AZ1020" s="67"/>
      <c r="BA1020" s="67"/>
      <c r="BB1020" s="67"/>
      <c r="BC1020" s="67"/>
      <c r="BD1020" s="67"/>
      <c r="BE1020" s="67"/>
      <c r="BF1020" s="67"/>
      <c r="BG1020" s="67"/>
      <c r="BH1020" s="67"/>
      <c r="BI1020" s="67"/>
      <c r="BJ1020" s="67"/>
      <c r="BK1020" s="67"/>
      <c r="BL1020" s="67"/>
      <c r="BM1020" s="67"/>
      <c r="BN1020" s="67"/>
      <c r="BO1020" s="67"/>
      <c r="BP1020" s="67"/>
      <c r="BQ1020" s="67"/>
      <c r="BR1020" s="67"/>
      <c r="BS1020" s="67"/>
      <c r="BT1020" s="67"/>
      <c r="BU1020" s="67"/>
      <c r="BV1020" s="67"/>
      <c r="BW1020" s="67"/>
      <c r="BX1020" s="67"/>
      <c r="BY1020" s="67"/>
      <c r="BZ1020" s="67"/>
      <c r="CA1020" s="67"/>
      <c r="CB1020" s="67"/>
      <c r="CC1020" s="67"/>
      <c r="CD1020" s="67"/>
      <c r="CE1020" s="67"/>
      <c r="CF1020" s="67"/>
      <c r="CG1020" s="67"/>
      <c r="CH1020" s="67"/>
      <c r="CI1020" s="67"/>
      <c r="CJ1020" s="67"/>
      <c r="CK1020" s="67"/>
      <c r="CL1020" s="67"/>
      <c r="CM1020" s="67"/>
      <c r="CN1020" s="67"/>
      <c r="CO1020" s="67"/>
      <c r="CP1020" s="67"/>
      <c r="CQ1020" s="67"/>
      <c r="CR1020" s="67"/>
      <c r="CS1020" s="67"/>
      <c r="CT1020" s="67"/>
      <c r="CU1020" s="67"/>
      <c r="CV1020" s="67"/>
      <c r="CW1020" s="67"/>
      <c r="CX1020" s="67"/>
      <c r="CY1020" s="67"/>
      <c r="CZ1020" s="67"/>
      <c r="DA1020" s="67"/>
      <c r="DB1020" s="67"/>
      <c r="DC1020" s="67"/>
      <c r="DD1020" s="67"/>
      <c r="DE1020" s="67"/>
      <c r="DF1020" s="67"/>
      <c r="DG1020" s="67"/>
      <c r="DH1020" s="67"/>
      <c r="DI1020" s="67"/>
      <c r="DJ1020" s="67"/>
      <c r="DK1020" s="67"/>
      <c r="DL1020" s="67"/>
      <c r="DM1020" s="67"/>
      <c r="DN1020" s="67"/>
      <c r="DO1020" s="67"/>
      <c r="DP1020" s="67"/>
      <c r="DQ1020" s="67"/>
      <c r="DR1020" s="67"/>
      <c r="DS1020" s="67"/>
      <c r="DT1020" s="67"/>
      <c r="DU1020" s="67"/>
      <c r="DV1020" s="67"/>
      <c r="DW1020" s="67"/>
      <c r="DX1020" s="67"/>
      <c r="DY1020" s="67"/>
      <c r="DZ1020" s="67"/>
      <c r="EA1020" s="67"/>
      <c r="EB1020" s="67"/>
      <c r="EC1020" s="67"/>
      <c r="ED1020" s="67"/>
      <c r="EE1020" s="67"/>
      <c r="EF1020" s="67"/>
      <c r="EG1020" s="67"/>
      <c r="EH1020" s="67"/>
      <c r="EI1020" s="67"/>
      <c r="EJ1020" s="67"/>
      <c r="EK1020" s="67"/>
      <c r="EL1020" s="67"/>
      <c r="EM1020" s="67"/>
      <c r="EN1020" s="67"/>
      <c r="EO1020" s="67"/>
      <c r="EP1020" s="67"/>
      <c r="EQ1020" s="67"/>
      <c r="ER1020" s="67"/>
      <c r="ES1020" s="67"/>
      <c r="ET1020" s="67"/>
      <c r="EU1020" s="67"/>
      <c r="EV1020" s="67"/>
      <c r="EW1020" s="67"/>
      <c r="EX1020" s="67"/>
      <c r="EY1020" s="67"/>
      <c r="EZ1020" s="67"/>
      <c r="FA1020" s="67"/>
      <c r="FB1020" s="67"/>
      <c r="FC1020" s="67"/>
      <c r="FD1020" s="67"/>
      <c r="FE1020" s="67"/>
      <c r="FF1020" s="67"/>
      <c r="FG1020" s="67"/>
      <c r="FH1020" s="67"/>
      <c r="FI1020" s="67"/>
      <c r="FJ1020" s="67"/>
      <c r="FK1020" s="67"/>
      <c r="FL1020" s="67"/>
      <c r="FM1020" s="67"/>
      <c r="FN1020" s="67"/>
      <c r="FO1020" s="67"/>
      <c r="FP1020" s="67"/>
      <c r="FQ1020" s="67"/>
      <c r="FR1020" s="67"/>
      <c r="FS1020" s="67"/>
      <c r="FT1020" s="67"/>
      <c r="FU1020" s="67"/>
      <c r="FV1020" s="67"/>
      <c r="FW1020" s="67"/>
      <c r="FX1020" s="67"/>
      <c r="FY1020" s="67"/>
      <c r="FZ1020" s="67"/>
      <c r="GA1020" s="67"/>
      <c r="GB1020" s="67"/>
      <c r="GC1020" s="67"/>
      <c r="GD1020" s="67"/>
      <c r="GE1020" s="67"/>
      <c r="GF1020" s="67"/>
      <c r="GG1020" s="67"/>
      <c r="GH1020" s="67"/>
      <c r="GI1020" s="67"/>
      <c r="GJ1020" s="67"/>
      <c r="GK1020" s="67"/>
      <c r="GL1020" s="67"/>
      <c r="GM1020" s="67"/>
      <c r="GN1020" s="67"/>
      <c r="GO1020" s="67"/>
      <c r="GP1020" s="67"/>
      <c r="GQ1020" s="67"/>
      <c r="GR1020" s="67"/>
      <c r="GS1020" s="67"/>
      <c r="GT1020" s="67"/>
      <c r="GU1020" s="67"/>
      <c r="GV1020" s="67"/>
      <c r="GW1020" s="67"/>
      <c r="GX1020" s="67"/>
      <c r="GY1020" s="67"/>
      <c r="GZ1020" s="67"/>
      <c r="HA1020" s="67"/>
      <c r="HB1020" s="67"/>
      <c r="HC1020" s="67"/>
      <c r="HD1020" s="67"/>
      <c r="HE1020" s="67"/>
      <c r="HF1020" s="67"/>
      <c r="HG1020" s="67"/>
      <c r="HH1020" s="67"/>
      <c r="HI1020" s="67"/>
      <c r="HJ1020" s="67"/>
    </row>
    <row r="1021" spans="1:218" s="64" customFormat="1" ht="11.25" hidden="1" customHeight="1">
      <c r="A1021" s="22" t="s">
        <v>370</v>
      </c>
      <c r="B1021" s="22" t="s">
        <v>1460</v>
      </c>
      <c r="C1021" s="23" t="s">
        <v>15</v>
      </c>
      <c r="D1021" s="17"/>
      <c r="E1021" s="17"/>
      <c r="F1021" s="17">
        <v>-346.1</v>
      </c>
      <c r="G1021" s="90"/>
      <c r="H1021" s="90"/>
      <c r="I1021" s="90"/>
      <c r="J1021" s="90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  <c r="AX1021" s="67"/>
      <c r="AY1021" s="67"/>
      <c r="AZ1021" s="67"/>
      <c r="BA1021" s="67"/>
      <c r="BB1021" s="67"/>
      <c r="BC1021" s="67"/>
      <c r="BD1021" s="67"/>
      <c r="BE1021" s="67"/>
      <c r="BF1021" s="67"/>
      <c r="BG1021" s="67"/>
      <c r="BH1021" s="67"/>
      <c r="BI1021" s="67"/>
      <c r="BJ1021" s="67"/>
      <c r="BK1021" s="67"/>
      <c r="BL1021" s="67"/>
      <c r="BM1021" s="67"/>
      <c r="BN1021" s="67"/>
      <c r="BO1021" s="67"/>
      <c r="BP1021" s="67"/>
      <c r="BQ1021" s="67"/>
      <c r="BR1021" s="67"/>
      <c r="BS1021" s="67"/>
      <c r="BT1021" s="67"/>
      <c r="BU1021" s="67"/>
      <c r="BV1021" s="67"/>
      <c r="BW1021" s="67"/>
      <c r="BX1021" s="67"/>
      <c r="BY1021" s="67"/>
      <c r="BZ1021" s="67"/>
      <c r="CA1021" s="67"/>
      <c r="CB1021" s="67"/>
      <c r="CC1021" s="67"/>
      <c r="CD1021" s="67"/>
      <c r="CE1021" s="67"/>
      <c r="CF1021" s="67"/>
      <c r="CG1021" s="67"/>
      <c r="CH1021" s="67"/>
      <c r="CI1021" s="67"/>
      <c r="CJ1021" s="67"/>
      <c r="CK1021" s="67"/>
      <c r="CL1021" s="67"/>
      <c r="CM1021" s="67"/>
      <c r="CN1021" s="67"/>
      <c r="CO1021" s="67"/>
      <c r="CP1021" s="67"/>
      <c r="CQ1021" s="67"/>
      <c r="CR1021" s="67"/>
      <c r="CS1021" s="67"/>
      <c r="CT1021" s="67"/>
      <c r="CU1021" s="67"/>
      <c r="CV1021" s="67"/>
      <c r="CW1021" s="67"/>
      <c r="CX1021" s="67"/>
      <c r="CY1021" s="67"/>
      <c r="CZ1021" s="67"/>
      <c r="DA1021" s="67"/>
      <c r="DB1021" s="67"/>
      <c r="DC1021" s="67"/>
      <c r="DD1021" s="67"/>
      <c r="DE1021" s="67"/>
      <c r="DF1021" s="67"/>
      <c r="DG1021" s="67"/>
      <c r="DH1021" s="67"/>
      <c r="DI1021" s="67"/>
      <c r="DJ1021" s="67"/>
      <c r="DK1021" s="67"/>
      <c r="DL1021" s="67"/>
      <c r="DM1021" s="67"/>
      <c r="DN1021" s="67"/>
      <c r="DO1021" s="67"/>
      <c r="DP1021" s="67"/>
      <c r="DQ1021" s="67"/>
      <c r="DR1021" s="67"/>
      <c r="DS1021" s="67"/>
      <c r="DT1021" s="67"/>
      <c r="DU1021" s="67"/>
      <c r="DV1021" s="67"/>
      <c r="DW1021" s="67"/>
      <c r="DX1021" s="67"/>
      <c r="DY1021" s="67"/>
      <c r="DZ1021" s="67"/>
      <c r="EA1021" s="67"/>
      <c r="EB1021" s="67"/>
      <c r="EC1021" s="67"/>
      <c r="ED1021" s="67"/>
      <c r="EE1021" s="67"/>
      <c r="EF1021" s="67"/>
      <c r="EG1021" s="67"/>
      <c r="EH1021" s="67"/>
      <c r="EI1021" s="67"/>
      <c r="EJ1021" s="67"/>
      <c r="EK1021" s="67"/>
      <c r="EL1021" s="67"/>
      <c r="EM1021" s="67"/>
      <c r="EN1021" s="67"/>
      <c r="EO1021" s="67"/>
      <c r="EP1021" s="67"/>
      <c r="EQ1021" s="67"/>
      <c r="ER1021" s="67"/>
      <c r="ES1021" s="67"/>
      <c r="ET1021" s="67"/>
      <c r="EU1021" s="67"/>
      <c r="EV1021" s="67"/>
      <c r="EW1021" s="67"/>
      <c r="EX1021" s="67"/>
      <c r="EY1021" s="67"/>
      <c r="EZ1021" s="67"/>
      <c r="FA1021" s="67"/>
      <c r="FB1021" s="67"/>
      <c r="FC1021" s="67"/>
      <c r="FD1021" s="67"/>
      <c r="FE1021" s="67"/>
      <c r="FF1021" s="67"/>
      <c r="FG1021" s="67"/>
      <c r="FH1021" s="67"/>
      <c r="FI1021" s="67"/>
      <c r="FJ1021" s="67"/>
      <c r="FK1021" s="67"/>
      <c r="FL1021" s="67"/>
      <c r="FM1021" s="67"/>
      <c r="FN1021" s="67"/>
      <c r="FO1021" s="67"/>
      <c r="FP1021" s="67"/>
      <c r="FQ1021" s="67"/>
      <c r="FR1021" s="67"/>
      <c r="FS1021" s="67"/>
      <c r="FT1021" s="67"/>
      <c r="FU1021" s="67"/>
      <c r="FV1021" s="67"/>
      <c r="FW1021" s="67"/>
      <c r="FX1021" s="67"/>
      <c r="FY1021" s="67"/>
      <c r="FZ1021" s="67"/>
      <c r="GA1021" s="67"/>
      <c r="GB1021" s="67"/>
      <c r="GC1021" s="67"/>
      <c r="GD1021" s="67"/>
      <c r="GE1021" s="67"/>
      <c r="GF1021" s="67"/>
      <c r="GG1021" s="67"/>
      <c r="GH1021" s="67"/>
      <c r="GI1021" s="67"/>
      <c r="GJ1021" s="67"/>
      <c r="GK1021" s="67"/>
      <c r="GL1021" s="67"/>
      <c r="GM1021" s="67"/>
      <c r="GN1021" s="67"/>
      <c r="GO1021" s="67"/>
      <c r="GP1021" s="67"/>
      <c r="GQ1021" s="67"/>
      <c r="GR1021" s="67"/>
      <c r="GS1021" s="67"/>
      <c r="GT1021" s="67"/>
      <c r="GU1021" s="67"/>
      <c r="GV1021" s="67"/>
      <c r="GW1021" s="67"/>
      <c r="GX1021" s="67"/>
      <c r="GY1021" s="67"/>
      <c r="GZ1021" s="67"/>
      <c r="HA1021" s="67"/>
      <c r="HB1021" s="67"/>
      <c r="HC1021" s="67"/>
      <c r="HD1021" s="67"/>
      <c r="HE1021" s="67"/>
      <c r="HF1021" s="67"/>
      <c r="HG1021" s="67"/>
      <c r="HH1021" s="67"/>
      <c r="HI1021" s="67"/>
      <c r="HJ1021" s="67"/>
    </row>
    <row r="1022" spans="1:218" s="64" customFormat="1" ht="11.25" hidden="1" customHeight="1">
      <c r="A1022" s="22" t="s">
        <v>372</v>
      </c>
      <c r="B1022" s="22" t="s">
        <v>1461</v>
      </c>
      <c r="C1022" s="23" t="s">
        <v>16</v>
      </c>
      <c r="D1022" s="17"/>
      <c r="E1022" s="17"/>
      <c r="F1022" s="17">
        <v>-207.66</v>
      </c>
      <c r="G1022" s="90"/>
      <c r="H1022" s="90"/>
      <c r="I1022" s="90"/>
      <c r="J1022" s="90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  <c r="AX1022" s="67"/>
      <c r="AY1022" s="67"/>
      <c r="AZ1022" s="67"/>
      <c r="BA1022" s="67"/>
      <c r="BB1022" s="67"/>
      <c r="BC1022" s="67"/>
      <c r="BD1022" s="67"/>
      <c r="BE1022" s="67"/>
      <c r="BF1022" s="67"/>
      <c r="BG1022" s="67"/>
      <c r="BH1022" s="67"/>
      <c r="BI1022" s="67"/>
      <c r="BJ1022" s="67"/>
      <c r="BK1022" s="67"/>
      <c r="BL1022" s="67"/>
      <c r="BM1022" s="67"/>
      <c r="BN1022" s="67"/>
      <c r="BO1022" s="67"/>
      <c r="BP1022" s="67"/>
      <c r="BQ1022" s="67"/>
      <c r="BR1022" s="67"/>
      <c r="BS1022" s="67"/>
      <c r="BT1022" s="67"/>
      <c r="BU1022" s="67"/>
      <c r="BV1022" s="67"/>
      <c r="BW1022" s="67"/>
      <c r="BX1022" s="67"/>
      <c r="BY1022" s="67"/>
      <c r="BZ1022" s="67"/>
      <c r="CA1022" s="67"/>
      <c r="CB1022" s="67"/>
      <c r="CC1022" s="67"/>
      <c r="CD1022" s="67"/>
      <c r="CE1022" s="67"/>
      <c r="CF1022" s="67"/>
      <c r="CG1022" s="67"/>
      <c r="CH1022" s="67"/>
      <c r="CI1022" s="67"/>
      <c r="CJ1022" s="67"/>
      <c r="CK1022" s="67"/>
      <c r="CL1022" s="67"/>
      <c r="CM1022" s="67"/>
      <c r="CN1022" s="67"/>
      <c r="CO1022" s="67"/>
      <c r="CP1022" s="67"/>
      <c r="CQ1022" s="67"/>
      <c r="CR1022" s="67"/>
      <c r="CS1022" s="67"/>
      <c r="CT1022" s="67"/>
      <c r="CU1022" s="67"/>
      <c r="CV1022" s="67"/>
      <c r="CW1022" s="67"/>
      <c r="CX1022" s="67"/>
      <c r="CY1022" s="67"/>
      <c r="CZ1022" s="67"/>
      <c r="DA1022" s="67"/>
      <c r="DB1022" s="67"/>
      <c r="DC1022" s="67"/>
      <c r="DD1022" s="67"/>
      <c r="DE1022" s="67"/>
      <c r="DF1022" s="67"/>
      <c r="DG1022" s="67"/>
      <c r="DH1022" s="67"/>
      <c r="DI1022" s="67"/>
      <c r="DJ1022" s="67"/>
      <c r="DK1022" s="67"/>
      <c r="DL1022" s="67"/>
      <c r="DM1022" s="67"/>
      <c r="DN1022" s="67"/>
      <c r="DO1022" s="67"/>
      <c r="DP1022" s="67"/>
      <c r="DQ1022" s="67"/>
      <c r="DR1022" s="67"/>
      <c r="DS1022" s="67"/>
      <c r="DT1022" s="67"/>
      <c r="DU1022" s="67"/>
      <c r="DV1022" s="67"/>
      <c r="DW1022" s="67"/>
      <c r="DX1022" s="67"/>
      <c r="DY1022" s="67"/>
      <c r="DZ1022" s="67"/>
      <c r="EA1022" s="67"/>
      <c r="EB1022" s="67"/>
      <c r="EC1022" s="67"/>
      <c r="ED1022" s="67"/>
      <c r="EE1022" s="67"/>
      <c r="EF1022" s="67"/>
      <c r="EG1022" s="67"/>
      <c r="EH1022" s="67"/>
      <c r="EI1022" s="67"/>
      <c r="EJ1022" s="67"/>
      <c r="EK1022" s="67"/>
      <c r="EL1022" s="67"/>
      <c r="EM1022" s="67"/>
      <c r="EN1022" s="67"/>
      <c r="EO1022" s="67"/>
      <c r="EP1022" s="67"/>
      <c r="EQ1022" s="67"/>
      <c r="ER1022" s="67"/>
      <c r="ES1022" s="67"/>
      <c r="ET1022" s="67"/>
      <c r="EU1022" s="67"/>
      <c r="EV1022" s="67"/>
      <c r="EW1022" s="67"/>
      <c r="EX1022" s="67"/>
      <c r="EY1022" s="67"/>
      <c r="EZ1022" s="67"/>
      <c r="FA1022" s="67"/>
      <c r="FB1022" s="67"/>
      <c r="FC1022" s="67"/>
      <c r="FD1022" s="67"/>
      <c r="FE1022" s="67"/>
      <c r="FF1022" s="67"/>
      <c r="FG1022" s="67"/>
      <c r="FH1022" s="67"/>
      <c r="FI1022" s="67"/>
      <c r="FJ1022" s="67"/>
      <c r="FK1022" s="67"/>
      <c r="FL1022" s="67"/>
      <c r="FM1022" s="67"/>
      <c r="FN1022" s="67"/>
      <c r="FO1022" s="67"/>
      <c r="FP1022" s="67"/>
      <c r="FQ1022" s="67"/>
      <c r="FR1022" s="67"/>
      <c r="FS1022" s="67"/>
      <c r="FT1022" s="67"/>
      <c r="FU1022" s="67"/>
      <c r="FV1022" s="67"/>
      <c r="FW1022" s="67"/>
      <c r="FX1022" s="67"/>
      <c r="FY1022" s="67"/>
      <c r="FZ1022" s="67"/>
      <c r="GA1022" s="67"/>
      <c r="GB1022" s="67"/>
      <c r="GC1022" s="67"/>
      <c r="GD1022" s="67"/>
      <c r="GE1022" s="67"/>
      <c r="GF1022" s="67"/>
      <c r="GG1022" s="67"/>
      <c r="GH1022" s="67"/>
      <c r="GI1022" s="67"/>
      <c r="GJ1022" s="67"/>
      <c r="GK1022" s="67"/>
      <c r="GL1022" s="67"/>
      <c r="GM1022" s="67"/>
      <c r="GN1022" s="67"/>
      <c r="GO1022" s="67"/>
      <c r="GP1022" s="67"/>
      <c r="GQ1022" s="67"/>
      <c r="GR1022" s="67"/>
      <c r="GS1022" s="67"/>
      <c r="GT1022" s="67"/>
      <c r="GU1022" s="67"/>
      <c r="GV1022" s="67"/>
      <c r="GW1022" s="67"/>
      <c r="GX1022" s="67"/>
      <c r="GY1022" s="67"/>
      <c r="GZ1022" s="67"/>
      <c r="HA1022" s="67"/>
      <c r="HB1022" s="67"/>
      <c r="HC1022" s="67"/>
      <c r="HD1022" s="67"/>
      <c r="HE1022" s="67"/>
      <c r="HF1022" s="67"/>
      <c r="HG1022" s="67"/>
      <c r="HH1022" s="67"/>
      <c r="HI1022" s="67"/>
      <c r="HJ1022" s="67"/>
    </row>
    <row r="1023" spans="1:218" s="64" customFormat="1" ht="11.25" hidden="1" customHeight="1">
      <c r="A1023" s="22" t="s">
        <v>385</v>
      </c>
      <c r="B1023" s="22" t="s">
        <v>386</v>
      </c>
      <c r="C1023" s="23" t="s">
        <v>14</v>
      </c>
      <c r="D1023" s="17">
        <v>-190777.45</v>
      </c>
      <c r="E1023" s="17">
        <v>-62188.77</v>
      </c>
      <c r="F1023" s="17">
        <v>-132725.1</v>
      </c>
      <c r="G1023" s="90"/>
      <c r="H1023" s="90"/>
      <c r="I1023" s="90"/>
      <c r="J1023" s="90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  <c r="AX1023" s="67"/>
      <c r="AY1023" s="67"/>
      <c r="AZ1023" s="67"/>
      <c r="BA1023" s="67"/>
      <c r="BB1023" s="67"/>
      <c r="BC1023" s="67"/>
      <c r="BD1023" s="67"/>
      <c r="BE1023" s="67"/>
      <c r="BF1023" s="67"/>
      <c r="BG1023" s="67"/>
      <c r="BH1023" s="67"/>
      <c r="BI1023" s="67"/>
      <c r="BJ1023" s="67"/>
      <c r="BK1023" s="67"/>
      <c r="BL1023" s="67"/>
      <c r="BM1023" s="67"/>
      <c r="BN1023" s="67"/>
      <c r="BO1023" s="67"/>
      <c r="BP1023" s="67"/>
      <c r="BQ1023" s="67"/>
      <c r="BR1023" s="67"/>
      <c r="BS1023" s="67"/>
      <c r="BT1023" s="67"/>
      <c r="BU1023" s="67"/>
      <c r="BV1023" s="67"/>
      <c r="BW1023" s="67"/>
      <c r="BX1023" s="67"/>
      <c r="BY1023" s="67"/>
      <c r="BZ1023" s="67"/>
      <c r="CA1023" s="67"/>
      <c r="CB1023" s="67"/>
      <c r="CC1023" s="67"/>
      <c r="CD1023" s="67"/>
      <c r="CE1023" s="67"/>
      <c r="CF1023" s="67"/>
      <c r="CG1023" s="67"/>
      <c r="CH1023" s="67"/>
      <c r="CI1023" s="67"/>
      <c r="CJ1023" s="67"/>
      <c r="CK1023" s="67"/>
      <c r="CL1023" s="67"/>
      <c r="CM1023" s="67"/>
      <c r="CN1023" s="67"/>
      <c r="CO1023" s="67"/>
      <c r="CP1023" s="67"/>
      <c r="CQ1023" s="67"/>
      <c r="CR1023" s="67"/>
      <c r="CS1023" s="67"/>
      <c r="CT1023" s="67"/>
      <c r="CU1023" s="67"/>
      <c r="CV1023" s="67"/>
      <c r="CW1023" s="67"/>
      <c r="CX1023" s="67"/>
      <c r="CY1023" s="67"/>
      <c r="CZ1023" s="67"/>
      <c r="DA1023" s="67"/>
      <c r="DB1023" s="67"/>
      <c r="DC1023" s="67"/>
      <c r="DD1023" s="67"/>
      <c r="DE1023" s="67"/>
      <c r="DF1023" s="67"/>
      <c r="DG1023" s="67"/>
      <c r="DH1023" s="67"/>
      <c r="DI1023" s="67"/>
      <c r="DJ1023" s="67"/>
      <c r="DK1023" s="67"/>
      <c r="DL1023" s="67"/>
      <c r="DM1023" s="67"/>
      <c r="DN1023" s="67"/>
      <c r="DO1023" s="67"/>
      <c r="DP1023" s="67"/>
      <c r="DQ1023" s="67"/>
      <c r="DR1023" s="67"/>
      <c r="DS1023" s="67"/>
      <c r="DT1023" s="67"/>
      <c r="DU1023" s="67"/>
      <c r="DV1023" s="67"/>
      <c r="DW1023" s="67"/>
      <c r="DX1023" s="67"/>
      <c r="DY1023" s="67"/>
      <c r="DZ1023" s="67"/>
      <c r="EA1023" s="67"/>
      <c r="EB1023" s="67"/>
      <c r="EC1023" s="67"/>
      <c r="ED1023" s="67"/>
      <c r="EE1023" s="67"/>
      <c r="EF1023" s="67"/>
      <c r="EG1023" s="67"/>
      <c r="EH1023" s="67"/>
      <c r="EI1023" s="67"/>
      <c r="EJ1023" s="67"/>
      <c r="EK1023" s="67"/>
      <c r="EL1023" s="67"/>
      <c r="EM1023" s="67"/>
      <c r="EN1023" s="67"/>
      <c r="EO1023" s="67"/>
      <c r="EP1023" s="67"/>
      <c r="EQ1023" s="67"/>
      <c r="ER1023" s="67"/>
      <c r="ES1023" s="67"/>
      <c r="ET1023" s="67"/>
      <c r="EU1023" s="67"/>
      <c r="EV1023" s="67"/>
      <c r="EW1023" s="67"/>
      <c r="EX1023" s="67"/>
      <c r="EY1023" s="67"/>
      <c r="EZ1023" s="67"/>
      <c r="FA1023" s="67"/>
      <c r="FB1023" s="67"/>
      <c r="FC1023" s="67"/>
      <c r="FD1023" s="67"/>
      <c r="FE1023" s="67"/>
      <c r="FF1023" s="67"/>
      <c r="FG1023" s="67"/>
      <c r="FH1023" s="67"/>
      <c r="FI1023" s="67"/>
      <c r="FJ1023" s="67"/>
      <c r="FK1023" s="67"/>
      <c r="FL1023" s="67"/>
      <c r="FM1023" s="67"/>
      <c r="FN1023" s="67"/>
      <c r="FO1023" s="67"/>
      <c r="FP1023" s="67"/>
      <c r="FQ1023" s="67"/>
      <c r="FR1023" s="67"/>
      <c r="FS1023" s="67"/>
      <c r="FT1023" s="67"/>
      <c r="FU1023" s="67"/>
      <c r="FV1023" s="67"/>
      <c r="FW1023" s="67"/>
      <c r="FX1023" s="67"/>
      <c r="FY1023" s="67"/>
      <c r="FZ1023" s="67"/>
      <c r="GA1023" s="67"/>
      <c r="GB1023" s="67"/>
      <c r="GC1023" s="67"/>
      <c r="GD1023" s="67"/>
      <c r="GE1023" s="67"/>
      <c r="GF1023" s="67"/>
      <c r="GG1023" s="67"/>
      <c r="GH1023" s="67"/>
      <c r="GI1023" s="67"/>
      <c r="GJ1023" s="67"/>
      <c r="GK1023" s="67"/>
      <c r="GL1023" s="67"/>
      <c r="GM1023" s="67"/>
      <c r="GN1023" s="67"/>
      <c r="GO1023" s="67"/>
      <c r="GP1023" s="67"/>
      <c r="GQ1023" s="67"/>
      <c r="GR1023" s="67"/>
      <c r="GS1023" s="67"/>
      <c r="GT1023" s="67"/>
      <c r="GU1023" s="67"/>
      <c r="GV1023" s="67"/>
      <c r="GW1023" s="67"/>
      <c r="GX1023" s="67"/>
      <c r="GY1023" s="67"/>
      <c r="GZ1023" s="67"/>
      <c r="HA1023" s="67"/>
      <c r="HB1023" s="67"/>
      <c r="HC1023" s="67"/>
      <c r="HD1023" s="67"/>
      <c r="HE1023" s="67"/>
      <c r="HF1023" s="67"/>
      <c r="HG1023" s="67"/>
      <c r="HH1023" s="67"/>
      <c r="HI1023" s="67"/>
      <c r="HJ1023" s="67"/>
    </row>
    <row r="1024" spans="1:218" s="64" customFormat="1" ht="11.25" hidden="1" customHeight="1">
      <c r="A1024" s="22" t="s">
        <v>387</v>
      </c>
      <c r="B1024" s="22" t="s">
        <v>388</v>
      </c>
      <c r="C1024" s="23" t="s">
        <v>15</v>
      </c>
      <c r="D1024" s="17">
        <v>-79490.69</v>
      </c>
      <c r="E1024" s="17">
        <v>-25912.01</v>
      </c>
      <c r="F1024" s="17">
        <v>-55302.25</v>
      </c>
      <c r="G1024" s="90"/>
      <c r="H1024" s="90"/>
      <c r="I1024" s="90"/>
      <c r="J1024" s="90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  <c r="AX1024" s="67"/>
      <c r="AY1024" s="67"/>
      <c r="AZ1024" s="67"/>
      <c r="BA1024" s="67"/>
      <c r="BB1024" s="67"/>
      <c r="BC1024" s="67"/>
      <c r="BD1024" s="67"/>
      <c r="BE1024" s="67"/>
      <c r="BF1024" s="67"/>
      <c r="BG1024" s="67"/>
      <c r="BH1024" s="67"/>
      <c r="BI1024" s="67"/>
      <c r="BJ1024" s="67"/>
      <c r="BK1024" s="67"/>
      <c r="BL1024" s="67"/>
      <c r="BM1024" s="67"/>
      <c r="BN1024" s="67"/>
      <c r="BO1024" s="67"/>
      <c r="BP1024" s="67"/>
      <c r="BQ1024" s="67"/>
      <c r="BR1024" s="67"/>
      <c r="BS1024" s="67"/>
      <c r="BT1024" s="67"/>
      <c r="BU1024" s="67"/>
      <c r="BV1024" s="67"/>
      <c r="BW1024" s="67"/>
      <c r="BX1024" s="67"/>
      <c r="BY1024" s="67"/>
      <c r="BZ1024" s="67"/>
      <c r="CA1024" s="67"/>
      <c r="CB1024" s="67"/>
      <c r="CC1024" s="67"/>
      <c r="CD1024" s="67"/>
      <c r="CE1024" s="67"/>
      <c r="CF1024" s="67"/>
      <c r="CG1024" s="67"/>
      <c r="CH1024" s="67"/>
      <c r="CI1024" s="67"/>
      <c r="CJ1024" s="67"/>
      <c r="CK1024" s="67"/>
      <c r="CL1024" s="67"/>
      <c r="CM1024" s="67"/>
      <c r="CN1024" s="67"/>
      <c r="CO1024" s="67"/>
      <c r="CP1024" s="67"/>
      <c r="CQ1024" s="67"/>
      <c r="CR1024" s="67"/>
      <c r="CS1024" s="67"/>
      <c r="CT1024" s="67"/>
      <c r="CU1024" s="67"/>
      <c r="CV1024" s="67"/>
      <c r="CW1024" s="67"/>
      <c r="CX1024" s="67"/>
      <c r="CY1024" s="67"/>
      <c r="CZ1024" s="67"/>
      <c r="DA1024" s="67"/>
      <c r="DB1024" s="67"/>
      <c r="DC1024" s="67"/>
      <c r="DD1024" s="67"/>
      <c r="DE1024" s="67"/>
      <c r="DF1024" s="67"/>
      <c r="DG1024" s="67"/>
      <c r="DH1024" s="67"/>
      <c r="DI1024" s="67"/>
      <c r="DJ1024" s="67"/>
      <c r="DK1024" s="67"/>
      <c r="DL1024" s="67"/>
      <c r="DM1024" s="67"/>
      <c r="DN1024" s="67"/>
      <c r="DO1024" s="67"/>
      <c r="DP1024" s="67"/>
      <c r="DQ1024" s="67"/>
      <c r="DR1024" s="67"/>
      <c r="DS1024" s="67"/>
      <c r="DT1024" s="67"/>
      <c r="DU1024" s="67"/>
      <c r="DV1024" s="67"/>
      <c r="DW1024" s="67"/>
      <c r="DX1024" s="67"/>
      <c r="DY1024" s="67"/>
      <c r="DZ1024" s="67"/>
      <c r="EA1024" s="67"/>
      <c r="EB1024" s="67"/>
      <c r="EC1024" s="67"/>
      <c r="ED1024" s="67"/>
      <c r="EE1024" s="67"/>
      <c r="EF1024" s="67"/>
      <c r="EG1024" s="67"/>
      <c r="EH1024" s="67"/>
      <c r="EI1024" s="67"/>
      <c r="EJ1024" s="67"/>
      <c r="EK1024" s="67"/>
      <c r="EL1024" s="67"/>
      <c r="EM1024" s="67"/>
      <c r="EN1024" s="67"/>
      <c r="EO1024" s="67"/>
      <c r="EP1024" s="67"/>
      <c r="EQ1024" s="67"/>
      <c r="ER1024" s="67"/>
      <c r="ES1024" s="67"/>
      <c r="ET1024" s="67"/>
      <c r="EU1024" s="67"/>
      <c r="EV1024" s="67"/>
      <c r="EW1024" s="67"/>
      <c r="EX1024" s="67"/>
      <c r="EY1024" s="67"/>
      <c r="EZ1024" s="67"/>
      <c r="FA1024" s="67"/>
      <c r="FB1024" s="67"/>
      <c r="FC1024" s="67"/>
      <c r="FD1024" s="67"/>
      <c r="FE1024" s="67"/>
      <c r="FF1024" s="67"/>
      <c r="FG1024" s="67"/>
      <c r="FH1024" s="67"/>
      <c r="FI1024" s="67"/>
      <c r="FJ1024" s="67"/>
      <c r="FK1024" s="67"/>
      <c r="FL1024" s="67"/>
      <c r="FM1024" s="67"/>
      <c r="FN1024" s="67"/>
      <c r="FO1024" s="67"/>
      <c r="FP1024" s="67"/>
      <c r="FQ1024" s="67"/>
      <c r="FR1024" s="67"/>
      <c r="FS1024" s="67"/>
      <c r="FT1024" s="67"/>
      <c r="FU1024" s="67"/>
      <c r="FV1024" s="67"/>
      <c r="FW1024" s="67"/>
      <c r="FX1024" s="67"/>
      <c r="FY1024" s="67"/>
      <c r="FZ1024" s="67"/>
      <c r="GA1024" s="67"/>
      <c r="GB1024" s="67"/>
      <c r="GC1024" s="67"/>
      <c r="GD1024" s="67"/>
      <c r="GE1024" s="67"/>
      <c r="GF1024" s="67"/>
      <c r="GG1024" s="67"/>
      <c r="GH1024" s="67"/>
      <c r="GI1024" s="67"/>
      <c r="GJ1024" s="67"/>
      <c r="GK1024" s="67"/>
      <c r="GL1024" s="67"/>
      <c r="GM1024" s="67"/>
      <c r="GN1024" s="67"/>
      <c r="GO1024" s="67"/>
      <c r="GP1024" s="67"/>
      <c r="GQ1024" s="67"/>
      <c r="GR1024" s="67"/>
      <c r="GS1024" s="67"/>
      <c r="GT1024" s="67"/>
      <c r="GU1024" s="67"/>
      <c r="GV1024" s="67"/>
      <c r="GW1024" s="67"/>
      <c r="GX1024" s="67"/>
      <c r="GY1024" s="67"/>
      <c r="GZ1024" s="67"/>
      <c r="HA1024" s="67"/>
      <c r="HB1024" s="67"/>
      <c r="HC1024" s="67"/>
      <c r="HD1024" s="67"/>
      <c r="HE1024" s="67"/>
      <c r="HF1024" s="67"/>
      <c r="HG1024" s="67"/>
      <c r="HH1024" s="67"/>
      <c r="HI1024" s="67"/>
      <c r="HJ1024" s="67"/>
    </row>
    <row r="1025" spans="1:218" s="64" customFormat="1" ht="11.25" hidden="1" customHeight="1">
      <c r="A1025" s="22" t="s">
        <v>389</v>
      </c>
      <c r="B1025" s="22" t="s">
        <v>390</v>
      </c>
      <c r="C1025" s="23" t="s">
        <v>16</v>
      </c>
      <c r="D1025" s="17">
        <v>-47694.44</v>
      </c>
      <c r="E1025" s="17">
        <v>-15547.19</v>
      </c>
      <c r="F1025" s="17">
        <v>-33181.370000000003</v>
      </c>
      <c r="G1025" s="90"/>
      <c r="H1025" s="90"/>
      <c r="I1025" s="90"/>
      <c r="J1025" s="90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  <c r="AX1025" s="67"/>
      <c r="AY1025" s="67"/>
      <c r="AZ1025" s="67"/>
      <c r="BA1025" s="67"/>
      <c r="BB1025" s="67"/>
      <c r="BC1025" s="67"/>
      <c r="BD1025" s="67"/>
      <c r="BE1025" s="67"/>
      <c r="BF1025" s="67"/>
      <c r="BG1025" s="67"/>
      <c r="BH1025" s="67"/>
      <c r="BI1025" s="67"/>
      <c r="BJ1025" s="67"/>
      <c r="BK1025" s="67"/>
      <c r="BL1025" s="67"/>
      <c r="BM1025" s="67"/>
      <c r="BN1025" s="67"/>
      <c r="BO1025" s="67"/>
      <c r="BP1025" s="67"/>
      <c r="BQ1025" s="67"/>
      <c r="BR1025" s="67"/>
      <c r="BS1025" s="67"/>
      <c r="BT1025" s="67"/>
      <c r="BU1025" s="67"/>
      <c r="BV1025" s="67"/>
      <c r="BW1025" s="67"/>
      <c r="BX1025" s="67"/>
      <c r="BY1025" s="67"/>
      <c r="BZ1025" s="67"/>
      <c r="CA1025" s="67"/>
      <c r="CB1025" s="67"/>
      <c r="CC1025" s="67"/>
      <c r="CD1025" s="67"/>
      <c r="CE1025" s="67"/>
      <c r="CF1025" s="67"/>
      <c r="CG1025" s="67"/>
      <c r="CH1025" s="67"/>
      <c r="CI1025" s="67"/>
      <c r="CJ1025" s="67"/>
      <c r="CK1025" s="67"/>
      <c r="CL1025" s="67"/>
      <c r="CM1025" s="67"/>
      <c r="CN1025" s="67"/>
      <c r="CO1025" s="67"/>
      <c r="CP1025" s="67"/>
      <c r="CQ1025" s="67"/>
      <c r="CR1025" s="67"/>
      <c r="CS1025" s="67"/>
      <c r="CT1025" s="67"/>
      <c r="CU1025" s="67"/>
      <c r="CV1025" s="67"/>
      <c r="CW1025" s="67"/>
      <c r="CX1025" s="67"/>
      <c r="CY1025" s="67"/>
      <c r="CZ1025" s="67"/>
      <c r="DA1025" s="67"/>
      <c r="DB1025" s="67"/>
      <c r="DC1025" s="67"/>
      <c r="DD1025" s="67"/>
      <c r="DE1025" s="67"/>
      <c r="DF1025" s="67"/>
      <c r="DG1025" s="67"/>
      <c r="DH1025" s="67"/>
      <c r="DI1025" s="67"/>
      <c r="DJ1025" s="67"/>
      <c r="DK1025" s="67"/>
      <c r="DL1025" s="67"/>
      <c r="DM1025" s="67"/>
      <c r="DN1025" s="67"/>
      <c r="DO1025" s="67"/>
      <c r="DP1025" s="67"/>
      <c r="DQ1025" s="67"/>
      <c r="DR1025" s="67"/>
      <c r="DS1025" s="67"/>
      <c r="DT1025" s="67"/>
      <c r="DU1025" s="67"/>
      <c r="DV1025" s="67"/>
      <c r="DW1025" s="67"/>
      <c r="DX1025" s="67"/>
      <c r="DY1025" s="67"/>
      <c r="DZ1025" s="67"/>
      <c r="EA1025" s="67"/>
      <c r="EB1025" s="67"/>
      <c r="EC1025" s="67"/>
      <c r="ED1025" s="67"/>
      <c r="EE1025" s="67"/>
      <c r="EF1025" s="67"/>
      <c r="EG1025" s="67"/>
      <c r="EH1025" s="67"/>
      <c r="EI1025" s="67"/>
      <c r="EJ1025" s="67"/>
      <c r="EK1025" s="67"/>
      <c r="EL1025" s="67"/>
      <c r="EM1025" s="67"/>
      <c r="EN1025" s="67"/>
      <c r="EO1025" s="67"/>
      <c r="EP1025" s="67"/>
      <c r="EQ1025" s="67"/>
      <c r="ER1025" s="67"/>
      <c r="ES1025" s="67"/>
      <c r="ET1025" s="67"/>
      <c r="EU1025" s="67"/>
      <c r="EV1025" s="67"/>
      <c r="EW1025" s="67"/>
      <c r="EX1025" s="67"/>
      <c r="EY1025" s="67"/>
      <c r="EZ1025" s="67"/>
      <c r="FA1025" s="67"/>
      <c r="FB1025" s="67"/>
      <c r="FC1025" s="67"/>
      <c r="FD1025" s="67"/>
      <c r="FE1025" s="67"/>
      <c r="FF1025" s="67"/>
      <c r="FG1025" s="67"/>
      <c r="FH1025" s="67"/>
      <c r="FI1025" s="67"/>
      <c r="FJ1025" s="67"/>
      <c r="FK1025" s="67"/>
      <c r="FL1025" s="67"/>
      <c r="FM1025" s="67"/>
      <c r="FN1025" s="67"/>
      <c r="FO1025" s="67"/>
      <c r="FP1025" s="67"/>
      <c r="FQ1025" s="67"/>
      <c r="FR1025" s="67"/>
      <c r="FS1025" s="67"/>
      <c r="FT1025" s="67"/>
      <c r="FU1025" s="67"/>
      <c r="FV1025" s="67"/>
      <c r="FW1025" s="67"/>
      <c r="FX1025" s="67"/>
      <c r="FY1025" s="67"/>
      <c r="FZ1025" s="67"/>
      <c r="GA1025" s="67"/>
      <c r="GB1025" s="67"/>
      <c r="GC1025" s="67"/>
      <c r="GD1025" s="67"/>
      <c r="GE1025" s="67"/>
      <c r="GF1025" s="67"/>
      <c r="GG1025" s="67"/>
      <c r="GH1025" s="67"/>
      <c r="GI1025" s="67"/>
      <c r="GJ1025" s="67"/>
      <c r="GK1025" s="67"/>
      <c r="GL1025" s="67"/>
      <c r="GM1025" s="67"/>
      <c r="GN1025" s="67"/>
      <c r="GO1025" s="67"/>
      <c r="GP1025" s="67"/>
      <c r="GQ1025" s="67"/>
      <c r="GR1025" s="67"/>
      <c r="GS1025" s="67"/>
      <c r="GT1025" s="67"/>
      <c r="GU1025" s="67"/>
      <c r="GV1025" s="67"/>
      <c r="GW1025" s="67"/>
      <c r="GX1025" s="67"/>
      <c r="GY1025" s="67"/>
      <c r="GZ1025" s="67"/>
      <c r="HA1025" s="67"/>
      <c r="HB1025" s="67"/>
      <c r="HC1025" s="67"/>
      <c r="HD1025" s="67"/>
      <c r="HE1025" s="67"/>
      <c r="HF1025" s="67"/>
      <c r="HG1025" s="67"/>
      <c r="HH1025" s="67"/>
      <c r="HI1025" s="67"/>
      <c r="HJ1025" s="67"/>
    </row>
    <row r="1026" spans="1:218" s="64" customFormat="1" ht="11.25" hidden="1" customHeight="1">
      <c r="A1026" s="22" t="s">
        <v>404</v>
      </c>
      <c r="B1026" s="22" t="s">
        <v>405</v>
      </c>
      <c r="C1026" s="23" t="s">
        <v>14</v>
      </c>
      <c r="D1026" s="17">
        <v>-162398.26999999999</v>
      </c>
      <c r="E1026" s="17">
        <v>-78180.89</v>
      </c>
      <c r="F1026" s="17">
        <v>-64479.839999999997</v>
      </c>
      <c r="G1026" s="90"/>
      <c r="H1026" s="90"/>
      <c r="I1026" s="90"/>
      <c r="J1026" s="90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  <c r="AX1026" s="67"/>
      <c r="AY1026" s="67"/>
      <c r="AZ1026" s="67"/>
      <c r="BA1026" s="67"/>
      <c r="BB1026" s="67"/>
      <c r="BC1026" s="67"/>
      <c r="BD1026" s="67"/>
      <c r="BE1026" s="67"/>
      <c r="BF1026" s="67"/>
      <c r="BG1026" s="67"/>
      <c r="BH1026" s="67"/>
      <c r="BI1026" s="67"/>
      <c r="BJ1026" s="67"/>
      <c r="BK1026" s="67"/>
      <c r="BL1026" s="67"/>
      <c r="BM1026" s="67"/>
      <c r="BN1026" s="67"/>
      <c r="BO1026" s="67"/>
      <c r="BP1026" s="67"/>
      <c r="BQ1026" s="67"/>
      <c r="BR1026" s="67"/>
      <c r="BS1026" s="67"/>
      <c r="BT1026" s="67"/>
      <c r="BU1026" s="67"/>
      <c r="BV1026" s="67"/>
      <c r="BW1026" s="67"/>
      <c r="BX1026" s="67"/>
      <c r="BY1026" s="67"/>
      <c r="BZ1026" s="67"/>
      <c r="CA1026" s="67"/>
      <c r="CB1026" s="67"/>
      <c r="CC1026" s="67"/>
      <c r="CD1026" s="67"/>
      <c r="CE1026" s="67"/>
      <c r="CF1026" s="67"/>
      <c r="CG1026" s="67"/>
      <c r="CH1026" s="67"/>
      <c r="CI1026" s="67"/>
      <c r="CJ1026" s="67"/>
      <c r="CK1026" s="67"/>
      <c r="CL1026" s="67"/>
      <c r="CM1026" s="67"/>
      <c r="CN1026" s="67"/>
      <c r="CO1026" s="67"/>
      <c r="CP1026" s="67"/>
      <c r="CQ1026" s="67"/>
      <c r="CR1026" s="67"/>
      <c r="CS1026" s="67"/>
      <c r="CT1026" s="67"/>
      <c r="CU1026" s="67"/>
      <c r="CV1026" s="67"/>
      <c r="CW1026" s="67"/>
      <c r="CX1026" s="67"/>
      <c r="CY1026" s="67"/>
      <c r="CZ1026" s="67"/>
      <c r="DA1026" s="67"/>
      <c r="DB1026" s="67"/>
      <c r="DC1026" s="67"/>
      <c r="DD1026" s="67"/>
      <c r="DE1026" s="67"/>
      <c r="DF1026" s="67"/>
      <c r="DG1026" s="67"/>
      <c r="DH1026" s="67"/>
      <c r="DI1026" s="67"/>
      <c r="DJ1026" s="67"/>
      <c r="DK1026" s="67"/>
      <c r="DL1026" s="67"/>
      <c r="DM1026" s="67"/>
      <c r="DN1026" s="67"/>
      <c r="DO1026" s="67"/>
      <c r="DP1026" s="67"/>
      <c r="DQ1026" s="67"/>
      <c r="DR1026" s="67"/>
      <c r="DS1026" s="67"/>
      <c r="DT1026" s="67"/>
      <c r="DU1026" s="67"/>
      <c r="DV1026" s="67"/>
      <c r="DW1026" s="67"/>
      <c r="DX1026" s="67"/>
      <c r="DY1026" s="67"/>
      <c r="DZ1026" s="67"/>
      <c r="EA1026" s="67"/>
      <c r="EB1026" s="67"/>
      <c r="EC1026" s="67"/>
      <c r="ED1026" s="67"/>
      <c r="EE1026" s="67"/>
      <c r="EF1026" s="67"/>
      <c r="EG1026" s="67"/>
      <c r="EH1026" s="67"/>
      <c r="EI1026" s="67"/>
      <c r="EJ1026" s="67"/>
      <c r="EK1026" s="67"/>
      <c r="EL1026" s="67"/>
      <c r="EM1026" s="67"/>
      <c r="EN1026" s="67"/>
      <c r="EO1026" s="67"/>
      <c r="EP1026" s="67"/>
      <c r="EQ1026" s="67"/>
      <c r="ER1026" s="67"/>
      <c r="ES1026" s="67"/>
      <c r="ET1026" s="67"/>
      <c r="EU1026" s="67"/>
      <c r="EV1026" s="67"/>
      <c r="EW1026" s="67"/>
      <c r="EX1026" s="67"/>
      <c r="EY1026" s="67"/>
      <c r="EZ1026" s="67"/>
      <c r="FA1026" s="67"/>
      <c r="FB1026" s="67"/>
      <c r="FC1026" s="67"/>
      <c r="FD1026" s="67"/>
      <c r="FE1026" s="67"/>
      <c r="FF1026" s="67"/>
      <c r="FG1026" s="67"/>
      <c r="FH1026" s="67"/>
      <c r="FI1026" s="67"/>
      <c r="FJ1026" s="67"/>
      <c r="FK1026" s="67"/>
      <c r="FL1026" s="67"/>
      <c r="FM1026" s="67"/>
      <c r="FN1026" s="67"/>
      <c r="FO1026" s="67"/>
      <c r="FP1026" s="67"/>
      <c r="FQ1026" s="67"/>
      <c r="FR1026" s="67"/>
      <c r="FS1026" s="67"/>
      <c r="FT1026" s="67"/>
      <c r="FU1026" s="67"/>
      <c r="FV1026" s="67"/>
      <c r="FW1026" s="67"/>
      <c r="FX1026" s="67"/>
      <c r="FY1026" s="67"/>
      <c r="FZ1026" s="67"/>
      <c r="GA1026" s="67"/>
      <c r="GB1026" s="67"/>
      <c r="GC1026" s="67"/>
      <c r="GD1026" s="67"/>
      <c r="GE1026" s="67"/>
      <c r="GF1026" s="67"/>
      <c r="GG1026" s="67"/>
      <c r="GH1026" s="67"/>
      <c r="GI1026" s="67"/>
      <c r="GJ1026" s="67"/>
      <c r="GK1026" s="67"/>
      <c r="GL1026" s="67"/>
      <c r="GM1026" s="67"/>
      <c r="GN1026" s="67"/>
      <c r="GO1026" s="67"/>
      <c r="GP1026" s="67"/>
      <c r="GQ1026" s="67"/>
      <c r="GR1026" s="67"/>
      <c r="GS1026" s="67"/>
      <c r="GT1026" s="67"/>
      <c r="GU1026" s="67"/>
      <c r="GV1026" s="67"/>
      <c r="GW1026" s="67"/>
      <c r="GX1026" s="67"/>
      <c r="GY1026" s="67"/>
      <c r="GZ1026" s="67"/>
      <c r="HA1026" s="67"/>
      <c r="HB1026" s="67"/>
      <c r="HC1026" s="67"/>
      <c r="HD1026" s="67"/>
      <c r="HE1026" s="67"/>
      <c r="HF1026" s="67"/>
      <c r="HG1026" s="67"/>
      <c r="HH1026" s="67"/>
      <c r="HI1026" s="67"/>
      <c r="HJ1026" s="67"/>
    </row>
    <row r="1027" spans="1:218" s="64" customFormat="1" ht="11.25" hidden="1" customHeight="1">
      <c r="A1027" s="22" t="s">
        <v>406</v>
      </c>
      <c r="B1027" s="22" t="s">
        <v>407</v>
      </c>
      <c r="C1027" s="23" t="s">
        <v>15</v>
      </c>
      <c r="D1027" s="17">
        <v>-67607.42</v>
      </c>
      <c r="E1027" s="17">
        <v>-32228.76</v>
      </c>
      <c r="F1027" s="17">
        <v>-26839.29</v>
      </c>
      <c r="G1027" s="90"/>
      <c r="H1027" s="90"/>
      <c r="I1027" s="90"/>
      <c r="J1027" s="90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  <c r="AX1027" s="67"/>
      <c r="AY1027" s="67"/>
      <c r="AZ1027" s="67"/>
      <c r="BA1027" s="67"/>
      <c r="BB1027" s="67"/>
      <c r="BC1027" s="67"/>
      <c r="BD1027" s="67"/>
      <c r="BE1027" s="67"/>
      <c r="BF1027" s="67"/>
      <c r="BG1027" s="67"/>
      <c r="BH1027" s="67"/>
      <c r="BI1027" s="67"/>
      <c r="BJ1027" s="67"/>
      <c r="BK1027" s="67"/>
      <c r="BL1027" s="67"/>
      <c r="BM1027" s="67"/>
      <c r="BN1027" s="67"/>
      <c r="BO1027" s="67"/>
      <c r="BP1027" s="67"/>
      <c r="BQ1027" s="67"/>
      <c r="BR1027" s="67"/>
      <c r="BS1027" s="67"/>
      <c r="BT1027" s="67"/>
      <c r="BU1027" s="67"/>
      <c r="BV1027" s="67"/>
      <c r="BW1027" s="67"/>
      <c r="BX1027" s="67"/>
      <c r="BY1027" s="67"/>
      <c r="BZ1027" s="67"/>
      <c r="CA1027" s="67"/>
      <c r="CB1027" s="67"/>
      <c r="CC1027" s="67"/>
      <c r="CD1027" s="67"/>
      <c r="CE1027" s="67"/>
      <c r="CF1027" s="67"/>
      <c r="CG1027" s="67"/>
      <c r="CH1027" s="67"/>
      <c r="CI1027" s="67"/>
      <c r="CJ1027" s="67"/>
      <c r="CK1027" s="67"/>
      <c r="CL1027" s="67"/>
      <c r="CM1027" s="67"/>
      <c r="CN1027" s="67"/>
      <c r="CO1027" s="67"/>
      <c r="CP1027" s="67"/>
      <c r="CQ1027" s="67"/>
      <c r="CR1027" s="67"/>
      <c r="CS1027" s="67"/>
      <c r="CT1027" s="67"/>
      <c r="CU1027" s="67"/>
      <c r="CV1027" s="67"/>
      <c r="CW1027" s="67"/>
      <c r="CX1027" s="67"/>
      <c r="CY1027" s="67"/>
      <c r="CZ1027" s="67"/>
      <c r="DA1027" s="67"/>
      <c r="DB1027" s="67"/>
      <c r="DC1027" s="67"/>
      <c r="DD1027" s="67"/>
      <c r="DE1027" s="67"/>
      <c r="DF1027" s="67"/>
      <c r="DG1027" s="67"/>
      <c r="DH1027" s="67"/>
      <c r="DI1027" s="67"/>
      <c r="DJ1027" s="67"/>
      <c r="DK1027" s="67"/>
      <c r="DL1027" s="67"/>
      <c r="DM1027" s="67"/>
      <c r="DN1027" s="67"/>
      <c r="DO1027" s="67"/>
      <c r="DP1027" s="67"/>
      <c r="DQ1027" s="67"/>
      <c r="DR1027" s="67"/>
      <c r="DS1027" s="67"/>
      <c r="DT1027" s="67"/>
      <c r="DU1027" s="67"/>
      <c r="DV1027" s="67"/>
      <c r="DW1027" s="67"/>
      <c r="DX1027" s="67"/>
      <c r="DY1027" s="67"/>
      <c r="DZ1027" s="67"/>
      <c r="EA1027" s="67"/>
      <c r="EB1027" s="67"/>
      <c r="EC1027" s="67"/>
      <c r="ED1027" s="67"/>
      <c r="EE1027" s="67"/>
      <c r="EF1027" s="67"/>
      <c r="EG1027" s="67"/>
      <c r="EH1027" s="67"/>
      <c r="EI1027" s="67"/>
      <c r="EJ1027" s="67"/>
      <c r="EK1027" s="67"/>
      <c r="EL1027" s="67"/>
      <c r="EM1027" s="67"/>
      <c r="EN1027" s="67"/>
      <c r="EO1027" s="67"/>
      <c r="EP1027" s="67"/>
      <c r="EQ1027" s="67"/>
      <c r="ER1027" s="67"/>
      <c r="ES1027" s="67"/>
      <c r="ET1027" s="67"/>
      <c r="EU1027" s="67"/>
      <c r="EV1027" s="67"/>
      <c r="EW1027" s="67"/>
      <c r="EX1027" s="67"/>
      <c r="EY1027" s="67"/>
      <c r="EZ1027" s="67"/>
      <c r="FA1027" s="67"/>
      <c r="FB1027" s="67"/>
      <c r="FC1027" s="67"/>
      <c r="FD1027" s="67"/>
      <c r="FE1027" s="67"/>
      <c r="FF1027" s="67"/>
      <c r="FG1027" s="67"/>
      <c r="FH1027" s="67"/>
      <c r="FI1027" s="67"/>
      <c r="FJ1027" s="67"/>
      <c r="FK1027" s="67"/>
      <c r="FL1027" s="67"/>
      <c r="FM1027" s="67"/>
      <c r="FN1027" s="67"/>
      <c r="FO1027" s="67"/>
      <c r="FP1027" s="67"/>
      <c r="FQ1027" s="67"/>
      <c r="FR1027" s="67"/>
      <c r="FS1027" s="67"/>
      <c r="FT1027" s="67"/>
      <c r="FU1027" s="67"/>
      <c r="FV1027" s="67"/>
      <c r="FW1027" s="67"/>
      <c r="FX1027" s="67"/>
      <c r="FY1027" s="67"/>
      <c r="FZ1027" s="67"/>
      <c r="GA1027" s="67"/>
      <c r="GB1027" s="67"/>
      <c r="GC1027" s="67"/>
      <c r="GD1027" s="67"/>
      <c r="GE1027" s="67"/>
      <c r="GF1027" s="67"/>
      <c r="GG1027" s="67"/>
      <c r="GH1027" s="67"/>
      <c r="GI1027" s="67"/>
      <c r="GJ1027" s="67"/>
      <c r="GK1027" s="67"/>
      <c r="GL1027" s="67"/>
      <c r="GM1027" s="67"/>
      <c r="GN1027" s="67"/>
      <c r="GO1027" s="67"/>
      <c r="GP1027" s="67"/>
      <c r="GQ1027" s="67"/>
      <c r="GR1027" s="67"/>
      <c r="GS1027" s="67"/>
      <c r="GT1027" s="67"/>
      <c r="GU1027" s="67"/>
      <c r="GV1027" s="67"/>
      <c r="GW1027" s="67"/>
      <c r="GX1027" s="67"/>
      <c r="GY1027" s="67"/>
      <c r="GZ1027" s="67"/>
      <c r="HA1027" s="67"/>
      <c r="HB1027" s="67"/>
      <c r="HC1027" s="67"/>
      <c r="HD1027" s="67"/>
      <c r="HE1027" s="67"/>
      <c r="HF1027" s="67"/>
      <c r="HG1027" s="67"/>
      <c r="HH1027" s="67"/>
      <c r="HI1027" s="67"/>
      <c r="HJ1027" s="67"/>
    </row>
    <row r="1028" spans="1:218" s="64" customFormat="1" ht="11.25" hidden="1" customHeight="1">
      <c r="A1028" s="22" t="s">
        <v>408</v>
      </c>
      <c r="B1028" s="22" t="s">
        <v>409</v>
      </c>
      <c r="C1028" s="23" t="s">
        <v>16</v>
      </c>
      <c r="D1028" s="17">
        <v>-40658.28</v>
      </c>
      <c r="E1028" s="17">
        <v>-18505.23</v>
      </c>
      <c r="F1028" s="17">
        <v>-16115.14</v>
      </c>
      <c r="G1028" s="90"/>
      <c r="H1028" s="90"/>
      <c r="I1028" s="90"/>
      <c r="J1028" s="90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  <c r="AX1028" s="67"/>
      <c r="AY1028" s="67"/>
      <c r="AZ1028" s="67"/>
      <c r="BA1028" s="67"/>
      <c r="BB1028" s="67"/>
      <c r="BC1028" s="67"/>
      <c r="BD1028" s="67"/>
      <c r="BE1028" s="67"/>
      <c r="BF1028" s="67"/>
      <c r="BG1028" s="67"/>
      <c r="BH1028" s="67"/>
      <c r="BI1028" s="67"/>
      <c r="BJ1028" s="67"/>
      <c r="BK1028" s="67"/>
      <c r="BL1028" s="67"/>
      <c r="BM1028" s="67"/>
      <c r="BN1028" s="67"/>
      <c r="BO1028" s="67"/>
      <c r="BP1028" s="67"/>
      <c r="BQ1028" s="67"/>
      <c r="BR1028" s="67"/>
      <c r="BS1028" s="67"/>
      <c r="BT1028" s="67"/>
      <c r="BU1028" s="67"/>
      <c r="BV1028" s="67"/>
      <c r="BW1028" s="67"/>
      <c r="BX1028" s="67"/>
      <c r="BY1028" s="67"/>
      <c r="BZ1028" s="67"/>
      <c r="CA1028" s="67"/>
      <c r="CB1028" s="67"/>
      <c r="CC1028" s="67"/>
      <c r="CD1028" s="67"/>
      <c r="CE1028" s="67"/>
      <c r="CF1028" s="67"/>
      <c r="CG1028" s="67"/>
      <c r="CH1028" s="67"/>
      <c r="CI1028" s="67"/>
      <c r="CJ1028" s="67"/>
      <c r="CK1028" s="67"/>
      <c r="CL1028" s="67"/>
      <c r="CM1028" s="67"/>
      <c r="CN1028" s="67"/>
      <c r="CO1028" s="67"/>
      <c r="CP1028" s="67"/>
      <c r="CQ1028" s="67"/>
      <c r="CR1028" s="67"/>
      <c r="CS1028" s="67"/>
      <c r="CT1028" s="67"/>
      <c r="CU1028" s="67"/>
      <c r="CV1028" s="67"/>
      <c r="CW1028" s="67"/>
      <c r="CX1028" s="67"/>
      <c r="CY1028" s="67"/>
      <c r="CZ1028" s="67"/>
      <c r="DA1028" s="67"/>
      <c r="DB1028" s="67"/>
      <c r="DC1028" s="67"/>
      <c r="DD1028" s="67"/>
      <c r="DE1028" s="67"/>
      <c r="DF1028" s="67"/>
      <c r="DG1028" s="67"/>
      <c r="DH1028" s="67"/>
      <c r="DI1028" s="67"/>
      <c r="DJ1028" s="67"/>
      <c r="DK1028" s="67"/>
      <c r="DL1028" s="67"/>
      <c r="DM1028" s="67"/>
      <c r="DN1028" s="67"/>
      <c r="DO1028" s="67"/>
      <c r="DP1028" s="67"/>
      <c r="DQ1028" s="67"/>
      <c r="DR1028" s="67"/>
      <c r="DS1028" s="67"/>
      <c r="DT1028" s="67"/>
      <c r="DU1028" s="67"/>
      <c r="DV1028" s="67"/>
      <c r="DW1028" s="67"/>
      <c r="DX1028" s="67"/>
      <c r="DY1028" s="67"/>
      <c r="DZ1028" s="67"/>
      <c r="EA1028" s="67"/>
      <c r="EB1028" s="67"/>
      <c r="EC1028" s="67"/>
      <c r="ED1028" s="67"/>
      <c r="EE1028" s="67"/>
      <c r="EF1028" s="67"/>
      <c r="EG1028" s="67"/>
      <c r="EH1028" s="67"/>
      <c r="EI1028" s="67"/>
      <c r="EJ1028" s="67"/>
      <c r="EK1028" s="67"/>
      <c r="EL1028" s="67"/>
      <c r="EM1028" s="67"/>
      <c r="EN1028" s="67"/>
      <c r="EO1028" s="67"/>
      <c r="EP1028" s="67"/>
      <c r="EQ1028" s="67"/>
      <c r="ER1028" s="67"/>
      <c r="ES1028" s="67"/>
      <c r="ET1028" s="67"/>
      <c r="EU1028" s="67"/>
      <c r="EV1028" s="67"/>
      <c r="EW1028" s="67"/>
      <c r="EX1028" s="67"/>
      <c r="EY1028" s="67"/>
      <c r="EZ1028" s="67"/>
      <c r="FA1028" s="67"/>
      <c r="FB1028" s="67"/>
      <c r="FC1028" s="67"/>
      <c r="FD1028" s="67"/>
      <c r="FE1028" s="67"/>
      <c r="FF1028" s="67"/>
      <c r="FG1028" s="67"/>
      <c r="FH1028" s="67"/>
      <c r="FI1028" s="67"/>
      <c r="FJ1028" s="67"/>
      <c r="FK1028" s="67"/>
      <c r="FL1028" s="67"/>
      <c r="FM1028" s="67"/>
      <c r="FN1028" s="67"/>
      <c r="FO1028" s="67"/>
      <c r="FP1028" s="67"/>
      <c r="FQ1028" s="67"/>
      <c r="FR1028" s="67"/>
      <c r="FS1028" s="67"/>
      <c r="FT1028" s="67"/>
      <c r="FU1028" s="67"/>
      <c r="FV1028" s="67"/>
      <c r="FW1028" s="67"/>
      <c r="FX1028" s="67"/>
      <c r="FY1028" s="67"/>
      <c r="FZ1028" s="67"/>
      <c r="GA1028" s="67"/>
      <c r="GB1028" s="67"/>
      <c r="GC1028" s="67"/>
      <c r="GD1028" s="67"/>
      <c r="GE1028" s="67"/>
      <c r="GF1028" s="67"/>
      <c r="GG1028" s="67"/>
      <c r="GH1028" s="67"/>
      <c r="GI1028" s="67"/>
      <c r="GJ1028" s="67"/>
      <c r="GK1028" s="67"/>
      <c r="GL1028" s="67"/>
      <c r="GM1028" s="67"/>
      <c r="GN1028" s="67"/>
      <c r="GO1028" s="67"/>
      <c r="GP1028" s="67"/>
      <c r="GQ1028" s="67"/>
      <c r="GR1028" s="67"/>
      <c r="GS1028" s="67"/>
      <c r="GT1028" s="67"/>
      <c r="GU1028" s="67"/>
      <c r="GV1028" s="67"/>
      <c r="GW1028" s="67"/>
      <c r="GX1028" s="67"/>
      <c r="GY1028" s="67"/>
      <c r="GZ1028" s="67"/>
      <c r="HA1028" s="67"/>
      <c r="HB1028" s="67"/>
      <c r="HC1028" s="67"/>
      <c r="HD1028" s="67"/>
      <c r="HE1028" s="67"/>
      <c r="HF1028" s="67"/>
      <c r="HG1028" s="67"/>
      <c r="HH1028" s="67"/>
      <c r="HI1028" s="67"/>
      <c r="HJ1028" s="67"/>
    </row>
    <row r="1029" spans="1:218" s="64" customFormat="1" ht="11.25" hidden="1" customHeight="1">
      <c r="A1029" s="22" t="s">
        <v>412</v>
      </c>
      <c r="B1029" s="22" t="s">
        <v>405</v>
      </c>
      <c r="C1029" s="23" t="s">
        <v>14</v>
      </c>
      <c r="D1029" s="17">
        <v>-0.03</v>
      </c>
      <c r="E1029" s="17"/>
      <c r="F1029" s="17"/>
      <c r="G1029" s="90"/>
      <c r="H1029" s="90"/>
      <c r="I1029" s="90"/>
      <c r="J1029" s="90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  <c r="AX1029" s="67"/>
      <c r="AY1029" s="67"/>
      <c r="AZ1029" s="67"/>
      <c r="BA1029" s="67"/>
      <c r="BB1029" s="67"/>
      <c r="BC1029" s="67"/>
      <c r="BD1029" s="67"/>
      <c r="BE1029" s="67"/>
      <c r="BF1029" s="67"/>
      <c r="BG1029" s="67"/>
      <c r="BH1029" s="67"/>
      <c r="BI1029" s="67"/>
      <c r="BJ1029" s="67"/>
      <c r="BK1029" s="67"/>
      <c r="BL1029" s="67"/>
      <c r="BM1029" s="67"/>
      <c r="BN1029" s="67"/>
      <c r="BO1029" s="67"/>
      <c r="BP1029" s="67"/>
      <c r="BQ1029" s="67"/>
      <c r="BR1029" s="67"/>
      <c r="BS1029" s="67"/>
      <c r="BT1029" s="67"/>
      <c r="BU1029" s="67"/>
      <c r="BV1029" s="67"/>
      <c r="BW1029" s="67"/>
      <c r="BX1029" s="67"/>
      <c r="BY1029" s="67"/>
      <c r="BZ1029" s="67"/>
      <c r="CA1029" s="67"/>
      <c r="CB1029" s="67"/>
      <c r="CC1029" s="67"/>
      <c r="CD1029" s="67"/>
      <c r="CE1029" s="67"/>
      <c r="CF1029" s="67"/>
      <c r="CG1029" s="67"/>
      <c r="CH1029" s="67"/>
      <c r="CI1029" s="67"/>
      <c r="CJ1029" s="67"/>
      <c r="CK1029" s="67"/>
      <c r="CL1029" s="67"/>
      <c r="CM1029" s="67"/>
      <c r="CN1029" s="67"/>
      <c r="CO1029" s="67"/>
      <c r="CP1029" s="67"/>
      <c r="CQ1029" s="67"/>
      <c r="CR1029" s="67"/>
      <c r="CS1029" s="67"/>
      <c r="CT1029" s="67"/>
      <c r="CU1029" s="67"/>
      <c r="CV1029" s="67"/>
      <c r="CW1029" s="67"/>
      <c r="CX1029" s="67"/>
      <c r="CY1029" s="67"/>
      <c r="CZ1029" s="67"/>
      <c r="DA1029" s="67"/>
      <c r="DB1029" s="67"/>
      <c r="DC1029" s="67"/>
      <c r="DD1029" s="67"/>
      <c r="DE1029" s="67"/>
      <c r="DF1029" s="67"/>
      <c r="DG1029" s="67"/>
      <c r="DH1029" s="67"/>
      <c r="DI1029" s="67"/>
      <c r="DJ1029" s="67"/>
      <c r="DK1029" s="67"/>
      <c r="DL1029" s="67"/>
      <c r="DM1029" s="67"/>
      <c r="DN1029" s="67"/>
      <c r="DO1029" s="67"/>
      <c r="DP1029" s="67"/>
      <c r="DQ1029" s="67"/>
      <c r="DR1029" s="67"/>
      <c r="DS1029" s="67"/>
      <c r="DT1029" s="67"/>
      <c r="DU1029" s="67"/>
      <c r="DV1029" s="67"/>
      <c r="DW1029" s="67"/>
      <c r="DX1029" s="67"/>
      <c r="DY1029" s="67"/>
      <c r="DZ1029" s="67"/>
      <c r="EA1029" s="67"/>
      <c r="EB1029" s="67"/>
      <c r="EC1029" s="67"/>
      <c r="ED1029" s="67"/>
      <c r="EE1029" s="67"/>
      <c r="EF1029" s="67"/>
      <c r="EG1029" s="67"/>
      <c r="EH1029" s="67"/>
      <c r="EI1029" s="67"/>
      <c r="EJ1029" s="67"/>
      <c r="EK1029" s="67"/>
      <c r="EL1029" s="67"/>
      <c r="EM1029" s="67"/>
      <c r="EN1029" s="67"/>
      <c r="EO1029" s="67"/>
      <c r="EP1029" s="67"/>
      <c r="EQ1029" s="67"/>
      <c r="ER1029" s="67"/>
      <c r="ES1029" s="67"/>
      <c r="ET1029" s="67"/>
      <c r="EU1029" s="67"/>
      <c r="EV1029" s="67"/>
      <c r="EW1029" s="67"/>
      <c r="EX1029" s="67"/>
      <c r="EY1029" s="67"/>
      <c r="EZ1029" s="67"/>
      <c r="FA1029" s="67"/>
      <c r="FB1029" s="67"/>
      <c r="FC1029" s="67"/>
      <c r="FD1029" s="67"/>
      <c r="FE1029" s="67"/>
      <c r="FF1029" s="67"/>
      <c r="FG1029" s="67"/>
      <c r="FH1029" s="67"/>
      <c r="FI1029" s="67"/>
      <c r="FJ1029" s="67"/>
      <c r="FK1029" s="67"/>
      <c r="FL1029" s="67"/>
      <c r="FM1029" s="67"/>
      <c r="FN1029" s="67"/>
      <c r="FO1029" s="67"/>
      <c r="FP1029" s="67"/>
      <c r="FQ1029" s="67"/>
      <c r="FR1029" s="67"/>
      <c r="FS1029" s="67"/>
      <c r="FT1029" s="67"/>
      <c r="FU1029" s="67"/>
      <c r="FV1029" s="67"/>
      <c r="FW1029" s="67"/>
      <c r="FX1029" s="67"/>
      <c r="FY1029" s="67"/>
      <c r="FZ1029" s="67"/>
      <c r="GA1029" s="67"/>
      <c r="GB1029" s="67"/>
      <c r="GC1029" s="67"/>
      <c r="GD1029" s="67"/>
      <c r="GE1029" s="67"/>
      <c r="GF1029" s="67"/>
      <c r="GG1029" s="67"/>
      <c r="GH1029" s="67"/>
      <c r="GI1029" s="67"/>
      <c r="GJ1029" s="67"/>
      <c r="GK1029" s="67"/>
      <c r="GL1029" s="67"/>
      <c r="GM1029" s="67"/>
      <c r="GN1029" s="67"/>
      <c r="GO1029" s="67"/>
      <c r="GP1029" s="67"/>
      <c r="GQ1029" s="67"/>
      <c r="GR1029" s="67"/>
      <c r="GS1029" s="67"/>
      <c r="GT1029" s="67"/>
      <c r="GU1029" s="67"/>
      <c r="GV1029" s="67"/>
      <c r="GW1029" s="67"/>
      <c r="GX1029" s="67"/>
      <c r="GY1029" s="67"/>
      <c r="GZ1029" s="67"/>
      <c r="HA1029" s="67"/>
      <c r="HB1029" s="67"/>
      <c r="HC1029" s="67"/>
      <c r="HD1029" s="67"/>
      <c r="HE1029" s="67"/>
      <c r="HF1029" s="67"/>
      <c r="HG1029" s="67"/>
      <c r="HH1029" s="67"/>
      <c r="HI1029" s="67"/>
      <c r="HJ1029" s="67"/>
    </row>
    <row r="1030" spans="1:218" s="64" customFormat="1" ht="11.25" hidden="1" customHeight="1">
      <c r="A1030" s="22" t="s">
        <v>435</v>
      </c>
      <c r="B1030" s="22" t="s">
        <v>40</v>
      </c>
      <c r="C1030" s="23" t="s">
        <v>14</v>
      </c>
      <c r="D1030" s="17">
        <v>-26.52</v>
      </c>
      <c r="E1030" s="17"/>
      <c r="F1030" s="17"/>
      <c r="G1030" s="90"/>
      <c r="H1030" s="90"/>
      <c r="I1030" s="90"/>
      <c r="J1030" s="90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  <c r="AX1030" s="67"/>
      <c r="AY1030" s="67"/>
      <c r="AZ1030" s="67"/>
      <c r="BA1030" s="67"/>
      <c r="BB1030" s="67"/>
      <c r="BC1030" s="67"/>
      <c r="BD1030" s="67"/>
      <c r="BE1030" s="67"/>
      <c r="BF1030" s="67"/>
      <c r="BG1030" s="67"/>
      <c r="BH1030" s="67"/>
      <c r="BI1030" s="67"/>
      <c r="BJ1030" s="67"/>
      <c r="BK1030" s="67"/>
      <c r="BL1030" s="67"/>
      <c r="BM1030" s="67"/>
      <c r="BN1030" s="67"/>
      <c r="BO1030" s="67"/>
      <c r="BP1030" s="67"/>
      <c r="BQ1030" s="67"/>
      <c r="BR1030" s="67"/>
      <c r="BS1030" s="67"/>
      <c r="BT1030" s="67"/>
      <c r="BU1030" s="67"/>
      <c r="BV1030" s="67"/>
      <c r="BW1030" s="67"/>
      <c r="BX1030" s="67"/>
      <c r="BY1030" s="67"/>
      <c r="BZ1030" s="67"/>
      <c r="CA1030" s="67"/>
      <c r="CB1030" s="67"/>
      <c r="CC1030" s="67"/>
      <c r="CD1030" s="67"/>
      <c r="CE1030" s="67"/>
      <c r="CF1030" s="67"/>
      <c r="CG1030" s="67"/>
      <c r="CH1030" s="67"/>
      <c r="CI1030" s="67"/>
      <c r="CJ1030" s="67"/>
      <c r="CK1030" s="67"/>
      <c r="CL1030" s="67"/>
      <c r="CM1030" s="67"/>
      <c r="CN1030" s="67"/>
      <c r="CO1030" s="67"/>
      <c r="CP1030" s="67"/>
      <c r="CQ1030" s="67"/>
      <c r="CR1030" s="67"/>
      <c r="CS1030" s="67"/>
      <c r="CT1030" s="67"/>
      <c r="CU1030" s="67"/>
      <c r="CV1030" s="67"/>
      <c r="CW1030" s="67"/>
      <c r="CX1030" s="67"/>
      <c r="CY1030" s="67"/>
      <c r="CZ1030" s="67"/>
      <c r="DA1030" s="67"/>
      <c r="DB1030" s="67"/>
      <c r="DC1030" s="67"/>
      <c r="DD1030" s="67"/>
      <c r="DE1030" s="67"/>
      <c r="DF1030" s="67"/>
      <c r="DG1030" s="67"/>
      <c r="DH1030" s="67"/>
      <c r="DI1030" s="67"/>
      <c r="DJ1030" s="67"/>
      <c r="DK1030" s="67"/>
      <c r="DL1030" s="67"/>
      <c r="DM1030" s="67"/>
      <c r="DN1030" s="67"/>
      <c r="DO1030" s="67"/>
      <c r="DP1030" s="67"/>
      <c r="DQ1030" s="67"/>
      <c r="DR1030" s="67"/>
      <c r="DS1030" s="67"/>
      <c r="DT1030" s="67"/>
      <c r="DU1030" s="67"/>
      <c r="DV1030" s="67"/>
      <c r="DW1030" s="67"/>
      <c r="DX1030" s="67"/>
      <c r="DY1030" s="67"/>
      <c r="DZ1030" s="67"/>
      <c r="EA1030" s="67"/>
      <c r="EB1030" s="67"/>
      <c r="EC1030" s="67"/>
      <c r="ED1030" s="67"/>
      <c r="EE1030" s="67"/>
      <c r="EF1030" s="67"/>
      <c r="EG1030" s="67"/>
      <c r="EH1030" s="67"/>
      <c r="EI1030" s="67"/>
      <c r="EJ1030" s="67"/>
      <c r="EK1030" s="67"/>
      <c r="EL1030" s="67"/>
      <c r="EM1030" s="67"/>
      <c r="EN1030" s="67"/>
      <c r="EO1030" s="67"/>
      <c r="EP1030" s="67"/>
      <c r="EQ1030" s="67"/>
      <c r="ER1030" s="67"/>
      <c r="ES1030" s="67"/>
      <c r="ET1030" s="67"/>
      <c r="EU1030" s="67"/>
      <c r="EV1030" s="67"/>
      <c r="EW1030" s="67"/>
      <c r="EX1030" s="67"/>
      <c r="EY1030" s="67"/>
      <c r="EZ1030" s="67"/>
      <c r="FA1030" s="67"/>
      <c r="FB1030" s="67"/>
      <c r="FC1030" s="67"/>
      <c r="FD1030" s="67"/>
      <c r="FE1030" s="67"/>
      <c r="FF1030" s="67"/>
      <c r="FG1030" s="67"/>
      <c r="FH1030" s="67"/>
      <c r="FI1030" s="67"/>
      <c r="FJ1030" s="67"/>
      <c r="FK1030" s="67"/>
      <c r="FL1030" s="67"/>
      <c r="FM1030" s="67"/>
      <c r="FN1030" s="67"/>
      <c r="FO1030" s="67"/>
      <c r="FP1030" s="67"/>
      <c r="FQ1030" s="67"/>
      <c r="FR1030" s="67"/>
      <c r="FS1030" s="67"/>
      <c r="FT1030" s="67"/>
      <c r="FU1030" s="67"/>
      <c r="FV1030" s="67"/>
      <c r="FW1030" s="67"/>
      <c r="FX1030" s="67"/>
      <c r="FY1030" s="67"/>
      <c r="FZ1030" s="67"/>
      <c r="GA1030" s="67"/>
      <c r="GB1030" s="67"/>
      <c r="GC1030" s="67"/>
      <c r="GD1030" s="67"/>
      <c r="GE1030" s="67"/>
      <c r="GF1030" s="67"/>
      <c r="GG1030" s="67"/>
      <c r="GH1030" s="67"/>
      <c r="GI1030" s="67"/>
      <c r="GJ1030" s="67"/>
      <c r="GK1030" s="67"/>
      <c r="GL1030" s="67"/>
      <c r="GM1030" s="67"/>
      <c r="GN1030" s="67"/>
      <c r="GO1030" s="67"/>
      <c r="GP1030" s="67"/>
      <c r="GQ1030" s="67"/>
      <c r="GR1030" s="67"/>
      <c r="GS1030" s="67"/>
      <c r="GT1030" s="67"/>
      <c r="GU1030" s="67"/>
      <c r="GV1030" s="67"/>
      <c r="GW1030" s="67"/>
      <c r="GX1030" s="67"/>
      <c r="GY1030" s="67"/>
      <c r="GZ1030" s="67"/>
      <c r="HA1030" s="67"/>
      <c r="HB1030" s="67"/>
      <c r="HC1030" s="67"/>
      <c r="HD1030" s="67"/>
      <c r="HE1030" s="67"/>
      <c r="HF1030" s="67"/>
      <c r="HG1030" s="67"/>
      <c r="HH1030" s="67"/>
      <c r="HI1030" s="67"/>
      <c r="HJ1030" s="67"/>
    </row>
    <row r="1031" spans="1:218" s="64" customFormat="1" ht="11.25" hidden="1" customHeight="1">
      <c r="A1031" s="22" t="s">
        <v>472</v>
      </c>
      <c r="B1031" s="22" t="s">
        <v>30</v>
      </c>
      <c r="C1031" s="23" t="s">
        <v>29</v>
      </c>
      <c r="D1031" s="17">
        <v>-3152.79</v>
      </c>
      <c r="E1031" s="17">
        <v>-1857.28</v>
      </c>
      <c r="F1031" s="17">
        <v>-1689.92</v>
      </c>
      <c r="G1031" s="90"/>
      <c r="H1031" s="90"/>
      <c r="I1031" s="90"/>
      <c r="J1031" s="90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  <c r="AZ1031" s="67"/>
      <c r="BA1031" s="67"/>
      <c r="BB1031" s="67"/>
      <c r="BC1031" s="67"/>
      <c r="BD1031" s="67"/>
      <c r="BE1031" s="67"/>
      <c r="BF1031" s="67"/>
      <c r="BG1031" s="67"/>
      <c r="BH1031" s="67"/>
      <c r="BI1031" s="67"/>
      <c r="BJ1031" s="67"/>
      <c r="BK1031" s="67"/>
      <c r="BL1031" s="67"/>
      <c r="BM1031" s="67"/>
      <c r="BN1031" s="67"/>
      <c r="BO1031" s="67"/>
      <c r="BP1031" s="67"/>
      <c r="BQ1031" s="67"/>
      <c r="BR1031" s="67"/>
      <c r="BS1031" s="67"/>
      <c r="BT1031" s="67"/>
      <c r="BU1031" s="67"/>
      <c r="BV1031" s="67"/>
      <c r="BW1031" s="67"/>
      <c r="BX1031" s="67"/>
      <c r="BY1031" s="67"/>
      <c r="BZ1031" s="67"/>
      <c r="CA1031" s="67"/>
      <c r="CB1031" s="67"/>
      <c r="CC1031" s="67"/>
      <c r="CD1031" s="67"/>
      <c r="CE1031" s="67"/>
      <c r="CF1031" s="67"/>
      <c r="CG1031" s="67"/>
      <c r="CH1031" s="67"/>
      <c r="CI1031" s="67"/>
      <c r="CJ1031" s="67"/>
      <c r="CK1031" s="67"/>
      <c r="CL1031" s="67"/>
      <c r="CM1031" s="67"/>
      <c r="CN1031" s="67"/>
      <c r="CO1031" s="67"/>
      <c r="CP1031" s="67"/>
      <c r="CQ1031" s="67"/>
      <c r="CR1031" s="67"/>
      <c r="CS1031" s="67"/>
      <c r="CT1031" s="67"/>
      <c r="CU1031" s="67"/>
      <c r="CV1031" s="67"/>
      <c r="CW1031" s="67"/>
      <c r="CX1031" s="67"/>
      <c r="CY1031" s="67"/>
      <c r="CZ1031" s="67"/>
      <c r="DA1031" s="67"/>
      <c r="DB1031" s="67"/>
      <c r="DC1031" s="67"/>
      <c r="DD1031" s="67"/>
      <c r="DE1031" s="67"/>
      <c r="DF1031" s="67"/>
      <c r="DG1031" s="67"/>
      <c r="DH1031" s="67"/>
      <c r="DI1031" s="67"/>
      <c r="DJ1031" s="67"/>
      <c r="DK1031" s="67"/>
      <c r="DL1031" s="67"/>
      <c r="DM1031" s="67"/>
      <c r="DN1031" s="67"/>
      <c r="DO1031" s="67"/>
      <c r="DP1031" s="67"/>
      <c r="DQ1031" s="67"/>
      <c r="DR1031" s="67"/>
      <c r="DS1031" s="67"/>
      <c r="DT1031" s="67"/>
      <c r="DU1031" s="67"/>
      <c r="DV1031" s="67"/>
      <c r="DW1031" s="67"/>
      <c r="DX1031" s="67"/>
      <c r="DY1031" s="67"/>
      <c r="DZ1031" s="67"/>
      <c r="EA1031" s="67"/>
      <c r="EB1031" s="67"/>
      <c r="EC1031" s="67"/>
      <c r="ED1031" s="67"/>
      <c r="EE1031" s="67"/>
      <c r="EF1031" s="67"/>
      <c r="EG1031" s="67"/>
      <c r="EH1031" s="67"/>
      <c r="EI1031" s="67"/>
      <c r="EJ1031" s="67"/>
      <c r="EK1031" s="67"/>
      <c r="EL1031" s="67"/>
      <c r="EM1031" s="67"/>
      <c r="EN1031" s="67"/>
      <c r="EO1031" s="67"/>
      <c r="EP1031" s="67"/>
      <c r="EQ1031" s="67"/>
      <c r="ER1031" s="67"/>
      <c r="ES1031" s="67"/>
      <c r="ET1031" s="67"/>
      <c r="EU1031" s="67"/>
      <c r="EV1031" s="67"/>
      <c r="EW1031" s="67"/>
      <c r="EX1031" s="67"/>
      <c r="EY1031" s="67"/>
      <c r="EZ1031" s="67"/>
      <c r="FA1031" s="67"/>
      <c r="FB1031" s="67"/>
      <c r="FC1031" s="67"/>
      <c r="FD1031" s="67"/>
      <c r="FE1031" s="67"/>
      <c r="FF1031" s="67"/>
      <c r="FG1031" s="67"/>
      <c r="FH1031" s="67"/>
      <c r="FI1031" s="67"/>
      <c r="FJ1031" s="67"/>
      <c r="FK1031" s="67"/>
      <c r="FL1031" s="67"/>
      <c r="FM1031" s="67"/>
      <c r="FN1031" s="67"/>
      <c r="FO1031" s="67"/>
      <c r="FP1031" s="67"/>
      <c r="FQ1031" s="67"/>
      <c r="FR1031" s="67"/>
      <c r="FS1031" s="67"/>
      <c r="FT1031" s="67"/>
      <c r="FU1031" s="67"/>
      <c r="FV1031" s="67"/>
      <c r="FW1031" s="67"/>
      <c r="FX1031" s="67"/>
      <c r="FY1031" s="67"/>
      <c r="FZ1031" s="67"/>
      <c r="GA1031" s="67"/>
      <c r="GB1031" s="67"/>
      <c r="GC1031" s="67"/>
      <c r="GD1031" s="67"/>
      <c r="GE1031" s="67"/>
      <c r="GF1031" s="67"/>
      <c r="GG1031" s="67"/>
      <c r="GH1031" s="67"/>
      <c r="GI1031" s="67"/>
      <c r="GJ1031" s="67"/>
      <c r="GK1031" s="67"/>
      <c r="GL1031" s="67"/>
      <c r="GM1031" s="67"/>
      <c r="GN1031" s="67"/>
      <c r="GO1031" s="67"/>
      <c r="GP1031" s="67"/>
      <c r="GQ1031" s="67"/>
      <c r="GR1031" s="67"/>
      <c r="GS1031" s="67"/>
      <c r="GT1031" s="67"/>
      <c r="GU1031" s="67"/>
      <c r="GV1031" s="67"/>
      <c r="GW1031" s="67"/>
      <c r="GX1031" s="67"/>
      <c r="GY1031" s="67"/>
      <c r="GZ1031" s="67"/>
      <c r="HA1031" s="67"/>
      <c r="HB1031" s="67"/>
      <c r="HC1031" s="67"/>
      <c r="HD1031" s="67"/>
      <c r="HE1031" s="67"/>
      <c r="HF1031" s="67"/>
      <c r="HG1031" s="67"/>
      <c r="HH1031" s="67"/>
      <c r="HI1031" s="67"/>
      <c r="HJ1031" s="67"/>
    </row>
    <row r="1032" spans="1:218" s="64" customFormat="1" ht="11.25" hidden="1" customHeight="1">
      <c r="A1032" s="22" t="s">
        <v>484</v>
      </c>
      <c r="B1032" s="22" t="s">
        <v>32</v>
      </c>
      <c r="C1032" s="23" t="s">
        <v>31</v>
      </c>
      <c r="D1032" s="17">
        <v>-1040</v>
      </c>
      <c r="E1032" s="17"/>
      <c r="F1032" s="17"/>
      <c r="G1032" s="90"/>
      <c r="H1032" s="90"/>
      <c r="I1032" s="90"/>
      <c r="J1032" s="90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  <c r="AY1032" s="67"/>
      <c r="AZ1032" s="67"/>
      <c r="BA1032" s="67"/>
      <c r="BB1032" s="67"/>
      <c r="BC1032" s="67"/>
      <c r="BD1032" s="67"/>
      <c r="BE1032" s="67"/>
      <c r="BF1032" s="67"/>
      <c r="BG1032" s="67"/>
      <c r="BH1032" s="67"/>
      <c r="BI1032" s="67"/>
      <c r="BJ1032" s="67"/>
      <c r="BK1032" s="67"/>
      <c r="BL1032" s="67"/>
      <c r="BM1032" s="67"/>
      <c r="BN1032" s="67"/>
      <c r="BO1032" s="67"/>
      <c r="BP1032" s="67"/>
      <c r="BQ1032" s="67"/>
      <c r="BR1032" s="67"/>
      <c r="BS1032" s="67"/>
      <c r="BT1032" s="67"/>
      <c r="BU1032" s="67"/>
      <c r="BV1032" s="67"/>
      <c r="BW1032" s="67"/>
      <c r="BX1032" s="67"/>
      <c r="BY1032" s="67"/>
      <c r="BZ1032" s="67"/>
      <c r="CA1032" s="67"/>
      <c r="CB1032" s="67"/>
      <c r="CC1032" s="67"/>
      <c r="CD1032" s="67"/>
      <c r="CE1032" s="67"/>
      <c r="CF1032" s="67"/>
      <c r="CG1032" s="67"/>
      <c r="CH1032" s="67"/>
      <c r="CI1032" s="67"/>
      <c r="CJ1032" s="67"/>
      <c r="CK1032" s="67"/>
      <c r="CL1032" s="67"/>
      <c r="CM1032" s="67"/>
      <c r="CN1032" s="67"/>
      <c r="CO1032" s="67"/>
      <c r="CP1032" s="67"/>
      <c r="CQ1032" s="67"/>
      <c r="CR1032" s="67"/>
      <c r="CS1032" s="67"/>
      <c r="CT1032" s="67"/>
      <c r="CU1032" s="67"/>
      <c r="CV1032" s="67"/>
      <c r="CW1032" s="67"/>
      <c r="CX1032" s="67"/>
      <c r="CY1032" s="67"/>
      <c r="CZ1032" s="67"/>
      <c r="DA1032" s="67"/>
      <c r="DB1032" s="67"/>
      <c r="DC1032" s="67"/>
      <c r="DD1032" s="67"/>
      <c r="DE1032" s="67"/>
      <c r="DF1032" s="67"/>
      <c r="DG1032" s="67"/>
      <c r="DH1032" s="67"/>
      <c r="DI1032" s="67"/>
      <c r="DJ1032" s="67"/>
      <c r="DK1032" s="67"/>
      <c r="DL1032" s="67"/>
      <c r="DM1032" s="67"/>
      <c r="DN1032" s="67"/>
      <c r="DO1032" s="67"/>
      <c r="DP1032" s="67"/>
      <c r="DQ1032" s="67"/>
      <c r="DR1032" s="67"/>
      <c r="DS1032" s="67"/>
      <c r="DT1032" s="67"/>
      <c r="DU1032" s="67"/>
      <c r="DV1032" s="67"/>
      <c r="DW1032" s="67"/>
      <c r="DX1032" s="67"/>
      <c r="DY1032" s="67"/>
      <c r="DZ1032" s="67"/>
      <c r="EA1032" s="67"/>
      <c r="EB1032" s="67"/>
      <c r="EC1032" s="67"/>
      <c r="ED1032" s="67"/>
      <c r="EE1032" s="67"/>
      <c r="EF1032" s="67"/>
      <c r="EG1032" s="67"/>
      <c r="EH1032" s="67"/>
      <c r="EI1032" s="67"/>
      <c r="EJ1032" s="67"/>
      <c r="EK1032" s="67"/>
      <c r="EL1032" s="67"/>
      <c r="EM1032" s="67"/>
      <c r="EN1032" s="67"/>
      <c r="EO1032" s="67"/>
      <c r="EP1032" s="67"/>
      <c r="EQ1032" s="67"/>
      <c r="ER1032" s="67"/>
      <c r="ES1032" s="67"/>
      <c r="ET1032" s="67"/>
      <c r="EU1032" s="67"/>
      <c r="EV1032" s="67"/>
      <c r="EW1032" s="67"/>
      <c r="EX1032" s="67"/>
      <c r="EY1032" s="67"/>
      <c r="EZ1032" s="67"/>
      <c r="FA1032" s="67"/>
      <c r="FB1032" s="67"/>
      <c r="FC1032" s="67"/>
      <c r="FD1032" s="67"/>
      <c r="FE1032" s="67"/>
      <c r="FF1032" s="67"/>
      <c r="FG1032" s="67"/>
      <c r="FH1032" s="67"/>
      <c r="FI1032" s="67"/>
      <c r="FJ1032" s="67"/>
      <c r="FK1032" s="67"/>
      <c r="FL1032" s="67"/>
      <c r="FM1032" s="67"/>
      <c r="FN1032" s="67"/>
      <c r="FO1032" s="67"/>
      <c r="FP1032" s="67"/>
      <c r="FQ1032" s="67"/>
      <c r="FR1032" s="67"/>
      <c r="FS1032" s="67"/>
      <c r="FT1032" s="67"/>
      <c r="FU1032" s="67"/>
      <c r="FV1032" s="67"/>
      <c r="FW1032" s="67"/>
      <c r="FX1032" s="67"/>
      <c r="FY1032" s="67"/>
      <c r="FZ1032" s="67"/>
      <c r="GA1032" s="67"/>
      <c r="GB1032" s="67"/>
      <c r="GC1032" s="67"/>
      <c r="GD1032" s="67"/>
      <c r="GE1032" s="67"/>
      <c r="GF1032" s="67"/>
      <c r="GG1032" s="67"/>
      <c r="GH1032" s="67"/>
      <c r="GI1032" s="67"/>
      <c r="GJ1032" s="67"/>
      <c r="GK1032" s="67"/>
      <c r="GL1032" s="67"/>
      <c r="GM1032" s="67"/>
      <c r="GN1032" s="67"/>
      <c r="GO1032" s="67"/>
      <c r="GP1032" s="67"/>
      <c r="GQ1032" s="67"/>
      <c r="GR1032" s="67"/>
      <c r="GS1032" s="67"/>
      <c r="GT1032" s="67"/>
      <c r="GU1032" s="67"/>
      <c r="GV1032" s="67"/>
      <c r="GW1032" s="67"/>
      <c r="GX1032" s="67"/>
      <c r="GY1032" s="67"/>
      <c r="GZ1032" s="67"/>
      <c r="HA1032" s="67"/>
      <c r="HB1032" s="67"/>
      <c r="HC1032" s="67"/>
      <c r="HD1032" s="67"/>
      <c r="HE1032" s="67"/>
      <c r="HF1032" s="67"/>
      <c r="HG1032" s="67"/>
      <c r="HH1032" s="67"/>
      <c r="HI1032" s="67"/>
      <c r="HJ1032" s="67"/>
    </row>
    <row r="1033" spans="1:218" s="64" customFormat="1" ht="11.25" hidden="1" customHeight="1">
      <c r="A1033" s="22" t="s">
        <v>485</v>
      </c>
      <c r="B1033" s="22" t="s">
        <v>231</v>
      </c>
      <c r="C1033" s="23" t="s">
        <v>14</v>
      </c>
      <c r="D1033" s="17">
        <v>-6648.04</v>
      </c>
      <c r="E1033" s="17">
        <v>-464.68</v>
      </c>
      <c r="F1033" s="17">
        <v>-4473.25</v>
      </c>
      <c r="G1033" s="90"/>
      <c r="H1033" s="90"/>
      <c r="I1033" s="90"/>
      <c r="J1033" s="90"/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  <c r="AY1033" s="67"/>
      <c r="AZ1033" s="67"/>
      <c r="BA1033" s="67"/>
      <c r="BB1033" s="67"/>
      <c r="BC1033" s="67"/>
      <c r="BD1033" s="67"/>
      <c r="BE1033" s="67"/>
      <c r="BF1033" s="67"/>
      <c r="BG1033" s="67"/>
      <c r="BH1033" s="67"/>
      <c r="BI1033" s="67"/>
      <c r="BJ1033" s="67"/>
      <c r="BK1033" s="67"/>
      <c r="BL1033" s="67"/>
      <c r="BM1033" s="67"/>
      <c r="BN1033" s="67"/>
      <c r="BO1033" s="67"/>
      <c r="BP1033" s="67"/>
      <c r="BQ1033" s="67"/>
      <c r="BR1033" s="67"/>
      <c r="BS1033" s="67"/>
      <c r="BT1033" s="67"/>
      <c r="BU1033" s="67"/>
      <c r="BV1033" s="67"/>
      <c r="BW1033" s="67"/>
      <c r="BX1033" s="67"/>
      <c r="BY1033" s="67"/>
      <c r="BZ1033" s="67"/>
      <c r="CA1033" s="67"/>
      <c r="CB1033" s="67"/>
      <c r="CC1033" s="67"/>
      <c r="CD1033" s="67"/>
      <c r="CE1033" s="67"/>
      <c r="CF1033" s="67"/>
      <c r="CG1033" s="67"/>
      <c r="CH1033" s="67"/>
      <c r="CI1033" s="67"/>
      <c r="CJ1033" s="67"/>
      <c r="CK1033" s="67"/>
      <c r="CL1033" s="67"/>
      <c r="CM1033" s="67"/>
      <c r="CN1033" s="67"/>
      <c r="CO1033" s="67"/>
      <c r="CP1033" s="67"/>
      <c r="CQ1033" s="67"/>
      <c r="CR1033" s="67"/>
      <c r="CS1033" s="67"/>
      <c r="CT1033" s="67"/>
      <c r="CU1033" s="67"/>
      <c r="CV1033" s="67"/>
      <c r="CW1033" s="67"/>
      <c r="CX1033" s="67"/>
      <c r="CY1033" s="67"/>
      <c r="CZ1033" s="67"/>
      <c r="DA1033" s="67"/>
      <c r="DB1033" s="67"/>
      <c r="DC1033" s="67"/>
      <c r="DD1033" s="67"/>
      <c r="DE1033" s="67"/>
      <c r="DF1033" s="67"/>
      <c r="DG1033" s="67"/>
      <c r="DH1033" s="67"/>
      <c r="DI1033" s="67"/>
      <c r="DJ1033" s="67"/>
      <c r="DK1033" s="67"/>
      <c r="DL1033" s="67"/>
      <c r="DM1033" s="67"/>
      <c r="DN1033" s="67"/>
      <c r="DO1033" s="67"/>
      <c r="DP1033" s="67"/>
      <c r="DQ1033" s="67"/>
      <c r="DR1033" s="67"/>
      <c r="DS1033" s="67"/>
      <c r="DT1033" s="67"/>
      <c r="DU1033" s="67"/>
      <c r="DV1033" s="67"/>
      <c r="DW1033" s="67"/>
      <c r="DX1033" s="67"/>
      <c r="DY1033" s="67"/>
      <c r="DZ1033" s="67"/>
      <c r="EA1033" s="67"/>
      <c r="EB1033" s="67"/>
      <c r="EC1033" s="67"/>
      <c r="ED1033" s="67"/>
      <c r="EE1033" s="67"/>
      <c r="EF1033" s="67"/>
      <c r="EG1033" s="67"/>
      <c r="EH1033" s="67"/>
      <c r="EI1033" s="67"/>
      <c r="EJ1033" s="67"/>
      <c r="EK1033" s="67"/>
      <c r="EL1033" s="67"/>
      <c r="EM1033" s="67"/>
      <c r="EN1033" s="67"/>
      <c r="EO1033" s="67"/>
      <c r="EP1033" s="67"/>
      <c r="EQ1033" s="67"/>
      <c r="ER1033" s="67"/>
      <c r="ES1033" s="67"/>
      <c r="ET1033" s="67"/>
      <c r="EU1033" s="67"/>
      <c r="EV1033" s="67"/>
      <c r="EW1033" s="67"/>
      <c r="EX1033" s="67"/>
      <c r="EY1033" s="67"/>
      <c r="EZ1033" s="67"/>
      <c r="FA1033" s="67"/>
      <c r="FB1033" s="67"/>
      <c r="FC1033" s="67"/>
      <c r="FD1033" s="67"/>
      <c r="FE1033" s="67"/>
      <c r="FF1033" s="67"/>
      <c r="FG1033" s="67"/>
      <c r="FH1033" s="67"/>
      <c r="FI1033" s="67"/>
      <c r="FJ1033" s="67"/>
      <c r="FK1033" s="67"/>
      <c r="FL1033" s="67"/>
      <c r="FM1033" s="67"/>
      <c r="FN1033" s="67"/>
      <c r="FO1033" s="67"/>
      <c r="FP1033" s="67"/>
      <c r="FQ1033" s="67"/>
      <c r="FR1033" s="67"/>
      <c r="FS1033" s="67"/>
      <c r="FT1033" s="67"/>
      <c r="FU1033" s="67"/>
      <c r="FV1033" s="67"/>
      <c r="FW1033" s="67"/>
      <c r="FX1033" s="67"/>
      <c r="FY1033" s="67"/>
      <c r="FZ1033" s="67"/>
      <c r="GA1033" s="67"/>
      <c r="GB1033" s="67"/>
      <c r="GC1033" s="67"/>
      <c r="GD1033" s="67"/>
      <c r="GE1033" s="67"/>
      <c r="GF1033" s="67"/>
      <c r="GG1033" s="67"/>
      <c r="GH1033" s="67"/>
      <c r="GI1033" s="67"/>
      <c r="GJ1033" s="67"/>
      <c r="GK1033" s="67"/>
      <c r="GL1033" s="67"/>
      <c r="GM1033" s="67"/>
      <c r="GN1033" s="67"/>
      <c r="GO1033" s="67"/>
      <c r="GP1033" s="67"/>
      <c r="GQ1033" s="67"/>
      <c r="GR1033" s="67"/>
      <c r="GS1033" s="67"/>
      <c r="GT1033" s="67"/>
      <c r="GU1033" s="67"/>
      <c r="GV1033" s="67"/>
      <c r="GW1033" s="67"/>
      <c r="GX1033" s="67"/>
      <c r="GY1033" s="67"/>
      <c r="GZ1033" s="67"/>
      <c r="HA1033" s="67"/>
      <c r="HB1033" s="67"/>
      <c r="HC1033" s="67"/>
      <c r="HD1033" s="67"/>
      <c r="HE1033" s="67"/>
      <c r="HF1033" s="67"/>
      <c r="HG1033" s="67"/>
      <c r="HH1033" s="67"/>
      <c r="HI1033" s="67"/>
      <c r="HJ1033" s="67"/>
    </row>
    <row r="1034" spans="1:218" s="64" customFormat="1" ht="11.25" hidden="1" customHeight="1">
      <c r="A1034" s="22" t="s">
        <v>486</v>
      </c>
      <c r="B1034" s="22" t="s">
        <v>33</v>
      </c>
      <c r="C1034" s="23" t="s">
        <v>14</v>
      </c>
      <c r="D1034" s="17">
        <v>-247.95</v>
      </c>
      <c r="E1034" s="17"/>
      <c r="F1034" s="17"/>
      <c r="G1034" s="90"/>
      <c r="H1034" s="90"/>
      <c r="I1034" s="90"/>
      <c r="J1034" s="90"/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  <c r="AY1034" s="67"/>
      <c r="AZ1034" s="67"/>
      <c r="BA1034" s="67"/>
      <c r="BB1034" s="67"/>
      <c r="BC1034" s="67"/>
      <c r="BD1034" s="67"/>
      <c r="BE1034" s="67"/>
      <c r="BF1034" s="67"/>
      <c r="BG1034" s="67"/>
      <c r="BH1034" s="67"/>
      <c r="BI1034" s="67"/>
      <c r="BJ1034" s="67"/>
      <c r="BK1034" s="67"/>
      <c r="BL1034" s="67"/>
      <c r="BM1034" s="67"/>
      <c r="BN1034" s="67"/>
      <c r="BO1034" s="67"/>
      <c r="BP1034" s="67"/>
      <c r="BQ1034" s="67"/>
      <c r="BR1034" s="67"/>
      <c r="BS1034" s="67"/>
      <c r="BT1034" s="67"/>
      <c r="BU1034" s="67"/>
      <c r="BV1034" s="67"/>
      <c r="BW1034" s="67"/>
      <c r="BX1034" s="67"/>
      <c r="BY1034" s="67"/>
      <c r="BZ1034" s="67"/>
      <c r="CA1034" s="67"/>
      <c r="CB1034" s="67"/>
      <c r="CC1034" s="67"/>
      <c r="CD1034" s="67"/>
      <c r="CE1034" s="67"/>
      <c r="CF1034" s="67"/>
      <c r="CG1034" s="67"/>
      <c r="CH1034" s="67"/>
      <c r="CI1034" s="67"/>
      <c r="CJ1034" s="67"/>
      <c r="CK1034" s="67"/>
      <c r="CL1034" s="67"/>
      <c r="CM1034" s="67"/>
      <c r="CN1034" s="67"/>
      <c r="CO1034" s="67"/>
      <c r="CP1034" s="67"/>
      <c r="CQ1034" s="67"/>
      <c r="CR1034" s="67"/>
      <c r="CS1034" s="67"/>
      <c r="CT1034" s="67"/>
      <c r="CU1034" s="67"/>
      <c r="CV1034" s="67"/>
      <c r="CW1034" s="67"/>
      <c r="CX1034" s="67"/>
      <c r="CY1034" s="67"/>
      <c r="CZ1034" s="67"/>
      <c r="DA1034" s="67"/>
      <c r="DB1034" s="67"/>
      <c r="DC1034" s="67"/>
      <c r="DD1034" s="67"/>
      <c r="DE1034" s="67"/>
      <c r="DF1034" s="67"/>
      <c r="DG1034" s="67"/>
      <c r="DH1034" s="67"/>
      <c r="DI1034" s="67"/>
      <c r="DJ1034" s="67"/>
      <c r="DK1034" s="67"/>
      <c r="DL1034" s="67"/>
      <c r="DM1034" s="67"/>
      <c r="DN1034" s="67"/>
      <c r="DO1034" s="67"/>
      <c r="DP1034" s="67"/>
      <c r="DQ1034" s="67"/>
      <c r="DR1034" s="67"/>
      <c r="DS1034" s="67"/>
      <c r="DT1034" s="67"/>
      <c r="DU1034" s="67"/>
      <c r="DV1034" s="67"/>
      <c r="DW1034" s="67"/>
      <c r="DX1034" s="67"/>
      <c r="DY1034" s="67"/>
      <c r="DZ1034" s="67"/>
      <c r="EA1034" s="67"/>
      <c r="EB1034" s="67"/>
      <c r="EC1034" s="67"/>
      <c r="ED1034" s="67"/>
      <c r="EE1034" s="67"/>
      <c r="EF1034" s="67"/>
      <c r="EG1034" s="67"/>
      <c r="EH1034" s="67"/>
      <c r="EI1034" s="67"/>
      <c r="EJ1034" s="67"/>
      <c r="EK1034" s="67"/>
      <c r="EL1034" s="67"/>
      <c r="EM1034" s="67"/>
      <c r="EN1034" s="67"/>
      <c r="EO1034" s="67"/>
      <c r="EP1034" s="67"/>
      <c r="EQ1034" s="67"/>
      <c r="ER1034" s="67"/>
      <c r="ES1034" s="67"/>
      <c r="ET1034" s="67"/>
      <c r="EU1034" s="67"/>
      <c r="EV1034" s="67"/>
      <c r="EW1034" s="67"/>
      <c r="EX1034" s="67"/>
      <c r="EY1034" s="67"/>
      <c r="EZ1034" s="67"/>
      <c r="FA1034" s="67"/>
      <c r="FB1034" s="67"/>
      <c r="FC1034" s="67"/>
      <c r="FD1034" s="67"/>
      <c r="FE1034" s="67"/>
      <c r="FF1034" s="67"/>
      <c r="FG1034" s="67"/>
      <c r="FH1034" s="67"/>
      <c r="FI1034" s="67"/>
      <c r="FJ1034" s="67"/>
      <c r="FK1034" s="67"/>
      <c r="FL1034" s="67"/>
      <c r="FM1034" s="67"/>
      <c r="FN1034" s="67"/>
      <c r="FO1034" s="67"/>
      <c r="FP1034" s="67"/>
      <c r="FQ1034" s="67"/>
      <c r="FR1034" s="67"/>
      <c r="FS1034" s="67"/>
      <c r="FT1034" s="67"/>
      <c r="FU1034" s="67"/>
      <c r="FV1034" s="67"/>
      <c r="FW1034" s="67"/>
      <c r="FX1034" s="67"/>
      <c r="FY1034" s="67"/>
      <c r="FZ1034" s="67"/>
      <c r="GA1034" s="67"/>
      <c r="GB1034" s="67"/>
      <c r="GC1034" s="67"/>
      <c r="GD1034" s="67"/>
      <c r="GE1034" s="67"/>
      <c r="GF1034" s="67"/>
      <c r="GG1034" s="67"/>
      <c r="GH1034" s="67"/>
      <c r="GI1034" s="67"/>
      <c r="GJ1034" s="67"/>
      <c r="GK1034" s="67"/>
      <c r="GL1034" s="67"/>
      <c r="GM1034" s="67"/>
      <c r="GN1034" s="67"/>
      <c r="GO1034" s="67"/>
      <c r="GP1034" s="67"/>
      <c r="GQ1034" s="67"/>
      <c r="GR1034" s="67"/>
      <c r="GS1034" s="67"/>
      <c r="GT1034" s="67"/>
      <c r="GU1034" s="67"/>
      <c r="GV1034" s="67"/>
      <c r="GW1034" s="67"/>
      <c r="GX1034" s="67"/>
      <c r="GY1034" s="67"/>
      <c r="GZ1034" s="67"/>
      <c r="HA1034" s="67"/>
      <c r="HB1034" s="67"/>
      <c r="HC1034" s="67"/>
      <c r="HD1034" s="67"/>
      <c r="HE1034" s="67"/>
      <c r="HF1034" s="67"/>
      <c r="HG1034" s="67"/>
      <c r="HH1034" s="67"/>
      <c r="HI1034" s="67"/>
      <c r="HJ1034" s="67"/>
    </row>
    <row r="1035" spans="1:218" s="64" customFormat="1" ht="11.25" hidden="1" customHeight="1">
      <c r="A1035" s="22" t="s">
        <v>489</v>
      </c>
      <c r="B1035" s="36" t="s">
        <v>232</v>
      </c>
      <c r="C1035" s="48" t="s">
        <v>36</v>
      </c>
      <c r="D1035" s="17"/>
      <c r="E1035" s="17"/>
      <c r="F1035" s="17">
        <v>-146.52000000000001</v>
      </c>
      <c r="G1035" s="90"/>
      <c r="H1035" s="90"/>
      <c r="I1035" s="90"/>
      <c r="J1035" s="90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  <c r="AX1035" s="67"/>
      <c r="AY1035" s="67"/>
      <c r="AZ1035" s="67"/>
      <c r="BA1035" s="67"/>
      <c r="BB1035" s="67"/>
      <c r="BC1035" s="67"/>
      <c r="BD1035" s="67"/>
      <c r="BE1035" s="67"/>
      <c r="BF1035" s="67"/>
      <c r="BG1035" s="67"/>
      <c r="BH1035" s="67"/>
      <c r="BI1035" s="67"/>
      <c r="BJ1035" s="67"/>
      <c r="BK1035" s="67"/>
      <c r="BL1035" s="67"/>
      <c r="BM1035" s="67"/>
      <c r="BN1035" s="67"/>
      <c r="BO1035" s="67"/>
      <c r="BP1035" s="67"/>
      <c r="BQ1035" s="67"/>
      <c r="BR1035" s="67"/>
      <c r="BS1035" s="67"/>
      <c r="BT1035" s="67"/>
      <c r="BU1035" s="67"/>
      <c r="BV1035" s="67"/>
      <c r="BW1035" s="67"/>
      <c r="BX1035" s="67"/>
      <c r="BY1035" s="67"/>
      <c r="BZ1035" s="67"/>
      <c r="CA1035" s="67"/>
      <c r="CB1035" s="67"/>
      <c r="CC1035" s="67"/>
      <c r="CD1035" s="67"/>
      <c r="CE1035" s="67"/>
      <c r="CF1035" s="67"/>
      <c r="CG1035" s="67"/>
      <c r="CH1035" s="67"/>
      <c r="CI1035" s="67"/>
      <c r="CJ1035" s="67"/>
      <c r="CK1035" s="67"/>
      <c r="CL1035" s="67"/>
      <c r="CM1035" s="67"/>
      <c r="CN1035" s="67"/>
      <c r="CO1035" s="67"/>
      <c r="CP1035" s="67"/>
      <c r="CQ1035" s="67"/>
      <c r="CR1035" s="67"/>
      <c r="CS1035" s="67"/>
      <c r="CT1035" s="67"/>
      <c r="CU1035" s="67"/>
      <c r="CV1035" s="67"/>
      <c r="CW1035" s="67"/>
      <c r="CX1035" s="67"/>
      <c r="CY1035" s="67"/>
      <c r="CZ1035" s="67"/>
      <c r="DA1035" s="67"/>
      <c r="DB1035" s="67"/>
      <c r="DC1035" s="67"/>
      <c r="DD1035" s="67"/>
      <c r="DE1035" s="67"/>
      <c r="DF1035" s="67"/>
      <c r="DG1035" s="67"/>
      <c r="DH1035" s="67"/>
      <c r="DI1035" s="67"/>
      <c r="DJ1035" s="67"/>
      <c r="DK1035" s="67"/>
      <c r="DL1035" s="67"/>
      <c r="DM1035" s="67"/>
      <c r="DN1035" s="67"/>
      <c r="DO1035" s="67"/>
      <c r="DP1035" s="67"/>
      <c r="DQ1035" s="67"/>
      <c r="DR1035" s="67"/>
      <c r="DS1035" s="67"/>
      <c r="DT1035" s="67"/>
      <c r="DU1035" s="67"/>
      <c r="DV1035" s="67"/>
      <c r="DW1035" s="67"/>
      <c r="DX1035" s="67"/>
      <c r="DY1035" s="67"/>
      <c r="DZ1035" s="67"/>
      <c r="EA1035" s="67"/>
      <c r="EB1035" s="67"/>
      <c r="EC1035" s="67"/>
      <c r="ED1035" s="67"/>
      <c r="EE1035" s="67"/>
      <c r="EF1035" s="67"/>
      <c r="EG1035" s="67"/>
      <c r="EH1035" s="67"/>
      <c r="EI1035" s="67"/>
      <c r="EJ1035" s="67"/>
      <c r="EK1035" s="67"/>
      <c r="EL1035" s="67"/>
      <c r="EM1035" s="67"/>
      <c r="EN1035" s="67"/>
      <c r="EO1035" s="67"/>
      <c r="EP1035" s="67"/>
      <c r="EQ1035" s="67"/>
      <c r="ER1035" s="67"/>
      <c r="ES1035" s="67"/>
      <c r="ET1035" s="67"/>
      <c r="EU1035" s="67"/>
      <c r="EV1035" s="67"/>
      <c r="EW1035" s="67"/>
      <c r="EX1035" s="67"/>
      <c r="EY1035" s="67"/>
      <c r="EZ1035" s="67"/>
      <c r="FA1035" s="67"/>
      <c r="FB1035" s="67"/>
      <c r="FC1035" s="67"/>
      <c r="FD1035" s="67"/>
      <c r="FE1035" s="67"/>
      <c r="FF1035" s="67"/>
      <c r="FG1035" s="67"/>
      <c r="FH1035" s="67"/>
      <c r="FI1035" s="67"/>
      <c r="FJ1035" s="67"/>
      <c r="FK1035" s="67"/>
      <c r="FL1035" s="67"/>
      <c r="FM1035" s="67"/>
      <c r="FN1035" s="67"/>
      <c r="FO1035" s="67"/>
      <c r="FP1035" s="67"/>
      <c r="FQ1035" s="67"/>
      <c r="FR1035" s="67"/>
      <c r="FS1035" s="67"/>
      <c r="FT1035" s="67"/>
      <c r="FU1035" s="67"/>
      <c r="FV1035" s="67"/>
      <c r="FW1035" s="67"/>
      <c r="FX1035" s="67"/>
      <c r="FY1035" s="67"/>
      <c r="FZ1035" s="67"/>
      <c r="GA1035" s="67"/>
      <c r="GB1035" s="67"/>
      <c r="GC1035" s="67"/>
      <c r="GD1035" s="67"/>
      <c r="GE1035" s="67"/>
      <c r="GF1035" s="67"/>
      <c r="GG1035" s="67"/>
      <c r="GH1035" s="67"/>
      <c r="GI1035" s="67"/>
      <c r="GJ1035" s="67"/>
      <c r="GK1035" s="67"/>
      <c r="GL1035" s="67"/>
      <c r="GM1035" s="67"/>
      <c r="GN1035" s="67"/>
      <c r="GO1035" s="67"/>
      <c r="GP1035" s="67"/>
      <c r="GQ1035" s="67"/>
      <c r="GR1035" s="67"/>
      <c r="GS1035" s="67"/>
      <c r="GT1035" s="67"/>
      <c r="GU1035" s="67"/>
      <c r="GV1035" s="67"/>
      <c r="GW1035" s="67"/>
      <c r="GX1035" s="67"/>
      <c r="GY1035" s="67"/>
      <c r="GZ1035" s="67"/>
      <c r="HA1035" s="67"/>
      <c r="HB1035" s="67"/>
      <c r="HC1035" s="67"/>
      <c r="HD1035" s="67"/>
      <c r="HE1035" s="67"/>
      <c r="HF1035" s="67"/>
      <c r="HG1035" s="67"/>
      <c r="HH1035" s="67"/>
      <c r="HI1035" s="67"/>
      <c r="HJ1035" s="67"/>
    </row>
    <row r="1036" spans="1:218" s="64" customFormat="1" ht="11.25" hidden="1" customHeight="1">
      <c r="A1036" s="22" t="s">
        <v>1763</v>
      </c>
      <c r="B1036" s="22" t="s">
        <v>40</v>
      </c>
      <c r="C1036" s="23" t="s">
        <v>14</v>
      </c>
      <c r="D1036" s="17"/>
      <c r="E1036" s="17">
        <v>-57.48</v>
      </c>
      <c r="F1036" s="17"/>
      <c r="G1036" s="90"/>
      <c r="H1036" s="90"/>
      <c r="I1036" s="90"/>
      <c r="J1036" s="90"/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  <c r="AZ1036" s="67"/>
      <c r="BA1036" s="67"/>
      <c r="BB1036" s="67"/>
      <c r="BC1036" s="67"/>
      <c r="BD1036" s="67"/>
      <c r="BE1036" s="67"/>
      <c r="BF1036" s="67"/>
      <c r="BG1036" s="67"/>
      <c r="BH1036" s="67"/>
      <c r="BI1036" s="67"/>
      <c r="BJ1036" s="67"/>
      <c r="BK1036" s="67"/>
      <c r="BL1036" s="67"/>
      <c r="BM1036" s="67"/>
      <c r="BN1036" s="67"/>
      <c r="BO1036" s="67"/>
      <c r="BP1036" s="67"/>
      <c r="BQ1036" s="67"/>
      <c r="BR1036" s="67"/>
      <c r="BS1036" s="67"/>
      <c r="BT1036" s="67"/>
      <c r="BU1036" s="67"/>
      <c r="BV1036" s="67"/>
      <c r="BW1036" s="67"/>
      <c r="BX1036" s="67"/>
      <c r="BY1036" s="67"/>
      <c r="BZ1036" s="67"/>
      <c r="CA1036" s="67"/>
      <c r="CB1036" s="67"/>
      <c r="CC1036" s="67"/>
      <c r="CD1036" s="67"/>
      <c r="CE1036" s="67"/>
      <c r="CF1036" s="67"/>
      <c r="CG1036" s="67"/>
      <c r="CH1036" s="67"/>
      <c r="CI1036" s="67"/>
      <c r="CJ1036" s="67"/>
      <c r="CK1036" s="67"/>
      <c r="CL1036" s="67"/>
      <c r="CM1036" s="67"/>
      <c r="CN1036" s="67"/>
      <c r="CO1036" s="67"/>
      <c r="CP1036" s="67"/>
      <c r="CQ1036" s="67"/>
      <c r="CR1036" s="67"/>
      <c r="CS1036" s="67"/>
      <c r="CT1036" s="67"/>
      <c r="CU1036" s="67"/>
      <c r="CV1036" s="67"/>
      <c r="CW1036" s="67"/>
      <c r="CX1036" s="67"/>
      <c r="CY1036" s="67"/>
      <c r="CZ1036" s="67"/>
      <c r="DA1036" s="67"/>
      <c r="DB1036" s="67"/>
      <c r="DC1036" s="67"/>
      <c r="DD1036" s="67"/>
      <c r="DE1036" s="67"/>
      <c r="DF1036" s="67"/>
      <c r="DG1036" s="67"/>
      <c r="DH1036" s="67"/>
      <c r="DI1036" s="67"/>
      <c r="DJ1036" s="67"/>
      <c r="DK1036" s="67"/>
      <c r="DL1036" s="67"/>
      <c r="DM1036" s="67"/>
      <c r="DN1036" s="67"/>
      <c r="DO1036" s="67"/>
      <c r="DP1036" s="67"/>
      <c r="DQ1036" s="67"/>
      <c r="DR1036" s="67"/>
      <c r="DS1036" s="67"/>
      <c r="DT1036" s="67"/>
      <c r="DU1036" s="67"/>
      <c r="DV1036" s="67"/>
      <c r="DW1036" s="67"/>
      <c r="DX1036" s="67"/>
      <c r="DY1036" s="67"/>
      <c r="DZ1036" s="67"/>
      <c r="EA1036" s="67"/>
      <c r="EB1036" s="67"/>
      <c r="EC1036" s="67"/>
      <c r="ED1036" s="67"/>
      <c r="EE1036" s="67"/>
      <c r="EF1036" s="67"/>
      <c r="EG1036" s="67"/>
      <c r="EH1036" s="67"/>
      <c r="EI1036" s="67"/>
      <c r="EJ1036" s="67"/>
      <c r="EK1036" s="67"/>
      <c r="EL1036" s="67"/>
      <c r="EM1036" s="67"/>
      <c r="EN1036" s="67"/>
      <c r="EO1036" s="67"/>
      <c r="EP1036" s="67"/>
      <c r="EQ1036" s="67"/>
      <c r="ER1036" s="67"/>
      <c r="ES1036" s="67"/>
      <c r="ET1036" s="67"/>
      <c r="EU1036" s="67"/>
      <c r="EV1036" s="67"/>
      <c r="EW1036" s="67"/>
      <c r="EX1036" s="67"/>
      <c r="EY1036" s="67"/>
      <c r="EZ1036" s="67"/>
      <c r="FA1036" s="67"/>
      <c r="FB1036" s="67"/>
      <c r="FC1036" s="67"/>
      <c r="FD1036" s="67"/>
      <c r="FE1036" s="67"/>
      <c r="FF1036" s="67"/>
      <c r="FG1036" s="67"/>
      <c r="FH1036" s="67"/>
      <c r="FI1036" s="67"/>
      <c r="FJ1036" s="67"/>
      <c r="FK1036" s="67"/>
      <c r="FL1036" s="67"/>
      <c r="FM1036" s="67"/>
      <c r="FN1036" s="67"/>
      <c r="FO1036" s="67"/>
      <c r="FP1036" s="67"/>
      <c r="FQ1036" s="67"/>
      <c r="FR1036" s="67"/>
      <c r="FS1036" s="67"/>
      <c r="FT1036" s="67"/>
      <c r="FU1036" s="67"/>
      <c r="FV1036" s="67"/>
      <c r="FW1036" s="67"/>
      <c r="FX1036" s="67"/>
      <c r="FY1036" s="67"/>
      <c r="FZ1036" s="67"/>
      <c r="GA1036" s="67"/>
      <c r="GB1036" s="67"/>
      <c r="GC1036" s="67"/>
      <c r="GD1036" s="67"/>
      <c r="GE1036" s="67"/>
      <c r="GF1036" s="67"/>
      <c r="GG1036" s="67"/>
      <c r="GH1036" s="67"/>
      <c r="GI1036" s="67"/>
      <c r="GJ1036" s="67"/>
      <c r="GK1036" s="67"/>
      <c r="GL1036" s="67"/>
      <c r="GM1036" s="67"/>
      <c r="GN1036" s="67"/>
      <c r="GO1036" s="67"/>
      <c r="GP1036" s="67"/>
      <c r="GQ1036" s="67"/>
      <c r="GR1036" s="67"/>
      <c r="GS1036" s="67"/>
      <c r="GT1036" s="67"/>
      <c r="GU1036" s="67"/>
      <c r="GV1036" s="67"/>
      <c r="GW1036" s="67"/>
      <c r="GX1036" s="67"/>
      <c r="GY1036" s="67"/>
      <c r="GZ1036" s="67"/>
      <c r="HA1036" s="67"/>
      <c r="HB1036" s="67"/>
      <c r="HC1036" s="67"/>
      <c r="HD1036" s="67"/>
      <c r="HE1036" s="67"/>
      <c r="HF1036" s="67"/>
      <c r="HG1036" s="67"/>
      <c r="HH1036" s="67"/>
      <c r="HI1036" s="67"/>
      <c r="HJ1036" s="67"/>
    </row>
    <row r="1037" spans="1:218" s="64" customFormat="1" ht="11.25" hidden="1" customHeight="1">
      <c r="A1037" s="22" t="s">
        <v>436</v>
      </c>
      <c r="B1037" s="22" t="s">
        <v>41</v>
      </c>
      <c r="C1037" s="23" t="s">
        <v>14</v>
      </c>
      <c r="D1037" s="17"/>
      <c r="E1037" s="17"/>
      <c r="F1037" s="17">
        <v>-535.63</v>
      </c>
      <c r="G1037" s="90"/>
      <c r="H1037" s="90"/>
      <c r="I1037" s="90"/>
      <c r="J1037" s="90"/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  <c r="AZ1037" s="67"/>
      <c r="BA1037" s="67"/>
      <c r="BB1037" s="67"/>
      <c r="BC1037" s="67"/>
      <c r="BD1037" s="67"/>
      <c r="BE1037" s="67"/>
      <c r="BF1037" s="67"/>
      <c r="BG1037" s="67"/>
      <c r="BH1037" s="67"/>
      <c r="BI1037" s="67"/>
      <c r="BJ1037" s="67"/>
      <c r="BK1037" s="67"/>
      <c r="BL1037" s="67"/>
      <c r="BM1037" s="67"/>
      <c r="BN1037" s="67"/>
      <c r="BO1037" s="67"/>
      <c r="BP1037" s="67"/>
      <c r="BQ1037" s="67"/>
      <c r="BR1037" s="67"/>
      <c r="BS1037" s="67"/>
      <c r="BT1037" s="67"/>
      <c r="BU1037" s="67"/>
      <c r="BV1037" s="67"/>
      <c r="BW1037" s="67"/>
      <c r="BX1037" s="67"/>
      <c r="BY1037" s="67"/>
      <c r="BZ1037" s="67"/>
      <c r="CA1037" s="67"/>
      <c r="CB1037" s="67"/>
      <c r="CC1037" s="67"/>
      <c r="CD1037" s="67"/>
      <c r="CE1037" s="67"/>
      <c r="CF1037" s="67"/>
      <c r="CG1037" s="67"/>
      <c r="CH1037" s="67"/>
      <c r="CI1037" s="67"/>
      <c r="CJ1037" s="67"/>
      <c r="CK1037" s="67"/>
      <c r="CL1037" s="67"/>
      <c r="CM1037" s="67"/>
      <c r="CN1037" s="67"/>
      <c r="CO1037" s="67"/>
      <c r="CP1037" s="67"/>
      <c r="CQ1037" s="67"/>
      <c r="CR1037" s="67"/>
      <c r="CS1037" s="67"/>
      <c r="CT1037" s="67"/>
      <c r="CU1037" s="67"/>
      <c r="CV1037" s="67"/>
      <c r="CW1037" s="67"/>
      <c r="CX1037" s="67"/>
      <c r="CY1037" s="67"/>
      <c r="CZ1037" s="67"/>
      <c r="DA1037" s="67"/>
      <c r="DB1037" s="67"/>
      <c r="DC1037" s="67"/>
      <c r="DD1037" s="67"/>
      <c r="DE1037" s="67"/>
      <c r="DF1037" s="67"/>
      <c r="DG1037" s="67"/>
      <c r="DH1037" s="67"/>
      <c r="DI1037" s="67"/>
      <c r="DJ1037" s="67"/>
      <c r="DK1037" s="67"/>
      <c r="DL1037" s="67"/>
      <c r="DM1037" s="67"/>
      <c r="DN1037" s="67"/>
      <c r="DO1037" s="67"/>
      <c r="DP1037" s="67"/>
      <c r="DQ1037" s="67"/>
      <c r="DR1037" s="67"/>
      <c r="DS1037" s="67"/>
      <c r="DT1037" s="67"/>
      <c r="DU1037" s="67"/>
      <c r="DV1037" s="67"/>
      <c r="DW1037" s="67"/>
      <c r="DX1037" s="67"/>
      <c r="DY1037" s="67"/>
      <c r="DZ1037" s="67"/>
      <c r="EA1037" s="67"/>
      <c r="EB1037" s="67"/>
      <c r="EC1037" s="67"/>
      <c r="ED1037" s="67"/>
      <c r="EE1037" s="67"/>
      <c r="EF1037" s="67"/>
      <c r="EG1037" s="67"/>
      <c r="EH1037" s="67"/>
      <c r="EI1037" s="67"/>
      <c r="EJ1037" s="67"/>
      <c r="EK1037" s="67"/>
      <c r="EL1037" s="67"/>
      <c r="EM1037" s="67"/>
      <c r="EN1037" s="67"/>
      <c r="EO1037" s="67"/>
      <c r="EP1037" s="67"/>
      <c r="EQ1037" s="67"/>
      <c r="ER1037" s="67"/>
      <c r="ES1037" s="67"/>
      <c r="ET1037" s="67"/>
      <c r="EU1037" s="67"/>
      <c r="EV1037" s="67"/>
      <c r="EW1037" s="67"/>
      <c r="EX1037" s="67"/>
      <c r="EY1037" s="67"/>
      <c r="EZ1037" s="67"/>
      <c r="FA1037" s="67"/>
      <c r="FB1037" s="67"/>
      <c r="FC1037" s="67"/>
      <c r="FD1037" s="67"/>
      <c r="FE1037" s="67"/>
      <c r="FF1037" s="67"/>
      <c r="FG1037" s="67"/>
      <c r="FH1037" s="67"/>
      <c r="FI1037" s="67"/>
      <c r="FJ1037" s="67"/>
      <c r="FK1037" s="67"/>
      <c r="FL1037" s="67"/>
      <c r="FM1037" s="67"/>
      <c r="FN1037" s="67"/>
      <c r="FO1037" s="67"/>
      <c r="FP1037" s="67"/>
      <c r="FQ1037" s="67"/>
      <c r="FR1037" s="67"/>
      <c r="FS1037" s="67"/>
      <c r="FT1037" s="67"/>
      <c r="FU1037" s="67"/>
      <c r="FV1037" s="67"/>
      <c r="FW1037" s="67"/>
      <c r="FX1037" s="67"/>
      <c r="FY1037" s="67"/>
      <c r="FZ1037" s="67"/>
      <c r="GA1037" s="67"/>
      <c r="GB1037" s="67"/>
      <c r="GC1037" s="67"/>
      <c r="GD1037" s="67"/>
      <c r="GE1037" s="67"/>
      <c r="GF1037" s="67"/>
      <c r="GG1037" s="67"/>
      <c r="GH1037" s="67"/>
      <c r="GI1037" s="67"/>
      <c r="GJ1037" s="67"/>
      <c r="GK1037" s="67"/>
      <c r="GL1037" s="67"/>
      <c r="GM1037" s="67"/>
      <c r="GN1037" s="67"/>
      <c r="GO1037" s="67"/>
      <c r="GP1037" s="67"/>
      <c r="GQ1037" s="67"/>
      <c r="GR1037" s="67"/>
      <c r="GS1037" s="67"/>
      <c r="GT1037" s="67"/>
      <c r="GU1037" s="67"/>
      <c r="GV1037" s="67"/>
      <c r="GW1037" s="67"/>
      <c r="GX1037" s="67"/>
      <c r="GY1037" s="67"/>
      <c r="GZ1037" s="67"/>
      <c r="HA1037" s="67"/>
      <c r="HB1037" s="67"/>
      <c r="HC1037" s="67"/>
      <c r="HD1037" s="67"/>
      <c r="HE1037" s="67"/>
      <c r="HF1037" s="67"/>
      <c r="HG1037" s="67"/>
      <c r="HH1037" s="67"/>
      <c r="HI1037" s="67"/>
      <c r="HJ1037" s="67"/>
    </row>
    <row r="1038" spans="1:218" s="64" customFormat="1" ht="11.25" hidden="1" customHeight="1">
      <c r="A1038" s="22" t="s">
        <v>437</v>
      </c>
      <c r="B1038" s="36" t="s">
        <v>42</v>
      </c>
      <c r="C1038" s="48" t="s">
        <v>14</v>
      </c>
      <c r="D1038" s="17"/>
      <c r="E1038" s="17"/>
      <c r="F1038" s="17">
        <v>-214.25</v>
      </c>
      <c r="G1038" s="90"/>
      <c r="H1038" s="90"/>
      <c r="I1038" s="90"/>
      <c r="J1038" s="90"/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  <c r="AZ1038" s="67"/>
      <c r="BA1038" s="67"/>
      <c r="BB1038" s="67"/>
      <c r="BC1038" s="67"/>
      <c r="BD1038" s="67"/>
      <c r="BE1038" s="67"/>
      <c r="BF1038" s="67"/>
      <c r="BG1038" s="67"/>
      <c r="BH1038" s="67"/>
      <c r="BI1038" s="67"/>
      <c r="BJ1038" s="67"/>
      <c r="BK1038" s="67"/>
      <c r="BL1038" s="67"/>
      <c r="BM1038" s="67"/>
      <c r="BN1038" s="67"/>
      <c r="BO1038" s="67"/>
      <c r="BP1038" s="67"/>
      <c r="BQ1038" s="67"/>
      <c r="BR1038" s="67"/>
      <c r="BS1038" s="67"/>
      <c r="BT1038" s="67"/>
      <c r="BU1038" s="67"/>
      <c r="BV1038" s="67"/>
      <c r="BW1038" s="67"/>
      <c r="BX1038" s="67"/>
      <c r="BY1038" s="67"/>
      <c r="BZ1038" s="67"/>
      <c r="CA1038" s="67"/>
      <c r="CB1038" s="67"/>
      <c r="CC1038" s="67"/>
      <c r="CD1038" s="67"/>
      <c r="CE1038" s="67"/>
      <c r="CF1038" s="67"/>
      <c r="CG1038" s="67"/>
      <c r="CH1038" s="67"/>
      <c r="CI1038" s="67"/>
      <c r="CJ1038" s="67"/>
      <c r="CK1038" s="67"/>
      <c r="CL1038" s="67"/>
      <c r="CM1038" s="67"/>
      <c r="CN1038" s="67"/>
      <c r="CO1038" s="67"/>
      <c r="CP1038" s="67"/>
      <c r="CQ1038" s="67"/>
      <c r="CR1038" s="67"/>
      <c r="CS1038" s="67"/>
      <c r="CT1038" s="67"/>
      <c r="CU1038" s="67"/>
      <c r="CV1038" s="67"/>
      <c r="CW1038" s="67"/>
      <c r="CX1038" s="67"/>
      <c r="CY1038" s="67"/>
      <c r="CZ1038" s="67"/>
      <c r="DA1038" s="67"/>
      <c r="DB1038" s="67"/>
      <c r="DC1038" s="67"/>
      <c r="DD1038" s="67"/>
      <c r="DE1038" s="67"/>
      <c r="DF1038" s="67"/>
      <c r="DG1038" s="67"/>
      <c r="DH1038" s="67"/>
      <c r="DI1038" s="67"/>
      <c r="DJ1038" s="67"/>
      <c r="DK1038" s="67"/>
      <c r="DL1038" s="67"/>
      <c r="DM1038" s="67"/>
      <c r="DN1038" s="67"/>
      <c r="DO1038" s="67"/>
      <c r="DP1038" s="67"/>
      <c r="DQ1038" s="67"/>
      <c r="DR1038" s="67"/>
      <c r="DS1038" s="67"/>
      <c r="DT1038" s="67"/>
      <c r="DU1038" s="67"/>
      <c r="DV1038" s="67"/>
      <c r="DW1038" s="67"/>
      <c r="DX1038" s="67"/>
      <c r="DY1038" s="67"/>
      <c r="DZ1038" s="67"/>
      <c r="EA1038" s="67"/>
      <c r="EB1038" s="67"/>
      <c r="EC1038" s="67"/>
      <c r="ED1038" s="67"/>
      <c r="EE1038" s="67"/>
      <c r="EF1038" s="67"/>
      <c r="EG1038" s="67"/>
      <c r="EH1038" s="67"/>
      <c r="EI1038" s="67"/>
      <c r="EJ1038" s="67"/>
      <c r="EK1038" s="67"/>
      <c r="EL1038" s="67"/>
      <c r="EM1038" s="67"/>
      <c r="EN1038" s="67"/>
      <c r="EO1038" s="67"/>
      <c r="EP1038" s="67"/>
      <c r="EQ1038" s="67"/>
      <c r="ER1038" s="67"/>
      <c r="ES1038" s="67"/>
      <c r="ET1038" s="67"/>
      <c r="EU1038" s="67"/>
      <c r="EV1038" s="67"/>
      <c r="EW1038" s="67"/>
      <c r="EX1038" s="67"/>
      <c r="EY1038" s="67"/>
      <c r="EZ1038" s="67"/>
      <c r="FA1038" s="67"/>
      <c r="FB1038" s="67"/>
      <c r="FC1038" s="67"/>
      <c r="FD1038" s="67"/>
      <c r="FE1038" s="67"/>
      <c r="FF1038" s="67"/>
      <c r="FG1038" s="67"/>
      <c r="FH1038" s="67"/>
      <c r="FI1038" s="67"/>
      <c r="FJ1038" s="67"/>
      <c r="FK1038" s="67"/>
      <c r="FL1038" s="67"/>
      <c r="FM1038" s="67"/>
      <c r="FN1038" s="67"/>
      <c r="FO1038" s="67"/>
      <c r="FP1038" s="67"/>
      <c r="FQ1038" s="67"/>
      <c r="FR1038" s="67"/>
      <c r="FS1038" s="67"/>
      <c r="FT1038" s="67"/>
      <c r="FU1038" s="67"/>
      <c r="FV1038" s="67"/>
      <c r="FW1038" s="67"/>
      <c r="FX1038" s="67"/>
      <c r="FY1038" s="67"/>
      <c r="FZ1038" s="67"/>
      <c r="GA1038" s="67"/>
      <c r="GB1038" s="67"/>
      <c r="GC1038" s="67"/>
      <c r="GD1038" s="67"/>
      <c r="GE1038" s="67"/>
      <c r="GF1038" s="67"/>
      <c r="GG1038" s="67"/>
      <c r="GH1038" s="67"/>
      <c r="GI1038" s="67"/>
      <c r="GJ1038" s="67"/>
      <c r="GK1038" s="67"/>
      <c r="GL1038" s="67"/>
      <c r="GM1038" s="67"/>
      <c r="GN1038" s="67"/>
      <c r="GO1038" s="67"/>
      <c r="GP1038" s="67"/>
      <c r="GQ1038" s="67"/>
      <c r="GR1038" s="67"/>
      <c r="GS1038" s="67"/>
      <c r="GT1038" s="67"/>
      <c r="GU1038" s="67"/>
      <c r="GV1038" s="67"/>
      <c r="GW1038" s="67"/>
      <c r="GX1038" s="67"/>
      <c r="GY1038" s="67"/>
      <c r="GZ1038" s="67"/>
      <c r="HA1038" s="67"/>
      <c r="HB1038" s="67"/>
      <c r="HC1038" s="67"/>
      <c r="HD1038" s="67"/>
      <c r="HE1038" s="67"/>
      <c r="HF1038" s="67"/>
      <c r="HG1038" s="67"/>
      <c r="HH1038" s="67"/>
      <c r="HI1038" s="67"/>
      <c r="HJ1038" s="67"/>
    </row>
    <row r="1039" spans="1:218" s="64" customFormat="1" ht="11.25" hidden="1" customHeight="1">
      <c r="A1039" s="22" t="s">
        <v>551</v>
      </c>
      <c r="B1039" s="36" t="s">
        <v>51</v>
      </c>
      <c r="C1039" s="48" t="s">
        <v>47</v>
      </c>
      <c r="D1039" s="17">
        <v>-945.93</v>
      </c>
      <c r="E1039" s="17"/>
      <c r="F1039" s="90"/>
      <c r="G1039" s="90"/>
      <c r="H1039" s="90"/>
      <c r="I1039" s="90"/>
      <c r="J1039" s="90"/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  <c r="AZ1039" s="67"/>
      <c r="BA1039" s="67"/>
      <c r="BB1039" s="67"/>
      <c r="BC1039" s="67"/>
      <c r="BD1039" s="67"/>
      <c r="BE1039" s="67"/>
      <c r="BF1039" s="67"/>
      <c r="BG1039" s="67"/>
      <c r="BH1039" s="67"/>
      <c r="BI1039" s="67"/>
      <c r="BJ1039" s="67"/>
      <c r="BK1039" s="67"/>
      <c r="BL1039" s="67"/>
      <c r="BM1039" s="67"/>
      <c r="BN1039" s="67"/>
      <c r="BO1039" s="67"/>
      <c r="BP1039" s="67"/>
      <c r="BQ1039" s="67"/>
      <c r="BR1039" s="67"/>
      <c r="BS1039" s="67"/>
      <c r="BT1039" s="67"/>
      <c r="BU1039" s="67"/>
      <c r="BV1039" s="67"/>
      <c r="BW1039" s="67"/>
      <c r="BX1039" s="67"/>
      <c r="BY1039" s="67"/>
      <c r="BZ1039" s="67"/>
      <c r="CA1039" s="67"/>
      <c r="CB1039" s="67"/>
      <c r="CC1039" s="67"/>
      <c r="CD1039" s="67"/>
      <c r="CE1039" s="67"/>
      <c r="CF1039" s="67"/>
      <c r="CG1039" s="67"/>
      <c r="CH1039" s="67"/>
      <c r="CI1039" s="67"/>
      <c r="CJ1039" s="67"/>
      <c r="CK1039" s="67"/>
      <c r="CL1039" s="67"/>
      <c r="CM1039" s="67"/>
      <c r="CN1039" s="67"/>
      <c r="CO1039" s="67"/>
      <c r="CP1039" s="67"/>
      <c r="CQ1039" s="67"/>
      <c r="CR1039" s="67"/>
      <c r="CS1039" s="67"/>
      <c r="CT1039" s="67"/>
      <c r="CU1039" s="67"/>
      <c r="CV1039" s="67"/>
      <c r="CW1039" s="67"/>
      <c r="CX1039" s="67"/>
      <c r="CY1039" s="67"/>
      <c r="CZ1039" s="67"/>
      <c r="DA1039" s="67"/>
      <c r="DB1039" s="67"/>
      <c r="DC1039" s="67"/>
      <c r="DD1039" s="67"/>
      <c r="DE1039" s="67"/>
      <c r="DF1039" s="67"/>
      <c r="DG1039" s="67"/>
      <c r="DH1039" s="67"/>
      <c r="DI1039" s="67"/>
      <c r="DJ1039" s="67"/>
      <c r="DK1039" s="67"/>
      <c r="DL1039" s="67"/>
      <c r="DM1039" s="67"/>
      <c r="DN1039" s="67"/>
      <c r="DO1039" s="67"/>
      <c r="DP1039" s="67"/>
      <c r="DQ1039" s="67"/>
      <c r="DR1039" s="67"/>
      <c r="DS1039" s="67"/>
      <c r="DT1039" s="67"/>
      <c r="DU1039" s="67"/>
      <c r="DV1039" s="67"/>
      <c r="DW1039" s="67"/>
      <c r="DX1039" s="67"/>
      <c r="DY1039" s="67"/>
      <c r="DZ1039" s="67"/>
      <c r="EA1039" s="67"/>
      <c r="EB1039" s="67"/>
      <c r="EC1039" s="67"/>
      <c r="ED1039" s="67"/>
      <c r="EE1039" s="67"/>
      <c r="EF1039" s="67"/>
      <c r="EG1039" s="67"/>
      <c r="EH1039" s="67"/>
      <c r="EI1039" s="67"/>
      <c r="EJ1039" s="67"/>
      <c r="EK1039" s="67"/>
      <c r="EL1039" s="67"/>
      <c r="EM1039" s="67"/>
      <c r="EN1039" s="67"/>
      <c r="EO1039" s="67"/>
      <c r="EP1039" s="67"/>
      <c r="EQ1039" s="67"/>
      <c r="ER1039" s="67"/>
      <c r="ES1039" s="67"/>
      <c r="ET1039" s="67"/>
      <c r="EU1039" s="67"/>
      <c r="EV1039" s="67"/>
      <c r="EW1039" s="67"/>
      <c r="EX1039" s="67"/>
      <c r="EY1039" s="67"/>
      <c r="EZ1039" s="67"/>
      <c r="FA1039" s="67"/>
      <c r="FB1039" s="67"/>
      <c r="FC1039" s="67"/>
      <c r="FD1039" s="67"/>
      <c r="FE1039" s="67"/>
      <c r="FF1039" s="67"/>
      <c r="FG1039" s="67"/>
      <c r="FH1039" s="67"/>
      <c r="FI1039" s="67"/>
      <c r="FJ1039" s="67"/>
      <c r="FK1039" s="67"/>
      <c r="FL1039" s="67"/>
      <c r="FM1039" s="67"/>
      <c r="FN1039" s="67"/>
      <c r="FO1039" s="67"/>
      <c r="FP1039" s="67"/>
      <c r="FQ1039" s="67"/>
      <c r="FR1039" s="67"/>
      <c r="FS1039" s="67"/>
      <c r="FT1039" s="67"/>
      <c r="FU1039" s="67"/>
      <c r="FV1039" s="67"/>
      <c r="FW1039" s="67"/>
      <c r="FX1039" s="67"/>
      <c r="FY1039" s="67"/>
      <c r="FZ1039" s="67"/>
      <c r="GA1039" s="67"/>
      <c r="GB1039" s="67"/>
      <c r="GC1039" s="67"/>
      <c r="GD1039" s="67"/>
      <c r="GE1039" s="67"/>
      <c r="GF1039" s="67"/>
      <c r="GG1039" s="67"/>
      <c r="GH1039" s="67"/>
      <c r="GI1039" s="67"/>
      <c r="GJ1039" s="67"/>
      <c r="GK1039" s="67"/>
      <c r="GL1039" s="67"/>
      <c r="GM1039" s="67"/>
      <c r="GN1039" s="67"/>
      <c r="GO1039" s="67"/>
      <c r="GP1039" s="67"/>
      <c r="GQ1039" s="67"/>
      <c r="GR1039" s="67"/>
      <c r="GS1039" s="67"/>
      <c r="GT1039" s="67"/>
      <c r="GU1039" s="67"/>
      <c r="GV1039" s="67"/>
      <c r="GW1039" s="67"/>
      <c r="GX1039" s="67"/>
      <c r="GY1039" s="67"/>
      <c r="GZ1039" s="67"/>
      <c r="HA1039" s="67"/>
      <c r="HB1039" s="67"/>
      <c r="HC1039" s="67"/>
      <c r="HD1039" s="67"/>
      <c r="HE1039" s="67"/>
      <c r="HF1039" s="67"/>
      <c r="HG1039" s="67"/>
      <c r="HH1039" s="67"/>
      <c r="HI1039" s="67"/>
      <c r="HJ1039" s="67"/>
    </row>
    <row r="1040" spans="1:218" s="64" customFormat="1" ht="11.25" hidden="1" customHeight="1">
      <c r="A1040" s="22" t="s">
        <v>565</v>
      </c>
      <c r="B1040" s="22" t="s">
        <v>566</v>
      </c>
      <c r="C1040" s="23" t="s">
        <v>47</v>
      </c>
      <c r="D1040" s="17">
        <v>-70759.460000000006</v>
      </c>
      <c r="E1040" s="17">
        <v>-7979.76</v>
      </c>
      <c r="F1040" s="17">
        <v>-35272.68</v>
      </c>
      <c r="G1040" s="90"/>
      <c r="H1040" s="90"/>
      <c r="I1040" s="90"/>
      <c r="J1040" s="90"/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  <c r="AZ1040" s="67"/>
      <c r="BA1040" s="67"/>
      <c r="BB1040" s="67"/>
      <c r="BC1040" s="67"/>
      <c r="BD1040" s="67"/>
      <c r="BE1040" s="67"/>
      <c r="BF1040" s="67"/>
      <c r="BG1040" s="67"/>
      <c r="BH1040" s="67"/>
      <c r="BI1040" s="67"/>
      <c r="BJ1040" s="67"/>
      <c r="BK1040" s="67"/>
      <c r="BL1040" s="67"/>
      <c r="BM1040" s="67"/>
      <c r="BN1040" s="67"/>
      <c r="BO1040" s="67"/>
      <c r="BP1040" s="67"/>
      <c r="BQ1040" s="67"/>
      <c r="BR1040" s="67"/>
      <c r="BS1040" s="67"/>
      <c r="BT1040" s="67"/>
      <c r="BU1040" s="67"/>
      <c r="BV1040" s="67"/>
      <c r="BW1040" s="67"/>
      <c r="BX1040" s="67"/>
      <c r="BY1040" s="67"/>
      <c r="BZ1040" s="67"/>
      <c r="CA1040" s="67"/>
      <c r="CB1040" s="67"/>
      <c r="CC1040" s="67"/>
      <c r="CD1040" s="67"/>
      <c r="CE1040" s="67"/>
      <c r="CF1040" s="67"/>
      <c r="CG1040" s="67"/>
      <c r="CH1040" s="67"/>
      <c r="CI1040" s="67"/>
      <c r="CJ1040" s="67"/>
      <c r="CK1040" s="67"/>
      <c r="CL1040" s="67"/>
      <c r="CM1040" s="67"/>
      <c r="CN1040" s="67"/>
      <c r="CO1040" s="67"/>
      <c r="CP1040" s="67"/>
      <c r="CQ1040" s="67"/>
      <c r="CR1040" s="67"/>
      <c r="CS1040" s="67"/>
      <c r="CT1040" s="67"/>
      <c r="CU1040" s="67"/>
      <c r="CV1040" s="67"/>
      <c r="CW1040" s="67"/>
      <c r="CX1040" s="67"/>
      <c r="CY1040" s="67"/>
      <c r="CZ1040" s="67"/>
      <c r="DA1040" s="67"/>
      <c r="DB1040" s="67"/>
      <c r="DC1040" s="67"/>
      <c r="DD1040" s="67"/>
      <c r="DE1040" s="67"/>
      <c r="DF1040" s="67"/>
      <c r="DG1040" s="67"/>
      <c r="DH1040" s="67"/>
      <c r="DI1040" s="67"/>
      <c r="DJ1040" s="67"/>
      <c r="DK1040" s="67"/>
      <c r="DL1040" s="67"/>
      <c r="DM1040" s="67"/>
      <c r="DN1040" s="67"/>
      <c r="DO1040" s="67"/>
      <c r="DP1040" s="67"/>
      <c r="DQ1040" s="67"/>
      <c r="DR1040" s="67"/>
      <c r="DS1040" s="67"/>
      <c r="DT1040" s="67"/>
      <c r="DU1040" s="67"/>
      <c r="DV1040" s="67"/>
      <c r="DW1040" s="67"/>
      <c r="DX1040" s="67"/>
      <c r="DY1040" s="67"/>
      <c r="DZ1040" s="67"/>
      <c r="EA1040" s="67"/>
      <c r="EB1040" s="67"/>
      <c r="EC1040" s="67"/>
      <c r="ED1040" s="67"/>
      <c r="EE1040" s="67"/>
      <c r="EF1040" s="67"/>
      <c r="EG1040" s="67"/>
      <c r="EH1040" s="67"/>
      <c r="EI1040" s="67"/>
      <c r="EJ1040" s="67"/>
      <c r="EK1040" s="67"/>
      <c r="EL1040" s="67"/>
      <c r="EM1040" s="67"/>
      <c r="EN1040" s="67"/>
      <c r="EO1040" s="67"/>
      <c r="EP1040" s="67"/>
      <c r="EQ1040" s="67"/>
      <c r="ER1040" s="67"/>
      <c r="ES1040" s="67"/>
      <c r="ET1040" s="67"/>
      <c r="EU1040" s="67"/>
      <c r="EV1040" s="67"/>
      <c r="EW1040" s="67"/>
      <c r="EX1040" s="67"/>
      <c r="EY1040" s="67"/>
      <c r="EZ1040" s="67"/>
      <c r="FA1040" s="67"/>
      <c r="FB1040" s="67"/>
      <c r="FC1040" s="67"/>
      <c r="FD1040" s="67"/>
      <c r="FE1040" s="67"/>
      <c r="FF1040" s="67"/>
      <c r="FG1040" s="67"/>
      <c r="FH1040" s="67"/>
      <c r="FI1040" s="67"/>
      <c r="FJ1040" s="67"/>
      <c r="FK1040" s="67"/>
      <c r="FL1040" s="67"/>
      <c r="FM1040" s="67"/>
      <c r="FN1040" s="67"/>
      <c r="FO1040" s="67"/>
      <c r="FP1040" s="67"/>
      <c r="FQ1040" s="67"/>
      <c r="FR1040" s="67"/>
      <c r="FS1040" s="67"/>
      <c r="FT1040" s="67"/>
      <c r="FU1040" s="67"/>
      <c r="FV1040" s="67"/>
      <c r="FW1040" s="67"/>
      <c r="FX1040" s="67"/>
      <c r="FY1040" s="67"/>
      <c r="FZ1040" s="67"/>
      <c r="GA1040" s="67"/>
      <c r="GB1040" s="67"/>
      <c r="GC1040" s="67"/>
      <c r="GD1040" s="67"/>
      <c r="GE1040" s="67"/>
      <c r="GF1040" s="67"/>
      <c r="GG1040" s="67"/>
      <c r="GH1040" s="67"/>
      <c r="GI1040" s="67"/>
      <c r="GJ1040" s="67"/>
      <c r="GK1040" s="67"/>
      <c r="GL1040" s="67"/>
      <c r="GM1040" s="67"/>
      <c r="GN1040" s="67"/>
      <c r="GO1040" s="67"/>
      <c r="GP1040" s="67"/>
      <c r="GQ1040" s="67"/>
      <c r="GR1040" s="67"/>
      <c r="GS1040" s="67"/>
      <c r="GT1040" s="67"/>
      <c r="GU1040" s="67"/>
      <c r="GV1040" s="67"/>
      <c r="GW1040" s="67"/>
      <c r="GX1040" s="67"/>
      <c r="GY1040" s="67"/>
      <c r="GZ1040" s="67"/>
      <c r="HA1040" s="67"/>
      <c r="HB1040" s="67"/>
      <c r="HC1040" s="67"/>
      <c r="HD1040" s="67"/>
      <c r="HE1040" s="67"/>
      <c r="HF1040" s="67"/>
      <c r="HG1040" s="67"/>
      <c r="HH1040" s="67"/>
      <c r="HI1040" s="67"/>
      <c r="HJ1040" s="67"/>
    </row>
    <row r="1041" spans="1:218" s="64" customFormat="1" ht="11.25" hidden="1" customHeight="1">
      <c r="A1041" s="22" t="s">
        <v>558</v>
      </c>
      <c r="B1041" s="36" t="s">
        <v>1638</v>
      </c>
      <c r="C1041" s="23" t="s">
        <v>47</v>
      </c>
      <c r="D1041" s="17">
        <v>-37755.660000000003</v>
      </c>
      <c r="E1041" s="17">
        <v>-344.85</v>
      </c>
      <c r="F1041" s="17">
        <v>-3179.5</v>
      </c>
      <c r="G1041" s="90"/>
      <c r="H1041" s="90"/>
      <c r="I1041" s="90"/>
      <c r="J1041" s="90"/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  <c r="AZ1041" s="67"/>
      <c r="BA1041" s="67"/>
      <c r="BB1041" s="67"/>
      <c r="BC1041" s="67"/>
      <c r="BD1041" s="67"/>
      <c r="BE1041" s="67"/>
      <c r="BF1041" s="67"/>
      <c r="BG1041" s="67"/>
      <c r="BH1041" s="67"/>
      <c r="BI1041" s="67"/>
      <c r="BJ1041" s="67"/>
      <c r="BK1041" s="67"/>
      <c r="BL1041" s="67"/>
      <c r="BM1041" s="67"/>
      <c r="BN1041" s="67"/>
      <c r="BO1041" s="67"/>
      <c r="BP1041" s="67"/>
      <c r="BQ1041" s="67"/>
      <c r="BR1041" s="67"/>
      <c r="BS1041" s="67"/>
      <c r="BT1041" s="67"/>
      <c r="BU1041" s="67"/>
      <c r="BV1041" s="67"/>
      <c r="BW1041" s="67"/>
      <c r="BX1041" s="67"/>
      <c r="BY1041" s="67"/>
      <c r="BZ1041" s="67"/>
      <c r="CA1041" s="67"/>
      <c r="CB1041" s="67"/>
      <c r="CC1041" s="67"/>
      <c r="CD1041" s="67"/>
      <c r="CE1041" s="67"/>
      <c r="CF1041" s="67"/>
      <c r="CG1041" s="67"/>
      <c r="CH1041" s="67"/>
      <c r="CI1041" s="67"/>
      <c r="CJ1041" s="67"/>
      <c r="CK1041" s="67"/>
      <c r="CL1041" s="67"/>
      <c r="CM1041" s="67"/>
      <c r="CN1041" s="67"/>
      <c r="CO1041" s="67"/>
      <c r="CP1041" s="67"/>
      <c r="CQ1041" s="67"/>
      <c r="CR1041" s="67"/>
      <c r="CS1041" s="67"/>
      <c r="CT1041" s="67"/>
      <c r="CU1041" s="67"/>
      <c r="CV1041" s="67"/>
      <c r="CW1041" s="67"/>
      <c r="CX1041" s="67"/>
      <c r="CY1041" s="67"/>
      <c r="CZ1041" s="67"/>
      <c r="DA1041" s="67"/>
      <c r="DB1041" s="67"/>
      <c r="DC1041" s="67"/>
      <c r="DD1041" s="67"/>
      <c r="DE1041" s="67"/>
      <c r="DF1041" s="67"/>
      <c r="DG1041" s="67"/>
      <c r="DH1041" s="67"/>
      <c r="DI1041" s="67"/>
      <c r="DJ1041" s="67"/>
      <c r="DK1041" s="67"/>
      <c r="DL1041" s="67"/>
      <c r="DM1041" s="67"/>
      <c r="DN1041" s="67"/>
      <c r="DO1041" s="67"/>
      <c r="DP1041" s="67"/>
      <c r="DQ1041" s="67"/>
      <c r="DR1041" s="67"/>
      <c r="DS1041" s="67"/>
      <c r="DT1041" s="67"/>
      <c r="DU1041" s="67"/>
      <c r="DV1041" s="67"/>
      <c r="DW1041" s="67"/>
      <c r="DX1041" s="67"/>
      <c r="DY1041" s="67"/>
      <c r="DZ1041" s="67"/>
      <c r="EA1041" s="67"/>
      <c r="EB1041" s="67"/>
      <c r="EC1041" s="67"/>
      <c r="ED1041" s="67"/>
      <c r="EE1041" s="67"/>
      <c r="EF1041" s="67"/>
      <c r="EG1041" s="67"/>
      <c r="EH1041" s="67"/>
      <c r="EI1041" s="67"/>
      <c r="EJ1041" s="67"/>
      <c r="EK1041" s="67"/>
      <c r="EL1041" s="67"/>
      <c r="EM1041" s="67"/>
      <c r="EN1041" s="67"/>
      <c r="EO1041" s="67"/>
      <c r="EP1041" s="67"/>
      <c r="EQ1041" s="67"/>
      <c r="ER1041" s="67"/>
      <c r="ES1041" s="67"/>
      <c r="ET1041" s="67"/>
      <c r="EU1041" s="67"/>
      <c r="EV1041" s="67"/>
      <c r="EW1041" s="67"/>
      <c r="EX1041" s="67"/>
      <c r="EY1041" s="67"/>
      <c r="EZ1041" s="67"/>
      <c r="FA1041" s="67"/>
      <c r="FB1041" s="67"/>
      <c r="FC1041" s="67"/>
      <c r="FD1041" s="67"/>
      <c r="FE1041" s="67"/>
      <c r="FF1041" s="67"/>
      <c r="FG1041" s="67"/>
      <c r="FH1041" s="67"/>
      <c r="FI1041" s="67"/>
      <c r="FJ1041" s="67"/>
      <c r="FK1041" s="67"/>
      <c r="FL1041" s="67"/>
      <c r="FM1041" s="67"/>
      <c r="FN1041" s="67"/>
      <c r="FO1041" s="67"/>
      <c r="FP1041" s="67"/>
      <c r="FQ1041" s="67"/>
      <c r="FR1041" s="67"/>
      <c r="FS1041" s="67"/>
      <c r="FT1041" s="67"/>
      <c r="FU1041" s="67"/>
      <c r="FV1041" s="67"/>
      <c r="FW1041" s="67"/>
      <c r="FX1041" s="67"/>
      <c r="FY1041" s="67"/>
      <c r="FZ1041" s="67"/>
      <c r="GA1041" s="67"/>
      <c r="GB1041" s="67"/>
      <c r="GC1041" s="67"/>
      <c r="GD1041" s="67"/>
      <c r="GE1041" s="67"/>
      <c r="GF1041" s="67"/>
      <c r="GG1041" s="67"/>
      <c r="GH1041" s="67"/>
      <c r="GI1041" s="67"/>
      <c r="GJ1041" s="67"/>
      <c r="GK1041" s="67"/>
      <c r="GL1041" s="67"/>
      <c r="GM1041" s="67"/>
      <c r="GN1041" s="67"/>
      <c r="GO1041" s="67"/>
      <c r="GP1041" s="67"/>
      <c r="GQ1041" s="67"/>
      <c r="GR1041" s="67"/>
      <c r="GS1041" s="67"/>
      <c r="GT1041" s="67"/>
      <c r="GU1041" s="67"/>
      <c r="GV1041" s="67"/>
      <c r="GW1041" s="67"/>
      <c r="GX1041" s="67"/>
      <c r="GY1041" s="67"/>
      <c r="GZ1041" s="67"/>
      <c r="HA1041" s="67"/>
      <c r="HB1041" s="67"/>
      <c r="HC1041" s="67"/>
      <c r="HD1041" s="67"/>
      <c r="HE1041" s="67"/>
      <c r="HF1041" s="67"/>
      <c r="HG1041" s="67"/>
      <c r="HH1041" s="67"/>
      <c r="HI1041" s="67"/>
      <c r="HJ1041" s="67"/>
    </row>
    <row r="1042" spans="1:218" s="64" customFormat="1" ht="11.25" hidden="1" customHeight="1">
      <c r="A1042" s="22" t="s">
        <v>1616</v>
      </c>
      <c r="B1042" s="36" t="s">
        <v>48</v>
      </c>
      <c r="C1042" s="48" t="s">
        <v>47</v>
      </c>
      <c r="D1042" s="17"/>
      <c r="E1042" s="17">
        <v>-512.75</v>
      </c>
      <c r="F1042" s="17"/>
      <c r="G1042" s="90"/>
      <c r="H1042" s="90"/>
      <c r="I1042" s="90"/>
      <c r="J1042" s="90"/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  <c r="AX1042" s="67"/>
      <c r="AY1042" s="67"/>
      <c r="AZ1042" s="67"/>
      <c r="BA1042" s="67"/>
      <c r="BB1042" s="67"/>
      <c r="BC1042" s="67"/>
      <c r="BD1042" s="67"/>
      <c r="BE1042" s="67"/>
      <c r="BF1042" s="67"/>
      <c r="BG1042" s="67"/>
      <c r="BH1042" s="67"/>
      <c r="BI1042" s="67"/>
      <c r="BJ1042" s="67"/>
      <c r="BK1042" s="67"/>
      <c r="BL1042" s="67"/>
      <c r="BM1042" s="67"/>
      <c r="BN1042" s="67"/>
      <c r="BO1042" s="67"/>
      <c r="BP1042" s="67"/>
      <c r="BQ1042" s="67"/>
      <c r="BR1042" s="67"/>
      <c r="BS1042" s="67"/>
      <c r="BT1042" s="67"/>
      <c r="BU1042" s="67"/>
      <c r="BV1042" s="67"/>
      <c r="BW1042" s="67"/>
      <c r="BX1042" s="67"/>
      <c r="BY1042" s="67"/>
      <c r="BZ1042" s="67"/>
      <c r="CA1042" s="67"/>
      <c r="CB1042" s="67"/>
      <c r="CC1042" s="67"/>
      <c r="CD1042" s="67"/>
      <c r="CE1042" s="67"/>
      <c r="CF1042" s="67"/>
      <c r="CG1042" s="67"/>
      <c r="CH1042" s="67"/>
      <c r="CI1042" s="67"/>
      <c r="CJ1042" s="67"/>
      <c r="CK1042" s="67"/>
      <c r="CL1042" s="67"/>
      <c r="CM1042" s="67"/>
      <c r="CN1042" s="67"/>
      <c r="CO1042" s="67"/>
      <c r="CP1042" s="67"/>
      <c r="CQ1042" s="67"/>
      <c r="CR1042" s="67"/>
      <c r="CS1042" s="67"/>
      <c r="CT1042" s="67"/>
      <c r="CU1042" s="67"/>
      <c r="CV1042" s="67"/>
      <c r="CW1042" s="67"/>
      <c r="CX1042" s="67"/>
      <c r="CY1042" s="67"/>
      <c r="CZ1042" s="67"/>
      <c r="DA1042" s="67"/>
      <c r="DB1042" s="67"/>
      <c r="DC1042" s="67"/>
      <c r="DD1042" s="67"/>
      <c r="DE1042" s="67"/>
      <c r="DF1042" s="67"/>
      <c r="DG1042" s="67"/>
      <c r="DH1042" s="67"/>
      <c r="DI1042" s="67"/>
      <c r="DJ1042" s="67"/>
      <c r="DK1042" s="67"/>
      <c r="DL1042" s="67"/>
      <c r="DM1042" s="67"/>
      <c r="DN1042" s="67"/>
      <c r="DO1042" s="67"/>
      <c r="DP1042" s="67"/>
      <c r="DQ1042" s="67"/>
      <c r="DR1042" s="67"/>
      <c r="DS1042" s="67"/>
      <c r="DT1042" s="67"/>
      <c r="DU1042" s="67"/>
      <c r="DV1042" s="67"/>
      <c r="DW1042" s="67"/>
      <c r="DX1042" s="67"/>
      <c r="DY1042" s="67"/>
      <c r="DZ1042" s="67"/>
      <c r="EA1042" s="67"/>
      <c r="EB1042" s="67"/>
      <c r="EC1042" s="67"/>
      <c r="ED1042" s="67"/>
      <c r="EE1042" s="67"/>
      <c r="EF1042" s="67"/>
      <c r="EG1042" s="67"/>
      <c r="EH1042" s="67"/>
      <c r="EI1042" s="67"/>
      <c r="EJ1042" s="67"/>
      <c r="EK1042" s="67"/>
      <c r="EL1042" s="67"/>
      <c r="EM1042" s="67"/>
      <c r="EN1042" s="67"/>
      <c r="EO1042" s="67"/>
      <c r="EP1042" s="67"/>
      <c r="EQ1042" s="67"/>
      <c r="ER1042" s="67"/>
      <c r="ES1042" s="67"/>
      <c r="ET1042" s="67"/>
      <c r="EU1042" s="67"/>
      <c r="EV1042" s="67"/>
      <c r="EW1042" s="67"/>
      <c r="EX1042" s="67"/>
      <c r="EY1042" s="67"/>
      <c r="EZ1042" s="67"/>
      <c r="FA1042" s="67"/>
      <c r="FB1042" s="67"/>
      <c r="FC1042" s="67"/>
      <c r="FD1042" s="67"/>
      <c r="FE1042" s="67"/>
      <c r="FF1042" s="67"/>
      <c r="FG1042" s="67"/>
      <c r="FH1042" s="67"/>
      <c r="FI1042" s="67"/>
      <c r="FJ1042" s="67"/>
      <c r="FK1042" s="67"/>
      <c r="FL1042" s="67"/>
      <c r="FM1042" s="67"/>
      <c r="FN1042" s="67"/>
      <c r="FO1042" s="67"/>
      <c r="FP1042" s="67"/>
      <c r="FQ1042" s="67"/>
      <c r="FR1042" s="67"/>
      <c r="FS1042" s="67"/>
      <c r="FT1042" s="67"/>
      <c r="FU1042" s="67"/>
      <c r="FV1042" s="67"/>
      <c r="FW1042" s="67"/>
      <c r="FX1042" s="67"/>
      <c r="FY1042" s="67"/>
      <c r="FZ1042" s="67"/>
      <c r="GA1042" s="67"/>
      <c r="GB1042" s="67"/>
      <c r="GC1042" s="67"/>
      <c r="GD1042" s="67"/>
      <c r="GE1042" s="67"/>
      <c r="GF1042" s="67"/>
      <c r="GG1042" s="67"/>
      <c r="GH1042" s="67"/>
      <c r="GI1042" s="67"/>
      <c r="GJ1042" s="67"/>
      <c r="GK1042" s="67"/>
      <c r="GL1042" s="67"/>
      <c r="GM1042" s="67"/>
      <c r="GN1042" s="67"/>
      <c r="GO1042" s="67"/>
      <c r="GP1042" s="67"/>
      <c r="GQ1042" s="67"/>
      <c r="GR1042" s="67"/>
      <c r="GS1042" s="67"/>
      <c r="GT1042" s="67"/>
      <c r="GU1042" s="67"/>
      <c r="GV1042" s="67"/>
      <c r="GW1042" s="67"/>
      <c r="GX1042" s="67"/>
      <c r="GY1042" s="67"/>
      <c r="GZ1042" s="67"/>
      <c r="HA1042" s="67"/>
      <c r="HB1042" s="67"/>
      <c r="HC1042" s="67"/>
      <c r="HD1042" s="67"/>
      <c r="HE1042" s="67"/>
      <c r="HF1042" s="67"/>
      <c r="HG1042" s="67"/>
      <c r="HH1042" s="67"/>
      <c r="HI1042" s="67"/>
      <c r="HJ1042" s="67"/>
    </row>
    <row r="1043" spans="1:218" s="64" customFormat="1" ht="11.25" hidden="1" customHeight="1">
      <c r="A1043" s="22" t="s">
        <v>1617</v>
      </c>
      <c r="B1043" s="36" t="s">
        <v>49</v>
      </c>
      <c r="C1043" s="48" t="s">
        <v>47</v>
      </c>
      <c r="D1043" s="17">
        <v>-22537.599999999999</v>
      </c>
      <c r="E1043" s="17">
        <v>-70218.2</v>
      </c>
      <c r="F1043" s="17">
        <v>-2928.14</v>
      </c>
      <c r="G1043" s="90"/>
      <c r="H1043" s="90"/>
      <c r="I1043" s="90"/>
      <c r="J1043" s="90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  <c r="AX1043" s="67"/>
      <c r="AY1043" s="67"/>
      <c r="AZ1043" s="67"/>
      <c r="BA1043" s="67"/>
      <c r="BB1043" s="67"/>
      <c r="BC1043" s="67"/>
      <c r="BD1043" s="67"/>
      <c r="BE1043" s="67"/>
      <c r="BF1043" s="67"/>
      <c r="BG1043" s="67"/>
      <c r="BH1043" s="67"/>
      <c r="BI1043" s="67"/>
      <c r="BJ1043" s="67"/>
      <c r="BK1043" s="67"/>
      <c r="BL1043" s="67"/>
      <c r="BM1043" s="67"/>
      <c r="BN1043" s="67"/>
      <c r="BO1043" s="67"/>
      <c r="BP1043" s="67"/>
      <c r="BQ1043" s="67"/>
      <c r="BR1043" s="67"/>
      <c r="BS1043" s="67"/>
      <c r="BT1043" s="67"/>
      <c r="BU1043" s="67"/>
      <c r="BV1043" s="67"/>
      <c r="BW1043" s="67"/>
      <c r="BX1043" s="67"/>
      <c r="BY1043" s="67"/>
      <c r="BZ1043" s="67"/>
      <c r="CA1043" s="67"/>
      <c r="CB1043" s="67"/>
      <c r="CC1043" s="67"/>
      <c r="CD1043" s="67"/>
      <c r="CE1043" s="67"/>
      <c r="CF1043" s="67"/>
      <c r="CG1043" s="67"/>
      <c r="CH1043" s="67"/>
      <c r="CI1043" s="67"/>
      <c r="CJ1043" s="67"/>
      <c r="CK1043" s="67"/>
      <c r="CL1043" s="67"/>
      <c r="CM1043" s="67"/>
      <c r="CN1043" s="67"/>
      <c r="CO1043" s="67"/>
      <c r="CP1043" s="67"/>
      <c r="CQ1043" s="67"/>
      <c r="CR1043" s="67"/>
      <c r="CS1043" s="67"/>
      <c r="CT1043" s="67"/>
      <c r="CU1043" s="67"/>
      <c r="CV1043" s="67"/>
      <c r="CW1043" s="67"/>
      <c r="CX1043" s="67"/>
      <c r="CY1043" s="67"/>
      <c r="CZ1043" s="67"/>
      <c r="DA1043" s="67"/>
      <c r="DB1043" s="67"/>
      <c r="DC1043" s="67"/>
      <c r="DD1043" s="67"/>
      <c r="DE1043" s="67"/>
      <c r="DF1043" s="67"/>
      <c r="DG1043" s="67"/>
      <c r="DH1043" s="67"/>
      <c r="DI1043" s="67"/>
      <c r="DJ1043" s="67"/>
      <c r="DK1043" s="67"/>
      <c r="DL1043" s="67"/>
      <c r="DM1043" s="67"/>
      <c r="DN1043" s="67"/>
      <c r="DO1043" s="67"/>
      <c r="DP1043" s="67"/>
      <c r="DQ1043" s="67"/>
      <c r="DR1043" s="67"/>
      <c r="DS1043" s="67"/>
      <c r="DT1043" s="67"/>
      <c r="DU1043" s="67"/>
      <c r="DV1043" s="67"/>
      <c r="DW1043" s="67"/>
      <c r="DX1043" s="67"/>
      <c r="DY1043" s="67"/>
      <c r="DZ1043" s="67"/>
      <c r="EA1043" s="67"/>
      <c r="EB1043" s="67"/>
      <c r="EC1043" s="67"/>
      <c r="ED1043" s="67"/>
      <c r="EE1043" s="67"/>
      <c r="EF1043" s="67"/>
      <c r="EG1043" s="67"/>
      <c r="EH1043" s="67"/>
      <c r="EI1043" s="67"/>
      <c r="EJ1043" s="67"/>
      <c r="EK1043" s="67"/>
      <c r="EL1043" s="67"/>
      <c r="EM1043" s="67"/>
      <c r="EN1043" s="67"/>
      <c r="EO1043" s="67"/>
      <c r="EP1043" s="67"/>
      <c r="EQ1043" s="67"/>
      <c r="ER1043" s="67"/>
      <c r="ES1043" s="67"/>
      <c r="ET1043" s="67"/>
      <c r="EU1043" s="67"/>
      <c r="EV1043" s="67"/>
      <c r="EW1043" s="67"/>
      <c r="EX1043" s="67"/>
      <c r="EY1043" s="67"/>
      <c r="EZ1043" s="67"/>
      <c r="FA1043" s="67"/>
      <c r="FB1043" s="67"/>
      <c r="FC1043" s="67"/>
      <c r="FD1043" s="67"/>
      <c r="FE1043" s="67"/>
      <c r="FF1043" s="67"/>
      <c r="FG1043" s="67"/>
      <c r="FH1043" s="67"/>
      <c r="FI1043" s="67"/>
      <c r="FJ1043" s="67"/>
      <c r="FK1043" s="67"/>
      <c r="FL1043" s="67"/>
      <c r="FM1043" s="67"/>
      <c r="FN1043" s="67"/>
      <c r="FO1043" s="67"/>
      <c r="FP1043" s="67"/>
      <c r="FQ1043" s="67"/>
      <c r="FR1043" s="67"/>
      <c r="FS1043" s="67"/>
      <c r="FT1043" s="67"/>
      <c r="FU1043" s="67"/>
      <c r="FV1043" s="67"/>
      <c r="FW1043" s="67"/>
      <c r="FX1043" s="67"/>
      <c r="FY1043" s="67"/>
      <c r="FZ1043" s="67"/>
      <c r="GA1043" s="67"/>
      <c r="GB1043" s="67"/>
      <c r="GC1043" s="67"/>
      <c r="GD1043" s="67"/>
      <c r="GE1043" s="67"/>
      <c r="GF1043" s="67"/>
      <c r="GG1043" s="67"/>
      <c r="GH1043" s="67"/>
      <c r="GI1043" s="67"/>
      <c r="GJ1043" s="67"/>
      <c r="GK1043" s="67"/>
      <c r="GL1043" s="67"/>
      <c r="GM1043" s="67"/>
      <c r="GN1043" s="67"/>
      <c r="GO1043" s="67"/>
      <c r="GP1043" s="67"/>
      <c r="GQ1043" s="67"/>
      <c r="GR1043" s="67"/>
      <c r="GS1043" s="67"/>
      <c r="GT1043" s="67"/>
      <c r="GU1043" s="67"/>
      <c r="GV1043" s="67"/>
      <c r="GW1043" s="67"/>
      <c r="GX1043" s="67"/>
      <c r="GY1043" s="67"/>
      <c r="GZ1043" s="67"/>
      <c r="HA1043" s="67"/>
      <c r="HB1043" s="67"/>
      <c r="HC1043" s="67"/>
      <c r="HD1043" s="67"/>
      <c r="HE1043" s="67"/>
      <c r="HF1043" s="67"/>
      <c r="HG1043" s="67"/>
      <c r="HH1043" s="67"/>
      <c r="HI1043" s="67"/>
      <c r="HJ1043" s="67"/>
    </row>
    <row r="1044" spans="1:218" s="64" customFormat="1" ht="11.25" hidden="1" customHeight="1">
      <c r="A1044" s="22" t="s">
        <v>1620</v>
      </c>
      <c r="B1044" s="36" t="s">
        <v>540</v>
      </c>
      <c r="C1044" s="48" t="s">
        <v>47</v>
      </c>
      <c r="D1044" s="17">
        <v>-49513.87</v>
      </c>
      <c r="E1044" s="17">
        <v>-112457.64</v>
      </c>
      <c r="F1044" s="17">
        <v>-26985.89</v>
      </c>
      <c r="G1044" s="90"/>
      <c r="H1044" s="90"/>
      <c r="I1044" s="90"/>
      <c r="J1044" s="90"/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  <c r="AX1044" s="67"/>
      <c r="AY1044" s="67"/>
      <c r="AZ1044" s="67"/>
      <c r="BA1044" s="67"/>
      <c r="BB1044" s="67"/>
      <c r="BC1044" s="67"/>
      <c r="BD1044" s="67"/>
      <c r="BE1044" s="67"/>
      <c r="BF1044" s="67"/>
      <c r="BG1044" s="67"/>
      <c r="BH1044" s="67"/>
      <c r="BI1044" s="67"/>
      <c r="BJ1044" s="67"/>
      <c r="BK1044" s="67"/>
      <c r="BL1044" s="67"/>
      <c r="BM1044" s="67"/>
      <c r="BN1044" s="67"/>
      <c r="BO1044" s="67"/>
      <c r="BP1044" s="67"/>
      <c r="BQ1044" s="67"/>
      <c r="BR1044" s="67"/>
      <c r="BS1044" s="67"/>
      <c r="BT1044" s="67"/>
      <c r="BU1044" s="67"/>
      <c r="BV1044" s="67"/>
      <c r="BW1044" s="67"/>
      <c r="BX1044" s="67"/>
      <c r="BY1044" s="67"/>
      <c r="BZ1044" s="67"/>
      <c r="CA1044" s="67"/>
      <c r="CB1044" s="67"/>
      <c r="CC1044" s="67"/>
      <c r="CD1044" s="67"/>
      <c r="CE1044" s="67"/>
      <c r="CF1044" s="67"/>
      <c r="CG1044" s="67"/>
      <c r="CH1044" s="67"/>
      <c r="CI1044" s="67"/>
      <c r="CJ1044" s="67"/>
      <c r="CK1044" s="67"/>
      <c r="CL1044" s="67"/>
      <c r="CM1044" s="67"/>
      <c r="CN1044" s="67"/>
      <c r="CO1044" s="67"/>
      <c r="CP1044" s="67"/>
      <c r="CQ1044" s="67"/>
      <c r="CR1044" s="67"/>
      <c r="CS1044" s="67"/>
      <c r="CT1044" s="67"/>
      <c r="CU1044" s="67"/>
      <c r="CV1044" s="67"/>
      <c r="CW1044" s="67"/>
      <c r="CX1044" s="67"/>
      <c r="CY1044" s="67"/>
      <c r="CZ1044" s="67"/>
      <c r="DA1044" s="67"/>
      <c r="DB1044" s="67"/>
      <c r="DC1044" s="67"/>
      <c r="DD1044" s="67"/>
      <c r="DE1044" s="67"/>
      <c r="DF1044" s="67"/>
      <c r="DG1044" s="67"/>
      <c r="DH1044" s="67"/>
      <c r="DI1044" s="67"/>
      <c r="DJ1044" s="67"/>
      <c r="DK1044" s="67"/>
      <c r="DL1044" s="67"/>
      <c r="DM1044" s="67"/>
      <c r="DN1044" s="67"/>
      <c r="DO1044" s="67"/>
      <c r="DP1044" s="67"/>
      <c r="DQ1044" s="67"/>
      <c r="DR1044" s="67"/>
      <c r="DS1044" s="67"/>
      <c r="DT1044" s="67"/>
      <c r="DU1044" s="67"/>
      <c r="DV1044" s="67"/>
      <c r="DW1044" s="67"/>
      <c r="DX1044" s="67"/>
      <c r="DY1044" s="67"/>
      <c r="DZ1044" s="67"/>
      <c r="EA1044" s="67"/>
      <c r="EB1044" s="67"/>
      <c r="EC1044" s="67"/>
      <c r="ED1044" s="67"/>
      <c r="EE1044" s="67"/>
      <c r="EF1044" s="67"/>
      <c r="EG1044" s="67"/>
      <c r="EH1044" s="67"/>
      <c r="EI1044" s="67"/>
      <c r="EJ1044" s="67"/>
      <c r="EK1044" s="67"/>
      <c r="EL1044" s="67"/>
      <c r="EM1044" s="67"/>
      <c r="EN1044" s="67"/>
      <c r="EO1044" s="67"/>
      <c r="EP1044" s="67"/>
      <c r="EQ1044" s="67"/>
      <c r="ER1044" s="67"/>
      <c r="ES1044" s="67"/>
      <c r="ET1044" s="67"/>
      <c r="EU1044" s="67"/>
      <c r="EV1044" s="67"/>
      <c r="EW1044" s="67"/>
      <c r="EX1044" s="67"/>
      <c r="EY1044" s="67"/>
      <c r="EZ1044" s="67"/>
      <c r="FA1044" s="67"/>
      <c r="FB1044" s="67"/>
      <c r="FC1044" s="67"/>
      <c r="FD1044" s="67"/>
      <c r="FE1044" s="67"/>
      <c r="FF1044" s="67"/>
      <c r="FG1044" s="67"/>
      <c r="FH1044" s="67"/>
      <c r="FI1044" s="67"/>
      <c r="FJ1044" s="67"/>
      <c r="FK1044" s="67"/>
      <c r="FL1044" s="67"/>
      <c r="FM1044" s="67"/>
      <c r="FN1044" s="67"/>
      <c r="FO1044" s="67"/>
      <c r="FP1044" s="67"/>
      <c r="FQ1044" s="67"/>
      <c r="FR1044" s="67"/>
      <c r="FS1044" s="67"/>
      <c r="FT1044" s="67"/>
      <c r="FU1044" s="67"/>
      <c r="FV1044" s="67"/>
      <c r="FW1044" s="67"/>
      <c r="FX1044" s="67"/>
      <c r="FY1044" s="67"/>
      <c r="FZ1044" s="67"/>
      <c r="GA1044" s="67"/>
      <c r="GB1044" s="67"/>
      <c r="GC1044" s="67"/>
      <c r="GD1044" s="67"/>
      <c r="GE1044" s="67"/>
      <c r="GF1044" s="67"/>
      <c r="GG1044" s="67"/>
      <c r="GH1044" s="67"/>
      <c r="GI1044" s="67"/>
      <c r="GJ1044" s="67"/>
      <c r="GK1044" s="67"/>
      <c r="GL1044" s="67"/>
      <c r="GM1044" s="67"/>
      <c r="GN1044" s="67"/>
      <c r="GO1044" s="67"/>
      <c r="GP1044" s="67"/>
      <c r="GQ1044" s="67"/>
      <c r="GR1044" s="67"/>
      <c r="GS1044" s="67"/>
      <c r="GT1044" s="67"/>
      <c r="GU1044" s="67"/>
      <c r="GV1044" s="67"/>
      <c r="GW1044" s="67"/>
      <c r="GX1044" s="67"/>
      <c r="GY1044" s="67"/>
      <c r="GZ1044" s="67"/>
      <c r="HA1044" s="67"/>
      <c r="HB1044" s="67"/>
      <c r="HC1044" s="67"/>
      <c r="HD1044" s="67"/>
      <c r="HE1044" s="67"/>
      <c r="HF1044" s="67"/>
      <c r="HG1044" s="67"/>
      <c r="HH1044" s="67"/>
      <c r="HI1044" s="67"/>
      <c r="HJ1044" s="67"/>
    </row>
    <row r="1045" spans="1:218" s="64" customFormat="1" ht="11.25" hidden="1" customHeight="1">
      <c r="A1045" s="22" t="s">
        <v>1621</v>
      </c>
      <c r="B1045" s="36" t="s">
        <v>542</v>
      </c>
      <c r="C1045" s="48" t="s">
        <v>47</v>
      </c>
      <c r="D1045" s="17">
        <v>-5383.08</v>
      </c>
      <c r="E1045" s="17">
        <v>-22084.799999999999</v>
      </c>
      <c r="F1045" s="17">
        <v>-4525.0200000000004</v>
      </c>
      <c r="G1045" s="90"/>
      <c r="H1045" s="90"/>
      <c r="I1045" s="90"/>
      <c r="J1045" s="90"/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  <c r="AX1045" s="67"/>
      <c r="AY1045" s="67"/>
      <c r="AZ1045" s="67"/>
      <c r="BA1045" s="67"/>
      <c r="BB1045" s="67"/>
      <c r="BC1045" s="67"/>
      <c r="BD1045" s="67"/>
      <c r="BE1045" s="67"/>
      <c r="BF1045" s="67"/>
      <c r="BG1045" s="67"/>
      <c r="BH1045" s="67"/>
      <c r="BI1045" s="67"/>
      <c r="BJ1045" s="67"/>
      <c r="BK1045" s="67"/>
      <c r="BL1045" s="67"/>
      <c r="BM1045" s="67"/>
      <c r="BN1045" s="67"/>
      <c r="BO1045" s="67"/>
      <c r="BP1045" s="67"/>
      <c r="BQ1045" s="67"/>
      <c r="BR1045" s="67"/>
      <c r="BS1045" s="67"/>
      <c r="BT1045" s="67"/>
      <c r="BU1045" s="67"/>
      <c r="BV1045" s="67"/>
      <c r="BW1045" s="67"/>
      <c r="BX1045" s="67"/>
      <c r="BY1045" s="67"/>
      <c r="BZ1045" s="67"/>
      <c r="CA1045" s="67"/>
      <c r="CB1045" s="67"/>
      <c r="CC1045" s="67"/>
      <c r="CD1045" s="67"/>
      <c r="CE1045" s="67"/>
      <c r="CF1045" s="67"/>
      <c r="CG1045" s="67"/>
      <c r="CH1045" s="67"/>
      <c r="CI1045" s="67"/>
      <c r="CJ1045" s="67"/>
      <c r="CK1045" s="67"/>
      <c r="CL1045" s="67"/>
      <c r="CM1045" s="67"/>
      <c r="CN1045" s="67"/>
      <c r="CO1045" s="67"/>
      <c r="CP1045" s="67"/>
      <c r="CQ1045" s="67"/>
      <c r="CR1045" s="67"/>
      <c r="CS1045" s="67"/>
      <c r="CT1045" s="67"/>
      <c r="CU1045" s="67"/>
      <c r="CV1045" s="67"/>
      <c r="CW1045" s="67"/>
      <c r="CX1045" s="67"/>
      <c r="CY1045" s="67"/>
      <c r="CZ1045" s="67"/>
      <c r="DA1045" s="67"/>
      <c r="DB1045" s="67"/>
      <c r="DC1045" s="67"/>
      <c r="DD1045" s="67"/>
      <c r="DE1045" s="67"/>
      <c r="DF1045" s="67"/>
      <c r="DG1045" s="67"/>
      <c r="DH1045" s="67"/>
      <c r="DI1045" s="67"/>
      <c r="DJ1045" s="67"/>
      <c r="DK1045" s="67"/>
      <c r="DL1045" s="67"/>
      <c r="DM1045" s="67"/>
      <c r="DN1045" s="67"/>
      <c r="DO1045" s="67"/>
      <c r="DP1045" s="67"/>
      <c r="DQ1045" s="67"/>
      <c r="DR1045" s="67"/>
      <c r="DS1045" s="67"/>
      <c r="DT1045" s="67"/>
      <c r="DU1045" s="67"/>
      <c r="DV1045" s="67"/>
      <c r="DW1045" s="67"/>
      <c r="DX1045" s="67"/>
      <c r="DY1045" s="67"/>
      <c r="DZ1045" s="67"/>
      <c r="EA1045" s="67"/>
      <c r="EB1045" s="67"/>
      <c r="EC1045" s="67"/>
      <c r="ED1045" s="67"/>
      <c r="EE1045" s="67"/>
      <c r="EF1045" s="67"/>
      <c r="EG1045" s="67"/>
      <c r="EH1045" s="67"/>
      <c r="EI1045" s="67"/>
      <c r="EJ1045" s="67"/>
      <c r="EK1045" s="67"/>
      <c r="EL1045" s="67"/>
      <c r="EM1045" s="67"/>
      <c r="EN1045" s="67"/>
      <c r="EO1045" s="67"/>
      <c r="EP1045" s="67"/>
      <c r="EQ1045" s="67"/>
      <c r="ER1045" s="67"/>
      <c r="ES1045" s="67"/>
      <c r="ET1045" s="67"/>
      <c r="EU1045" s="67"/>
      <c r="EV1045" s="67"/>
      <c r="EW1045" s="67"/>
      <c r="EX1045" s="67"/>
      <c r="EY1045" s="67"/>
      <c r="EZ1045" s="67"/>
      <c r="FA1045" s="67"/>
      <c r="FB1045" s="67"/>
      <c r="FC1045" s="67"/>
      <c r="FD1045" s="67"/>
      <c r="FE1045" s="67"/>
      <c r="FF1045" s="67"/>
      <c r="FG1045" s="67"/>
      <c r="FH1045" s="67"/>
      <c r="FI1045" s="67"/>
      <c r="FJ1045" s="67"/>
      <c r="FK1045" s="67"/>
      <c r="FL1045" s="67"/>
      <c r="FM1045" s="67"/>
      <c r="FN1045" s="67"/>
      <c r="FO1045" s="67"/>
      <c r="FP1045" s="67"/>
      <c r="FQ1045" s="67"/>
      <c r="FR1045" s="67"/>
      <c r="FS1045" s="67"/>
      <c r="FT1045" s="67"/>
      <c r="FU1045" s="67"/>
      <c r="FV1045" s="67"/>
      <c r="FW1045" s="67"/>
      <c r="FX1045" s="67"/>
      <c r="FY1045" s="67"/>
      <c r="FZ1045" s="67"/>
      <c r="GA1045" s="67"/>
      <c r="GB1045" s="67"/>
      <c r="GC1045" s="67"/>
      <c r="GD1045" s="67"/>
      <c r="GE1045" s="67"/>
      <c r="GF1045" s="67"/>
      <c r="GG1045" s="67"/>
      <c r="GH1045" s="67"/>
      <c r="GI1045" s="67"/>
      <c r="GJ1045" s="67"/>
      <c r="GK1045" s="67"/>
      <c r="GL1045" s="67"/>
      <c r="GM1045" s="67"/>
      <c r="GN1045" s="67"/>
      <c r="GO1045" s="67"/>
      <c r="GP1045" s="67"/>
      <c r="GQ1045" s="67"/>
      <c r="GR1045" s="67"/>
      <c r="GS1045" s="67"/>
      <c r="GT1045" s="67"/>
      <c r="GU1045" s="67"/>
      <c r="GV1045" s="67"/>
      <c r="GW1045" s="67"/>
      <c r="GX1045" s="67"/>
      <c r="GY1045" s="67"/>
      <c r="GZ1045" s="67"/>
      <c r="HA1045" s="67"/>
      <c r="HB1045" s="67"/>
      <c r="HC1045" s="67"/>
      <c r="HD1045" s="67"/>
      <c r="HE1045" s="67"/>
      <c r="HF1045" s="67"/>
      <c r="HG1045" s="67"/>
      <c r="HH1045" s="67"/>
      <c r="HI1045" s="67"/>
      <c r="HJ1045" s="67"/>
    </row>
    <row r="1046" spans="1:218" s="64" customFormat="1" ht="11.25" hidden="1" customHeight="1">
      <c r="A1046" s="70" t="s">
        <v>608</v>
      </c>
      <c r="B1046" s="71" t="s">
        <v>609</v>
      </c>
      <c r="C1046" s="48" t="s">
        <v>62</v>
      </c>
      <c r="D1046" s="17"/>
      <c r="E1046" s="17"/>
      <c r="F1046" s="17">
        <v>-39858.06</v>
      </c>
      <c r="G1046" s="90"/>
      <c r="H1046" s="90"/>
      <c r="I1046" s="90"/>
      <c r="J1046" s="90"/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  <c r="AX1046" s="67"/>
      <c r="AY1046" s="67"/>
      <c r="AZ1046" s="67"/>
      <c r="BA1046" s="67"/>
      <c r="BB1046" s="67"/>
      <c r="BC1046" s="67"/>
      <c r="BD1046" s="67"/>
      <c r="BE1046" s="67"/>
      <c r="BF1046" s="67"/>
      <c r="BG1046" s="67"/>
      <c r="BH1046" s="67"/>
      <c r="BI1046" s="67"/>
      <c r="BJ1046" s="67"/>
      <c r="BK1046" s="67"/>
      <c r="BL1046" s="67"/>
      <c r="BM1046" s="67"/>
      <c r="BN1046" s="67"/>
      <c r="BO1046" s="67"/>
      <c r="BP1046" s="67"/>
      <c r="BQ1046" s="67"/>
      <c r="BR1046" s="67"/>
      <c r="BS1046" s="67"/>
      <c r="BT1046" s="67"/>
      <c r="BU1046" s="67"/>
      <c r="BV1046" s="67"/>
      <c r="BW1046" s="67"/>
      <c r="BX1046" s="67"/>
      <c r="BY1046" s="67"/>
      <c r="BZ1046" s="67"/>
      <c r="CA1046" s="67"/>
      <c r="CB1046" s="67"/>
      <c r="CC1046" s="67"/>
      <c r="CD1046" s="67"/>
      <c r="CE1046" s="67"/>
      <c r="CF1046" s="67"/>
      <c r="CG1046" s="67"/>
      <c r="CH1046" s="67"/>
      <c r="CI1046" s="67"/>
      <c r="CJ1046" s="67"/>
      <c r="CK1046" s="67"/>
      <c r="CL1046" s="67"/>
      <c r="CM1046" s="67"/>
      <c r="CN1046" s="67"/>
      <c r="CO1046" s="67"/>
      <c r="CP1046" s="67"/>
      <c r="CQ1046" s="67"/>
      <c r="CR1046" s="67"/>
      <c r="CS1046" s="67"/>
      <c r="CT1046" s="67"/>
      <c r="CU1046" s="67"/>
      <c r="CV1046" s="67"/>
      <c r="CW1046" s="67"/>
      <c r="CX1046" s="67"/>
      <c r="CY1046" s="67"/>
      <c r="CZ1046" s="67"/>
      <c r="DA1046" s="67"/>
      <c r="DB1046" s="67"/>
      <c r="DC1046" s="67"/>
      <c r="DD1046" s="67"/>
      <c r="DE1046" s="67"/>
      <c r="DF1046" s="67"/>
      <c r="DG1046" s="67"/>
      <c r="DH1046" s="67"/>
      <c r="DI1046" s="67"/>
      <c r="DJ1046" s="67"/>
      <c r="DK1046" s="67"/>
      <c r="DL1046" s="67"/>
      <c r="DM1046" s="67"/>
      <c r="DN1046" s="67"/>
      <c r="DO1046" s="67"/>
      <c r="DP1046" s="67"/>
      <c r="DQ1046" s="67"/>
      <c r="DR1046" s="67"/>
      <c r="DS1046" s="67"/>
      <c r="DT1046" s="67"/>
      <c r="DU1046" s="67"/>
      <c r="DV1046" s="67"/>
      <c r="DW1046" s="67"/>
      <c r="DX1046" s="67"/>
      <c r="DY1046" s="67"/>
      <c r="DZ1046" s="67"/>
      <c r="EA1046" s="67"/>
      <c r="EB1046" s="67"/>
      <c r="EC1046" s="67"/>
      <c r="ED1046" s="67"/>
      <c r="EE1046" s="67"/>
      <c r="EF1046" s="67"/>
      <c r="EG1046" s="67"/>
      <c r="EH1046" s="67"/>
      <c r="EI1046" s="67"/>
      <c r="EJ1046" s="67"/>
      <c r="EK1046" s="67"/>
      <c r="EL1046" s="67"/>
      <c r="EM1046" s="67"/>
      <c r="EN1046" s="67"/>
      <c r="EO1046" s="67"/>
      <c r="EP1046" s="67"/>
      <c r="EQ1046" s="67"/>
      <c r="ER1046" s="67"/>
      <c r="ES1046" s="67"/>
      <c r="ET1046" s="67"/>
      <c r="EU1046" s="67"/>
      <c r="EV1046" s="67"/>
      <c r="EW1046" s="67"/>
      <c r="EX1046" s="67"/>
      <c r="EY1046" s="67"/>
      <c r="EZ1046" s="67"/>
      <c r="FA1046" s="67"/>
      <c r="FB1046" s="67"/>
      <c r="FC1046" s="67"/>
      <c r="FD1046" s="67"/>
      <c r="FE1046" s="67"/>
      <c r="FF1046" s="67"/>
      <c r="FG1046" s="67"/>
      <c r="FH1046" s="67"/>
      <c r="FI1046" s="67"/>
      <c r="FJ1046" s="67"/>
      <c r="FK1046" s="67"/>
      <c r="FL1046" s="67"/>
      <c r="FM1046" s="67"/>
      <c r="FN1046" s="67"/>
      <c r="FO1046" s="67"/>
      <c r="FP1046" s="67"/>
      <c r="FQ1046" s="67"/>
      <c r="FR1046" s="67"/>
      <c r="FS1046" s="67"/>
      <c r="FT1046" s="67"/>
      <c r="FU1046" s="67"/>
      <c r="FV1046" s="67"/>
      <c r="FW1046" s="67"/>
      <c r="FX1046" s="67"/>
      <c r="FY1046" s="67"/>
      <c r="FZ1046" s="67"/>
      <c r="GA1046" s="67"/>
      <c r="GB1046" s="67"/>
      <c r="GC1046" s="67"/>
      <c r="GD1046" s="67"/>
      <c r="GE1046" s="67"/>
      <c r="GF1046" s="67"/>
      <c r="GG1046" s="67"/>
      <c r="GH1046" s="67"/>
      <c r="GI1046" s="67"/>
      <c r="GJ1046" s="67"/>
      <c r="GK1046" s="67"/>
      <c r="GL1046" s="67"/>
      <c r="GM1046" s="67"/>
      <c r="GN1046" s="67"/>
      <c r="GO1046" s="67"/>
      <c r="GP1046" s="67"/>
      <c r="GQ1046" s="67"/>
      <c r="GR1046" s="67"/>
      <c r="GS1046" s="67"/>
      <c r="GT1046" s="67"/>
      <c r="GU1046" s="67"/>
      <c r="GV1046" s="67"/>
      <c r="GW1046" s="67"/>
      <c r="GX1046" s="67"/>
      <c r="GY1046" s="67"/>
      <c r="GZ1046" s="67"/>
      <c r="HA1046" s="67"/>
      <c r="HB1046" s="67"/>
      <c r="HC1046" s="67"/>
      <c r="HD1046" s="67"/>
      <c r="HE1046" s="67"/>
      <c r="HF1046" s="67"/>
      <c r="HG1046" s="67"/>
      <c r="HH1046" s="67"/>
      <c r="HI1046" s="67"/>
      <c r="HJ1046" s="67"/>
    </row>
    <row r="1047" spans="1:218" s="64" customFormat="1" ht="11.25" hidden="1" customHeight="1">
      <c r="A1047" s="22" t="s">
        <v>612</v>
      </c>
      <c r="B1047" s="36" t="s">
        <v>613</v>
      </c>
      <c r="C1047" s="48" t="s">
        <v>614</v>
      </c>
      <c r="D1047" s="17">
        <v>-1.37</v>
      </c>
      <c r="E1047" s="17"/>
      <c r="F1047" s="17">
        <v>-197.49</v>
      </c>
      <c r="G1047" s="90"/>
      <c r="H1047" s="90"/>
      <c r="I1047" s="90"/>
      <c r="J1047" s="90"/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  <c r="AX1047" s="67"/>
      <c r="AY1047" s="67"/>
      <c r="AZ1047" s="67"/>
      <c r="BA1047" s="67"/>
      <c r="BB1047" s="67"/>
      <c r="BC1047" s="67"/>
      <c r="BD1047" s="67"/>
      <c r="BE1047" s="67"/>
      <c r="BF1047" s="67"/>
      <c r="BG1047" s="67"/>
      <c r="BH1047" s="67"/>
      <c r="BI1047" s="67"/>
      <c r="BJ1047" s="67"/>
      <c r="BK1047" s="67"/>
      <c r="BL1047" s="67"/>
      <c r="BM1047" s="67"/>
      <c r="BN1047" s="67"/>
      <c r="BO1047" s="67"/>
      <c r="BP1047" s="67"/>
      <c r="BQ1047" s="67"/>
      <c r="BR1047" s="67"/>
      <c r="BS1047" s="67"/>
      <c r="BT1047" s="67"/>
      <c r="BU1047" s="67"/>
      <c r="BV1047" s="67"/>
      <c r="BW1047" s="67"/>
      <c r="BX1047" s="67"/>
      <c r="BY1047" s="67"/>
      <c r="BZ1047" s="67"/>
      <c r="CA1047" s="67"/>
      <c r="CB1047" s="67"/>
      <c r="CC1047" s="67"/>
      <c r="CD1047" s="67"/>
      <c r="CE1047" s="67"/>
      <c r="CF1047" s="67"/>
      <c r="CG1047" s="67"/>
      <c r="CH1047" s="67"/>
      <c r="CI1047" s="67"/>
      <c r="CJ1047" s="67"/>
      <c r="CK1047" s="67"/>
      <c r="CL1047" s="67"/>
      <c r="CM1047" s="67"/>
      <c r="CN1047" s="67"/>
      <c r="CO1047" s="67"/>
      <c r="CP1047" s="67"/>
      <c r="CQ1047" s="67"/>
      <c r="CR1047" s="67"/>
      <c r="CS1047" s="67"/>
      <c r="CT1047" s="67"/>
      <c r="CU1047" s="67"/>
      <c r="CV1047" s="67"/>
      <c r="CW1047" s="67"/>
      <c r="CX1047" s="67"/>
      <c r="CY1047" s="67"/>
      <c r="CZ1047" s="67"/>
      <c r="DA1047" s="67"/>
      <c r="DB1047" s="67"/>
      <c r="DC1047" s="67"/>
      <c r="DD1047" s="67"/>
      <c r="DE1047" s="67"/>
      <c r="DF1047" s="67"/>
      <c r="DG1047" s="67"/>
      <c r="DH1047" s="67"/>
      <c r="DI1047" s="67"/>
      <c r="DJ1047" s="67"/>
      <c r="DK1047" s="67"/>
      <c r="DL1047" s="67"/>
      <c r="DM1047" s="67"/>
      <c r="DN1047" s="67"/>
      <c r="DO1047" s="67"/>
      <c r="DP1047" s="67"/>
      <c r="DQ1047" s="67"/>
      <c r="DR1047" s="67"/>
      <c r="DS1047" s="67"/>
      <c r="DT1047" s="67"/>
      <c r="DU1047" s="67"/>
      <c r="DV1047" s="67"/>
      <c r="DW1047" s="67"/>
      <c r="DX1047" s="67"/>
      <c r="DY1047" s="67"/>
      <c r="DZ1047" s="67"/>
      <c r="EA1047" s="67"/>
      <c r="EB1047" s="67"/>
      <c r="EC1047" s="67"/>
      <c r="ED1047" s="67"/>
      <c r="EE1047" s="67"/>
      <c r="EF1047" s="67"/>
      <c r="EG1047" s="67"/>
      <c r="EH1047" s="67"/>
      <c r="EI1047" s="67"/>
      <c r="EJ1047" s="67"/>
      <c r="EK1047" s="67"/>
      <c r="EL1047" s="67"/>
      <c r="EM1047" s="67"/>
      <c r="EN1047" s="67"/>
      <c r="EO1047" s="67"/>
      <c r="EP1047" s="67"/>
      <c r="EQ1047" s="67"/>
      <c r="ER1047" s="67"/>
      <c r="ES1047" s="67"/>
      <c r="ET1047" s="67"/>
      <c r="EU1047" s="67"/>
      <c r="EV1047" s="67"/>
      <c r="EW1047" s="67"/>
      <c r="EX1047" s="67"/>
      <c r="EY1047" s="67"/>
      <c r="EZ1047" s="67"/>
      <c r="FA1047" s="67"/>
      <c r="FB1047" s="67"/>
      <c r="FC1047" s="67"/>
      <c r="FD1047" s="67"/>
      <c r="FE1047" s="67"/>
      <c r="FF1047" s="67"/>
      <c r="FG1047" s="67"/>
      <c r="FH1047" s="67"/>
      <c r="FI1047" s="67"/>
      <c r="FJ1047" s="67"/>
      <c r="FK1047" s="67"/>
      <c r="FL1047" s="67"/>
      <c r="FM1047" s="67"/>
      <c r="FN1047" s="67"/>
      <c r="FO1047" s="67"/>
      <c r="FP1047" s="67"/>
      <c r="FQ1047" s="67"/>
      <c r="FR1047" s="67"/>
      <c r="FS1047" s="67"/>
      <c r="FT1047" s="67"/>
      <c r="FU1047" s="67"/>
      <c r="FV1047" s="67"/>
      <c r="FW1047" s="67"/>
      <c r="FX1047" s="67"/>
      <c r="FY1047" s="67"/>
      <c r="FZ1047" s="67"/>
      <c r="GA1047" s="67"/>
      <c r="GB1047" s="67"/>
      <c r="GC1047" s="67"/>
      <c r="GD1047" s="67"/>
      <c r="GE1047" s="67"/>
      <c r="GF1047" s="67"/>
      <c r="GG1047" s="67"/>
      <c r="GH1047" s="67"/>
      <c r="GI1047" s="67"/>
      <c r="GJ1047" s="67"/>
      <c r="GK1047" s="67"/>
      <c r="GL1047" s="67"/>
      <c r="GM1047" s="67"/>
      <c r="GN1047" s="67"/>
      <c r="GO1047" s="67"/>
      <c r="GP1047" s="67"/>
      <c r="GQ1047" s="67"/>
      <c r="GR1047" s="67"/>
      <c r="GS1047" s="67"/>
      <c r="GT1047" s="67"/>
      <c r="GU1047" s="67"/>
      <c r="GV1047" s="67"/>
      <c r="GW1047" s="67"/>
      <c r="GX1047" s="67"/>
      <c r="GY1047" s="67"/>
      <c r="GZ1047" s="67"/>
      <c r="HA1047" s="67"/>
      <c r="HB1047" s="67"/>
      <c r="HC1047" s="67"/>
      <c r="HD1047" s="67"/>
      <c r="HE1047" s="67"/>
      <c r="HF1047" s="67"/>
      <c r="HG1047" s="67"/>
      <c r="HH1047" s="67"/>
      <c r="HI1047" s="67"/>
      <c r="HJ1047" s="67"/>
    </row>
    <row r="1048" spans="1:218" s="64" customFormat="1" ht="11.25" hidden="1" customHeight="1">
      <c r="A1048" s="22" t="s">
        <v>617</v>
      </c>
      <c r="B1048" s="36" t="s">
        <v>618</v>
      </c>
      <c r="C1048" s="48" t="s">
        <v>619</v>
      </c>
      <c r="D1048" s="17">
        <v>-325.85000000000002</v>
      </c>
      <c r="E1048" s="17"/>
      <c r="F1048" s="17">
        <v>-3619.97</v>
      </c>
      <c r="G1048" s="90"/>
      <c r="H1048" s="90"/>
      <c r="I1048" s="90"/>
      <c r="J1048" s="90"/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  <c r="AX1048" s="67"/>
      <c r="AY1048" s="67"/>
      <c r="AZ1048" s="67"/>
      <c r="BA1048" s="67"/>
      <c r="BB1048" s="67"/>
      <c r="BC1048" s="67"/>
      <c r="BD1048" s="67"/>
      <c r="BE1048" s="67"/>
      <c r="BF1048" s="67"/>
      <c r="BG1048" s="67"/>
      <c r="BH1048" s="67"/>
      <c r="BI1048" s="67"/>
      <c r="BJ1048" s="67"/>
      <c r="BK1048" s="67"/>
      <c r="BL1048" s="67"/>
      <c r="BM1048" s="67"/>
      <c r="BN1048" s="67"/>
      <c r="BO1048" s="67"/>
      <c r="BP1048" s="67"/>
      <c r="BQ1048" s="67"/>
      <c r="BR1048" s="67"/>
      <c r="BS1048" s="67"/>
      <c r="BT1048" s="67"/>
      <c r="BU1048" s="67"/>
      <c r="BV1048" s="67"/>
      <c r="BW1048" s="67"/>
      <c r="BX1048" s="67"/>
      <c r="BY1048" s="67"/>
      <c r="BZ1048" s="67"/>
      <c r="CA1048" s="67"/>
      <c r="CB1048" s="67"/>
      <c r="CC1048" s="67"/>
      <c r="CD1048" s="67"/>
      <c r="CE1048" s="67"/>
      <c r="CF1048" s="67"/>
      <c r="CG1048" s="67"/>
      <c r="CH1048" s="67"/>
      <c r="CI1048" s="67"/>
      <c r="CJ1048" s="67"/>
      <c r="CK1048" s="67"/>
      <c r="CL1048" s="67"/>
      <c r="CM1048" s="67"/>
      <c r="CN1048" s="67"/>
      <c r="CO1048" s="67"/>
      <c r="CP1048" s="67"/>
      <c r="CQ1048" s="67"/>
      <c r="CR1048" s="67"/>
      <c r="CS1048" s="67"/>
      <c r="CT1048" s="67"/>
      <c r="CU1048" s="67"/>
      <c r="CV1048" s="67"/>
      <c r="CW1048" s="67"/>
      <c r="CX1048" s="67"/>
      <c r="CY1048" s="67"/>
      <c r="CZ1048" s="67"/>
      <c r="DA1048" s="67"/>
      <c r="DB1048" s="67"/>
      <c r="DC1048" s="67"/>
      <c r="DD1048" s="67"/>
      <c r="DE1048" s="67"/>
      <c r="DF1048" s="67"/>
      <c r="DG1048" s="67"/>
      <c r="DH1048" s="67"/>
      <c r="DI1048" s="67"/>
      <c r="DJ1048" s="67"/>
      <c r="DK1048" s="67"/>
      <c r="DL1048" s="67"/>
      <c r="DM1048" s="67"/>
      <c r="DN1048" s="67"/>
      <c r="DO1048" s="67"/>
      <c r="DP1048" s="67"/>
      <c r="DQ1048" s="67"/>
      <c r="DR1048" s="67"/>
      <c r="DS1048" s="67"/>
      <c r="DT1048" s="67"/>
      <c r="DU1048" s="67"/>
      <c r="DV1048" s="67"/>
      <c r="DW1048" s="67"/>
      <c r="DX1048" s="67"/>
      <c r="DY1048" s="67"/>
      <c r="DZ1048" s="67"/>
      <c r="EA1048" s="67"/>
      <c r="EB1048" s="67"/>
      <c r="EC1048" s="67"/>
      <c r="ED1048" s="67"/>
      <c r="EE1048" s="67"/>
      <c r="EF1048" s="67"/>
      <c r="EG1048" s="67"/>
      <c r="EH1048" s="67"/>
      <c r="EI1048" s="67"/>
      <c r="EJ1048" s="67"/>
      <c r="EK1048" s="67"/>
      <c r="EL1048" s="67"/>
      <c r="EM1048" s="67"/>
      <c r="EN1048" s="67"/>
      <c r="EO1048" s="67"/>
      <c r="EP1048" s="67"/>
      <c r="EQ1048" s="67"/>
      <c r="ER1048" s="67"/>
      <c r="ES1048" s="67"/>
      <c r="ET1048" s="67"/>
      <c r="EU1048" s="67"/>
      <c r="EV1048" s="67"/>
      <c r="EW1048" s="67"/>
      <c r="EX1048" s="67"/>
      <c r="EY1048" s="67"/>
      <c r="EZ1048" s="67"/>
      <c r="FA1048" s="67"/>
      <c r="FB1048" s="67"/>
      <c r="FC1048" s="67"/>
      <c r="FD1048" s="67"/>
      <c r="FE1048" s="67"/>
      <c r="FF1048" s="67"/>
      <c r="FG1048" s="67"/>
      <c r="FH1048" s="67"/>
      <c r="FI1048" s="67"/>
      <c r="FJ1048" s="67"/>
      <c r="FK1048" s="67"/>
      <c r="FL1048" s="67"/>
      <c r="FM1048" s="67"/>
      <c r="FN1048" s="67"/>
      <c r="FO1048" s="67"/>
      <c r="FP1048" s="67"/>
      <c r="FQ1048" s="67"/>
      <c r="FR1048" s="67"/>
      <c r="FS1048" s="67"/>
      <c r="FT1048" s="67"/>
      <c r="FU1048" s="67"/>
      <c r="FV1048" s="67"/>
      <c r="FW1048" s="67"/>
      <c r="FX1048" s="67"/>
      <c r="FY1048" s="67"/>
      <c r="FZ1048" s="67"/>
      <c r="GA1048" s="67"/>
      <c r="GB1048" s="67"/>
      <c r="GC1048" s="67"/>
      <c r="GD1048" s="67"/>
      <c r="GE1048" s="67"/>
      <c r="GF1048" s="67"/>
      <c r="GG1048" s="67"/>
      <c r="GH1048" s="67"/>
      <c r="GI1048" s="67"/>
      <c r="GJ1048" s="67"/>
      <c r="GK1048" s="67"/>
      <c r="GL1048" s="67"/>
      <c r="GM1048" s="67"/>
      <c r="GN1048" s="67"/>
      <c r="GO1048" s="67"/>
      <c r="GP1048" s="67"/>
      <c r="GQ1048" s="67"/>
      <c r="GR1048" s="67"/>
      <c r="GS1048" s="67"/>
      <c r="GT1048" s="67"/>
      <c r="GU1048" s="67"/>
      <c r="GV1048" s="67"/>
      <c r="GW1048" s="67"/>
      <c r="GX1048" s="67"/>
      <c r="GY1048" s="67"/>
      <c r="GZ1048" s="67"/>
      <c r="HA1048" s="67"/>
      <c r="HB1048" s="67"/>
      <c r="HC1048" s="67"/>
      <c r="HD1048" s="67"/>
      <c r="HE1048" s="67"/>
      <c r="HF1048" s="67"/>
      <c r="HG1048" s="67"/>
      <c r="HH1048" s="67"/>
      <c r="HI1048" s="67"/>
      <c r="HJ1048" s="67"/>
    </row>
    <row r="1049" spans="1:218" s="64" customFormat="1" ht="11.25" hidden="1" customHeight="1">
      <c r="A1049" s="22" t="s">
        <v>637</v>
      </c>
      <c r="B1049" s="22" t="s">
        <v>638</v>
      </c>
      <c r="C1049" s="48" t="s">
        <v>75</v>
      </c>
      <c r="D1049" s="17"/>
      <c r="E1049" s="17"/>
      <c r="F1049" s="17">
        <v>-1985.32</v>
      </c>
      <c r="G1049" s="90"/>
      <c r="H1049" s="90"/>
      <c r="I1049" s="90"/>
      <c r="J1049" s="90"/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  <c r="AX1049" s="67"/>
      <c r="AY1049" s="67"/>
      <c r="AZ1049" s="67"/>
      <c r="BA1049" s="67"/>
      <c r="BB1049" s="67"/>
      <c r="BC1049" s="67"/>
      <c r="BD1049" s="67"/>
      <c r="BE1049" s="67"/>
      <c r="BF1049" s="67"/>
      <c r="BG1049" s="67"/>
      <c r="BH1049" s="67"/>
      <c r="BI1049" s="67"/>
      <c r="BJ1049" s="67"/>
      <c r="BK1049" s="67"/>
      <c r="BL1049" s="67"/>
      <c r="BM1049" s="67"/>
      <c r="BN1049" s="67"/>
      <c r="BO1049" s="67"/>
      <c r="BP1049" s="67"/>
      <c r="BQ1049" s="67"/>
      <c r="BR1049" s="67"/>
      <c r="BS1049" s="67"/>
      <c r="BT1049" s="67"/>
      <c r="BU1049" s="67"/>
      <c r="BV1049" s="67"/>
      <c r="BW1049" s="67"/>
      <c r="BX1049" s="67"/>
      <c r="BY1049" s="67"/>
      <c r="BZ1049" s="67"/>
      <c r="CA1049" s="67"/>
      <c r="CB1049" s="67"/>
      <c r="CC1049" s="67"/>
      <c r="CD1049" s="67"/>
      <c r="CE1049" s="67"/>
      <c r="CF1049" s="67"/>
      <c r="CG1049" s="67"/>
      <c r="CH1049" s="67"/>
      <c r="CI1049" s="67"/>
      <c r="CJ1049" s="67"/>
      <c r="CK1049" s="67"/>
      <c r="CL1049" s="67"/>
      <c r="CM1049" s="67"/>
      <c r="CN1049" s="67"/>
      <c r="CO1049" s="67"/>
      <c r="CP1049" s="67"/>
      <c r="CQ1049" s="67"/>
      <c r="CR1049" s="67"/>
      <c r="CS1049" s="67"/>
      <c r="CT1049" s="67"/>
      <c r="CU1049" s="67"/>
      <c r="CV1049" s="67"/>
      <c r="CW1049" s="67"/>
      <c r="CX1049" s="67"/>
      <c r="CY1049" s="67"/>
      <c r="CZ1049" s="67"/>
      <c r="DA1049" s="67"/>
      <c r="DB1049" s="67"/>
      <c r="DC1049" s="67"/>
      <c r="DD1049" s="67"/>
      <c r="DE1049" s="67"/>
      <c r="DF1049" s="67"/>
      <c r="DG1049" s="67"/>
      <c r="DH1049" s="67"/>
      <c r="DI1049" s="67"/>
      <c r="DJ1049" s="67"/>
      <c r="DK1049" s="67"/>
      <c r="DL1049" s="67"/>
      <c r="DM1049" s="67"/>
      <c r="DN1049" s="67"/>
      <c r="DO1049" s="67"/>
      <c r="DP1049" s="67"/>
      <c r="DQ1049" s="67"/>
      <c r="DR1049" s="67"/>
      <c r="DS1049" s="67"/>
      <c r="DT1049" s="67"/>
      <c r="DU1049" s="67"/>
      <c r="DV1049" s="67"/>
      <c r="DW1049" s="67"/>
      <c r="DX1049" s="67"/>
      <c r="DY1049" s="67"/>
      <c r="DZ1049" s="67"/>
      <c r="EA1049" s="67"/>
      <c r="EB1049" s="67"/>
      <c r="EC1049" s="67"/>
      <c r="ED1049" s="67"/>
      <c r="EE1049" s="67"/>
      <c r="EF1049" s="67"/>
      <c r="EG1049" s="67"/>
      <c r="EH1049" s="67"/>
      <c r="EI1049" s="67"/>
      <c r="EJ1049" s="67"/>
      <c r="EK1049" s="67"/>
      <c r="EL1049" s="67"/>
      <c r="EM1049" s="67"/>
      <c r="EN1049" s="67"/>
      <c r="EO1049" s="67"/>
      <c r="EP1049" s="67"/>
      <c r="EQ1049" s="67"/>
      <c r="ER1049" s="67"/>
      <c r="ES1049" s="67"/>
      <c r="ET1049" s="67"/>
      <c r="EU1049" s="67"/>
      <c r="EV1049" s="67"/>
      <c r="EW1049" s="67"/>
      <c r="EX1049" s="67"/>
      <c r="EY1049" s="67"/>
      <c r="EZ1049" s="67"/>
      <c r="FA1049" s="67"/>
      <c r="FB1049" s="67"/>
      <c r="FC1049" s="67"/>
      <c r="FD1049" s="67"/>
      <c r="FE1049" s="67"/>
      <c r="FF1049" s="67"/>
      <c r="FG1049" s="67"/>
      <c r="FH1049" s="67"/>
      <c r="FI1049" s="67"/>
      <c r="FJ1049" s="67"/>
      <c r="FK1049" s="67"/>
      <c r="FL1049" s="67"/>
      <c r="FM1049" s="67"/>
      <c r="FN1049" s="67"/>
      <c r="FO1049" s="67"/>
      <c r="FP1049" s="67"/>
      <c r="FQ1049" s="67"/>
      <c r="FR1049" s="67"/>
      <c r="FS1049" s="67"/>
      <c r="FT1049" s="67"/>
      <c r="FU1049" s="67"/>
      <c r="FV1049" s="67"/>
      <c r="FW1049" s="67"/>
      <c r="FX1049" s="67"/>
      <c r="FY1049" s="67"/>
      <c r="FZ1049" s="67"/>
      <c r="GA1049" s="67"/>
      <c r="GB1049" s="67"/>
      <c r="GC1049" s="67"/>
      <c r="GD1049" s="67"/>
      <c r="GE1049" s="67"/>
      <c r="GF1049" s="67"/>
      <c r="GG1049" s="67"/>
      <c r="GH1049" s="67"/>
      <c r="GI1049" s="67"/>
      <c r="GJ1049" s="67"/>
      <c r="GK1049" s="67"/>
      <c r="GL1049" s="67"/>
      <c r="GM1049" s="67"/>
      <c r="GN1049" s="67"/>
      <c r="GO1049" s="67"/>
      <c r="GP1049" s="67"/>
      <c r="GQ1049" s="67"/>
      <c r="GR1049" s="67"/>
      <c r="GS1049" s="67"/>
      <c r="GT1049" s="67"/>
      <c r="GU1049" s="67"/>
      <c r="GV1049" s="67"/>
      <c r="GW1049" s="67"/>
      <c r="GX1049" s="67"/>
      <c r="GY1049" s="67"/>
      <c r="GZ1049" s="67"/>
      <c r="HA1049" s="67"/>
      <c r="HB1049" s="67"/>
      <c r="HC1049" s="67"/>
      <c r="HD1049" s="67"/>
      <c r="HE1049" s="67"/>
      <c r="HF1049" s="67"/>
      <c r="HG1049" s="67"/>
      <c r="HH1049" s="67"/>
      <c r="HI1049" s="67"/>
      <c r="HJ1049" s="67"/>
    </row>
    <row r="1050" spans="1:218" s="64" customFormat="1" ht="11.25" hidden="1" customHeight="1">
      <c r="A1050" s="22" t="s">
        <v>640</v>
      </c>
      <c r="B1050" s="22" t="s">
        <v>89</v>
      </c>
      <c r="C1050" s="48" t="s">
        <v>88</v>
      </c>
      <c r="D1050" s="17">
        <v>-2100.36</v>
      </c>
      <c r="E1050" s="90"/>
      <c r="F1050" s="17">
        <v>-160.94999999999999</v>
      </c>
      <c r="G1050" s="90"/>
      <c r="H1050" s="90"/>
      <c r="I1050" s="90"/>
      <c r="J1050" s="90"/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  <c r="AX1050" s="67"/>
      <c r="AY1050" s="67"/>
      <c r="AZ1050" s="67"/>
      <c r="BA1050" s="67"/>
      <c r="BB1050" s="67"/>
      <c r="BC1050" s="67"/>
      <c r="BD1050" s="67"/>
      <c r="BE1050" s="67"/>
      <c r="BF1050" s="67"/>
      <c r="BG1050" s="67"/>
      <c r="BH1050" s="67"/>
      <c r="BI1050" s="67"/>
      <c r="BJ1050" s="67"/>
      <c r="BK1050" s="67"/>
      <c r="BL1050" s="67"/>
      <c r="BM1050" s="67"/>
      <c r="BN1050" s="67"/>
      <c r="BO1050" s="67"/>
      <c r="BP1050" s="67"/>
      <c r="BQ1050" s="67"/>
      <c r="BR1050" s="67"/>
      <c r="BS1050" s="67"/>
      <c r="BT1050" s="67"/>
      <c r="BU1050" s="67"/>
      <c r="BV1050" s="67"/>
      <c r="BW1050" s="67"/>
      <c r="BX1050" s="67"/>
      <c r="BY1050" s="67"/>
      <c r="BZ1050" s="67"/>
      <c r="CA1050" s="67"/>
      <c r="CB1050" s="67"/>
      <c r="CC1050" s="67"/>
      <c r="CD1050" s="67"/>
      <c r="CE1050" s="67"/>
      <c r="CF1050" s="67"/>
      <c r="CG1050" s="67"/>
      <c r="CH1050" s="67"/>
      <c r="CI1050" s="67"/>
      <c r="CJ1050" s="67"/>
      <c r="CK1050" s="67"/>
      <c r="CL1050" s="67"/>
      <c r="CM1050" s="67"/>
      <c r="CN1050" s="67"/>
      <c r="CO1050" s="67"/>
      <c r="CP1050" s="67"/>
      <c r="CQ1050" s="67"/>
      <c r="CR1050" s="67"/>
      <c r="CS1050" s="67"/>
      <c r="CT1050" s="67"/>
      <c r="CU1050" s="67"/>
      <c r="CV1050" s="67"/>
      <c r="CW1050" s="67"/>
      <c r="CX1050" s="67"/>
      <c r="CY1050" s="67"/>
      <c r="CZ1050" s="67"/>
      <c r="DA1050" s="67"/>
      <c r="DB1050" s="67"/>
      <c r="DC1050" s="67"/>
      <c r="DD1050" s="67"/>
      <c r="DE1050" s="67"/>
      <c r="DF1050" s="67"/>
      <c r="DG1050" s="67"/>
      <c r="DH1050" s="67"/>
      <c r="DI1050" s="67"/>
      <c r="DJ1050" s="67"/>
      <c r="DK1050" s="67"/>
      <c r="DL1050" s="67"/>
      <c r="DM1050" s="67"/>
      <c r="DN1050" s="67"/>
      <c r="DO1050" s="67"/>
      <c r="DP1050" s="67"/>
      <c r="DQ1050" s="67"/>
      <c r="DR1050" s="67"/>
      <c r="DS1050" s="67"/>
      <c r="DT1050" s="67"/>
      <c r="DU1050" s="67"/>
      <c r="DV1050" s="67"/>
      <c r="DW1050" s="67"/>
      <c r="DX1050" s="67"/>
      <c r="DY1050" s="67"/>
      <c r="DZ1050" s="67"/>
      <c r="EA1050" s="67"/>
      <c r="EB1050" s="67"/>
      <c r="EC1050" s="67"/>
      <c r="ED1050" s="67"/>
      <c r="EE1050" s="67"/>
      <c r="EF1050" s="67"/>
      <c r="EG1050" s="67"/>
      <c r="EH1050" s="67"/>
      <c r="EI1050" s="67"/>
      <c r="EJ1050" s="67"/>
      <c r="EK1050" s="67"/>
      <c r="EL1050" s="67"/>
      <c r="EM1050" s="67"/>
      <c r="EN1050" s="67"/>
      <c r="EO1050" s="67"/>
      <c r="EP1050" s="67"/>
      <c r="EQ1050" s="67"/>
      <c r="ER1050" s="67"/>
      <c r="ES1050" s="67"/>
      <c r="ET1050" s="67"/>
      <c r="EU1050" s="67"/>
      <c r="EV1050" s="67"/>
      <c r="EW1050" s="67"/>
      <c r="EX1050" s="67"/>
      <c r="EY1050" s="67"/>
      <c r="EZ1050" s="67"/>
      <c r="FA1050" s="67"/>
      <c r="FB1050" s="67"/>
      <c r="FC1050" s="67"/>
      <c r="FD1050" s="67"/>
      <c r="FE1050" s="67"/>
      <c r="FF1050" s="67"/>
      <c r="FG1050" s="67"/>
      <c r="FH1050" s="67"/>
      <c r="FI1050" s="67"/>
      <c r="FJ1050" s="67"/>
      <c r="FK1050" s="67"/>
      <c r="FL1050" s="67"/>
      <c r="FM1050" s="67"/>
      <c r="FN1050" s="67"/>
      <c r="FO1050" s="67"/>
      <c r="FP1050" s="67"/>
      <c r="FQ1050" s="67"/>
      <c r="FR1050" s="67"/>
      <c r="FS1050" s="67"/>
      <c r="FT1050" s="67"/>
      <c r="FU1050" s="67"/>
      <c r="FV1050" s="67"/>
      <c r="FW1050" s="67"/>
      <c r="FX1050" s="67"/>
      <c r="FY1050" s="67"/>
      <c r="FZ1050" s="67"/>
      <c r="GA1050" s="67"/>
      <c r="GB1050" s="67"/>
      <c r="GC1050" s="67"/>
      <c r="GD1050" s="67"/>
      <c r="GE1050" s="67"/>
      <c r="GF1050" s="67"/>
      <c r="GG1050" s="67"/>
      <c r="GH1050" s="67"/>
      <c r="GI1050" s="67"/>
      <c r="GJ1050" s="67"/>
      <c r="GK1050" s="67"/>
      <c r="GL1050" s="67"/>
      <c r="GM1050" s="67"/>
      <c r="GN1050" s="67"/>
      <c r="GO1050" s="67"/>
      <c r="GP1050" s="67"/>
      <c r="GQ1050" s="67"/>
      <c r="GR1050" s="67"/>
      <c r="GS1050" s="67"/>
      <c r="GT1050" s="67"/>
      <c r="GU1050" s="67"/>
      <c r="GV1050" s="67"/>
      <c r="GW1050" s="67"/>
      <c r="GX1050" s="67"/>
      <c r="GY1050" s="67"/>
      <c r="GZ1050" s="67"/>
      <c r="HA1050" s="67"/>
      <c r="HB1050" s="67"/>
      <c r="HC1050" s="67"/>
      <c r="HD1050" s="67"/>
      <c r="HE1050" s="67"/>
      <c r="HF1050" s="67"/>
      <c r="HG1050" s="67"/>
      <c r="HH1050" s="67"/>
      <c r="HI1050" s="67"/>
      <c r="HJ1050" s="67"/>
    </row>
    <row r="1051" spans="1:218" s="64" customFormat="1" ht="11.25" hidden="1" customHeight="1">
      <c r="A1051" s="22" t="s">
        <v>649</v>
      </c>
      <c r="B1051" s="22" t="s">
        <v>650</v>
      </c>
      <c r="C1051" s="23" t="s">
        <v>15</v>
      </c>
      <c r="D1051" s="17"/>
      <c r="E1051" s="17"/>
      <c r="F1051" s="17">
        <v>-340.28</v>
      </c>
      <c r="G1051" s="90"/>
      <c r="H1051" s="90"/>
      <c r="I1051" s="90"/>
      <c r="J1051" s="90"/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  <c r="AX1051" s="67"/>
      <c r="AY1051" s="67"/>
      <c r="AZ1051" s="67"/>
      <c r="BA1051" s="67"/>
      <c r="BB1051" s="67"/>
      <c r="BC1051" s="67"/>
      <c r="BD1051" s="67"/>
      <c r="BE1051" s="67"/>
      <c r="BF1051" s="67"/>
      <c r="BG1051" s="67"/>
      <c r="BH1051" s="67"/>
      <c r="BI1051" s="67"/>
      <c r="BJ1051" s="67"/>
      <c r="BK1051" s="67"/>
      <c r="BL1051" s="67"/>
      <c r="BM1051" s="67"/>
      <c r="BN1051" s="67"/>
      <c r="BO1051" s="67"/>
      <c r="BP1051" s="67"/>
      <c r="BQ1051" s="67"/>
      <c r="BR1051" s="67"/>
      <c r="BS1051" s="67"/>
      <c r="BT1051" s="67"/>
      <c r="BU1051" s="67"/>
      <c r="BV1051" s="67"/>
      <c r="BW1051" s="67"/>
      <c r="BX1051" s="67"/>
      <c r="BY1051" s="67"/>
      <c r="BZ1051" s="67"/>
      <c r="CA1051" s="67"/>
      <c r="CB1051" s="67"/>
      <c r="CC1051" s="67"/>
      <c r="CD1051" s="67"/>
      <c r="CE1051" s="67"/>
      <c r="CF1051" s="67"/>
      <c r="CG1051" s="67"/>
      <c r="CH1051" s="67"/>
      <c r="CI1051" s="67"/>
      <c r="CJ1051" s="67"/>
      <c r="CK1051" s="67"/>
      <c r="CL1051" s="67"/>
      <c r="CM1051" s="67"/>
      <c r="CN1051" s="67"/>
      <c r="CO1051" s="67"/>
      <c r="CP1051" s="67"/>
      <c r="CQ1051" s="67"/>
      <c r="CR1051" s="67"/>
      <c r="CS1051" s="67"/>
      <c r="CT1051" s="67"/>
      <c r="CU1051" s="67"/>
      <c r="CV1051" s="67"/>
      <c r="CW1051" s="67"/>
      <c r="CX1051" s="67"/>
      <c r="CY1051" s="67"/>
      <c r="CZ1051" s="67"/>
      <c r="DA1051" s="67"/>
      <c r="DB1051" s="67"/>
      <c r="DC1051" s="67"/>
      <c r="DD1051" s="67"/>
      <c r="DE1051" s="67"/>
      <c r="DF1051" s="67"/>
      <c r="DG1051" s="67"/>
      <c r="DH1051" s="67"/>
      <c r="DI1051" s="67"/>
      <c r="DJ1051" s="67"/>
      <c r="DK1051" s="67"/>
      <c r="DL1051" s="67"/>
      <c r="DM1051" s="67"/>
      <c r="DN1051" s="67"/>
      <c r="DO1051" s="67"/>
      <c r="DP1051" s="67"/>
      <c r="DQ1051" s="67"/>
      <c r="DR1051" s="67"/>
      <c r="DS1051" s="67"/>
      <c r="DT1051" s="67"/>
      <c r="DU1051" s="67"/>
      <c r="DV1051" s="67"/>
      <c r="DW1051" s="67"/>
      <c r="DX1051" s="67"/>
      <c r="DY1051" s="67"/>
      <c r="DZ1051" s="67"/>
      <c r="EA1051" s="67"/>
      <c r="EB1051" s="67"/>
      <c r="EC1051" s="67"/>
      <c r="ED1051" s="67"/>
      <c r="EE1051" s="67"/>
      <c r="EF1051" s="67"/>
      <c r="EG1051" s="67"/>
      <c r="EH1051" s="67"/>
      <c r="EI1051" s="67"/>
      <c r="EJ1051" s="67"/>
      <c r="EK1051" s="67"/>
      <c r="EL1051" s="67"/>
      <c r="EM1051" s="67"/>
      <c r="EN1051" s="67"/>
      <c r="EO1051" s="67"/>
      <c r="EP1051" s="67"/>
      <c r="EQ1051" s="67"/>
      <c r="ER1051" s="67"/>
      <c r="ES1051" s="67"/>
      <c r="ET1051" s="67"/>
      <c r="EU1051" s="67"/>
      <c r="EV1051" s="67"/>
      <c r="EW1051" s="67"/>
      <c r="EX1051" s="67"/>
      <c r="EY1051" s="67"/>
      <c r="EZ1051" s="67"/>
      <c r="FA1051" s="67"/>
      <c r="FB1051" s="67"/>
      <c r="FC1051" s="67"/>
      <c r="FD1051" s="67"/>
      <c r="FE1051" s="67"/>
      <c r="FF1051" s="67"/>
      <c r="FG1051" s="67"/>
      <c r="FH1051" s="67"/>
      <c r="FI1051" s="67"/>
      <c r="FJ1051" s="67"/>
      <c r="FK1051" s="67"/>
      <c r="FL1051" s="67"/>
      <c r="FM1051" s="67"/>
      <c r="FN1051" s="67"/>
      <c r="FO1051" s="67"/>
      <c r="FP1051" s="67"/>
      <c r="FQ1051" s="67"/>
      <c r="FR1051" s="67"/>
      <c r="FS1051" s="67"/>
      <c r="FT1051" s="67"/>
      <c r="FU1051" s="67"/>
      <c r="FV1051" s="67"/>
      <c r="FW1051" s="67"/>
      <c r="FX1051" s="67"/>
      <c r="FY1051" s="67"/>
      <c r="FZ1051" s="67"/>
      <c r="GA1051" s="67"/>
      <c r="GB1051" s="67"/>
      <c r="GC1051" s="67"/>
      <c r="GD1051" s="67"/>
      <c r="GE1051" s="67"/>
      <c r="GF1051" s="67"/>
      <c r="GG1051" s="67"/>
      <c r="GH1051" s="67"/>
      <c r="GI1051" s="67"/>
      <c r="GJ1051" s="67"/>
      <c r="GK1051" s="67"/>
      <c r="GL1051" s="67"/>
      <c r="GM1051" s="67"/>
      <c r="GN1051" s="67"/>
      <c r="GO1051" s="67"/>
      <c r="GP1051" s="67"/>
      <c r="GQ1051" s="67"/>
      <c r="GR1051" s="67"/>
      <c r="GS1051" s="67"/>
      <c r="GT1051" s="67"/>
      <c r="GU1051" s="67"/>
      <c r="GV1051" s="67"/>
      <c r="GW1051" s="67"/>
      <c r="GX1051" s="67"/>
      <c r="GY1051" s="67"/>
      <c r="GZ1051" s="67"/>
      <c r="HA1051" s="67"/>
      <c r="HB1051" s="67"/>
      <c r="HC1051" s="67"/>
      <c r="HD1051" s="67"/>
      <c r="HE1051" s="67"/>
      <c r="HF1051" s="67"/>
      <c r="HG1051" s="67"/>
      <c r="HH1051" s="67"/>
      <c r="HI1051" s="67"/>
      <c r="HJ1051" s="67"/>
    </row>
    <row r="1052" spans="1:218" s="64" customFormat="1" ht="11.25" hidden="1" customHeight="1">
      <c r="A1052" s="22" t="s">
        <v>643</v>
      </c>
      <c r="B1052" s="22" t="s">
        <v>644</v>
      </c>
      <c r="C1052" s="48" t="s">
        <v>91</v>
      </c>
      <c r="D1052" s="17">
        <v>-181.14</v>
      </c>
      <c r="E1052" s="90"/>
      <c r="F1052" s="17"/>
      <c r="G1052" s="90"/>
      <c r="H1052" s="90"/>
      <c r="I1052" s="90"/>
      <c r="J1052" s="90"/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  <c r="AX1052" s="67"/>
      <c r="AY1052" s="67"/>
      <c r="AZ1052" s="67"/>
      <c r="BA1052" s="67"/>
      <c r="BB1052" s="67"/>
      <c r="BC1052" s="67"/>
      <c r="BD1052" s="67"/>
      <c r="BE1052" s="67"/>
      <c r="BF1052" s="67"/>
      <c r="BG1052" s="67"/>
      <c r="BH1052" s="67"/>
      <c r="BI1052" s="67"/>
      <c r="BJ1052" s="67"/>
      <c r="BK1052" s="67"/>
      <c r="BL1052" s="67"/>
      <c r="BM1052" s="67"/>
      <c r="BN1052" s="67"/>
      <c r="BO1052" s="67"/>
      <c r="BP1052" s="67"/>
      <c r="BQ1052" s="67"/>
      <c r="BR1052" s="67"/>
      <c r="BS1052" s="67"/>
      <c r="BT1052" s="67"/>
      <c r="BU1052" s="67"/>
      <c r="BV1052" s="67"/>
      <c r="BW1052" s="67"/>
      <c r="BX1052" s="67"/>
      <c r="BY1052" s="67"/>
      <c r="BZ1052" s="67"/>
      <c r="CA1052" s="67"/>
      <c r="CB1052" s="67"/>
      <c r="CC1052" s="67"/>
      <c r="CD1052" s="67"/>
      <c r="CE1052" s="67"/>
      <c r="CF1052" s="67"/>
      <c r="CG1052" s="67"/>
      <c r="CH1052" s="67"/>
      <c r="CI1052" s="67"/>
      <c r="CJ1052" s="67"/>
      <c r="CK1052" s="67"/>
      <c r="CL1052" s="67"/>
      <c r="CM1052" s="67"/>
      <c r="CN1052" s="67"/>
      <c r="CO1052" s="67"/>
      <c r="CP1052" s="67"/>
      <c r="CQ1052" s="67"/>
      <c r="CR1052" s="67"/>
      <c r="CS1052" s="67"/>
      <c r="CT1052" s="67"/>
      <c r="CU1052" s="67"/>
      <c r="CV1052" s="67"/>
      <c r="CW1052" s="67"/>
      <c r="CX1052" s="67"/>
      <c r="CY1052" s="67"/>
      <c r="CZ1052" s="67"/>
      <c r="DA1052" s="67"/>
      <c r="DB1052" s="67"/>
      <c r="DC1052" s="67"/>
      <c r="DD1052" s="67"/>
      <c r="DE1052" s="67"/>
      <c r="DF1052" s="67"/>
      <c r="DG1052" s="67"/>
      <c r="DH1052" s="67"/>
      <c r="DI1052" s="67"/>
      <c r="DJ1052" s="67"/>
      <c r="DK1052" s="67"/>
      <c r="DL1052" s="67"/>
      <c r="DM1052" s="67"/>
      <c r="DN1052" s="67"/>
      <c r="DO1052" s="67"/>
      <c r="DP1052" s="67"/>
      <c r="DQ1052" s="67"/>
      <c r="DR1052" s="67"/>
      <c r="DS1052" s="67"/>
      <c r="DT1052" s="67"/>
      <c r="DU1052" s="67"/>
      <c r="DV1052" s="67"/>
      <c r="DW1052" s="67"/>
      <c r="DX1052" s="67"/>
      <c r="DY1052" s="67"/>
      <c r="DZ1052" s="67"/>
      <c r="EA1052" s="67"/>
      <c r="EB1052" s="67"/>
      <c r="EC1052" s="67"/>
      <c r="ED1052" s="67"/>
      <c r="EE1052" s="67"/>
      <c r="EF1052" s="67"/>
      <c r="EG1052" s="67"/>
      <c r="EH1052" s="67"/>
      <c r="EI1052" s="67"/>
      <c r="EJ1052" s="67"/>
      <c r="EK1052" s="67"/>
      <c r="EL1052" s="67"/>
      <c r="EM1052" s="67"/>
      <c r="EN1052" s="67"/>
      <c r="EO1052" s="67"/>
      <c r="EP1052" s="67"/>
      <c r="EQ1052" s="67"/>
      <c r="ER1052" s="67"/>
      <c r="ES1052" s="67"/>
      <c r="ET1052" s="67"/>
      <c r="EU1052" s="67"/>
      <c r="EV1052" s="67"/>
      <c r="EW1052" s="67"/>
      <c r="EX1052" s="67"/>
      <c r="EY1052" s="67"/>
      <c r="EZ1052" s="67"/>
      <c r="FA1052" s="67"/>
      <c r="FB1052" s="67"/>
      <c r="FC1052" s="67"/>
      <c r="FD1052" s="67"/>
      <c r="FE1052" s="67"/>
      <c r="FF1052" s="67"/>
      <c r="FG1052" s="67"/>
      <c r="FH1052" s="67"/>
      <c r="FI1052" s="67"/>
      <c r="FJ1052" s="67"/>
      <c r="FK1052" s="67"/>
      <c r="FL1052" s="67"/>
      <c r="FM1052" s="67"/>
      <c r="FN1052" s="67"/>
      <c r="FO1052" s="67"/>
      <c r="FP1052" s="67"/>
      <c r="FQ1052" s="67"/>
      <c r="FR1052" s="67"/>
      <c r="FS1052" s="67"/>
      <c r="FT1052" s="67"/>
      <c r="FU1052" s="67"/>
      <c r="FV1052" s="67"/>
      <c r="FW1052" s="67"/>
      <c r="FX1052" s="67"/>
      <c r="FY1052" s="67"/>
      <c r="FZ1052" s="67"/>
      <c r="GA1052" s="67"/>
      <c r="GB1052" s="67"/>
      <c r="GC1052" s="67"/>
      <c r="GD1052" s="67"/>
      <c r="GE1052" s="67"/>
      <c r="GF1052" s="67"/>
      <c r="GG1052" s="67"/>
      <c r="GH1052" s="67"/>
      <c r="GI1052" s="67"/>
      <c r="GJ1052" s="67"/>
      <c r="GK1052" s="67"/>
      <c r="GL1052" s="67"/>
      <c r="GM1052" s="67"/>
      <c r="GN1052" s="67"/>
      <c r="GO1052" s="67"/>
      <c r="GP1052" s="67"/>
      <c r="GQ1052" s="67"/>
      <c r="GR1052" s="67"/>
      <c r="GS1052" s="67"/>
      <c r="GT1052" s="67"/>
      <c r="GU1052" s="67"/>
      <c r="GV1052" s="67"/>
      <c r="GW1052" s="67"/>
      <c r="GX1052" s="67"/>
      <c r="GY1052" s="67"/>
      <c r="GZ1052" s="67"/>
      <c r="HA1052" s="67"/>
      <c r="HB1052" s="67"/>
      <c r="HC1052" s="67"/>
      <c r="HD1052" s="67"/>
      <c r="HE1052" s="67"/>
      <c r="HF1052" s="67"/>
      <c r="HG1052" s="67"/>
      <c r="HH1052" s="67"/>
      <c r="HI1052" s="67"/>
      <c r="HJ1052" s="67"/>
    </row>
    <row r="1053" spans="1:218" s="64" customFormat="1" ht="11.25" hidden="1" customHeight="1">
      <c r="A1053" s="22" t="s">
        <v>679</v>
      </c>
      <c r="B1053" s="36" t="s">
        <v>114</v>
      </c>
      <c r="C1053" s="48" t="s">
        <v>113</v>
      </c>
      <c r="D1053" s="17"/>
      <c r="E1053" s="90"/>
      <c r="F1053" s="17">
        <v>-94491.98</v>
      </c>
      <c r="G1053" s="90"/>
      <c r="H1053" s="90"/>
      <c r="I1053" s="90"/>
      <c r="J1053" s="90"/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  <c r="AX1053" s="67"/>
      <c r="AY1053" s="67"/>
      <c r="AZ1053" s="67"/>
      <c r="BA1053" s="67"/>
      <c r="BB1053" s="67"/>
      <c r="BC1053" s="67"/>
      <c r="BD1053" s="67"/>
      <c r="BE1053" s="67"/>
      <c r="BF1053" s="67"/>
      <c r="BG1053" s="67"/>
      <c r="BH1053" s="67"/>
      <c r="BI1053" s="67"/>
      <c r="BJ1053" s="67"/>
      <c r="BK1053" s="67"/>
      <c r="BL1053" s="67"/>
      <c r="BM1053" s="67"/>
      <c r="BN1053" s="67"/>
      <c r="BO1053" s="67"/>
      <c r="BP1053" s="67"/>
      <c r="BQ1053" s="67"/>
      <c r="BR1053" s="67"/>
      <c r="BS1053" s="67"/>
      <c r="BT1053" s="67"/>
      <c r="BU1053" s="67"/>
      <c r="BV1053" s="67"/>
      <c r="BW1053" s="67"/>
      <c r="BX1053" s="67"/>
      <c r="BY1053" s="67"/>
      <c r="BZ1053" s="67"/>
      <c r="CA1053" s="67"/>
      <c r="CB1053" s="67"/>
      <c r="CC1053" s="67"/>
      <c r="CD1053" s="67"/>
      <c r="CE1053" s="67"/>
      <c r="CF1053" s="67"/>
      <c r="CG1053" s="67"/>
      <c r="CH1053" s="67"/>
      <c r="CI1053" s="67"/>
      <c r="CJ1053" s="67"/>
      <c r="CK1053" s="67"/>
      <c r="CL1053" s="67"/>
      <c r="CM1053" s="67"/>
      <c r="CN1053" s="67"/>
      <c r="CO1053" s="67"/>
      <c r="CP1053" s="67"/>
      <c r="CQ1053" s="67"/>
      <c r="CR1053" s="67"/>
      <c r="CS1053" s="67"/>
      <c r="CT1053" s="67"/>
      <c r="CU1053" s="67"/>
      <c r="CV1053" s="67"/>
      <c r="CW1053" s="67"/>
      <c r="CX1053" s="67"/>
      <c r="CY1053" s="67"/>
      <c r="CZ1053" s="67"/>
      <c r="DA1053" s="67"/>
      <c r="DB1053" s="67"/>
      <c r="DC1053" s="67"/>
      <c r="DD1053" s="67"/>
      <c r="DE1053" s="67"/>
      <c r="DF1053" s="67"/>
      <c r="DG1053" s="67"/>
      <c r="DH1053" s="67"/>
      <c r="DI1053" s="67"/>
      <c r="DJ1053" s="67"/>
      <c r="DK1053" s="67"/>
      <c r="DL1053" s="67"/>
      <c r="DM1053" s="67"/>
      <c r="DN1053" s="67"/>
      <c r="DO1053" s="67"/>
      <c r="DP1053" s="67"/>
      <c r="DQ1053" s="67"/>
      <c r="DR1053" s="67"/>
      <c r="DS1053" s="67"/>
      <c r="DT1053" s="67"/>
      <c r="DU1053" s="67"/>
      <c r="DV1053" s="67"/>
      <c r="DW1053" s="67"/>
      <c r="DX1053" s="67"/>
      <c r="DY1053" s="67"/>
      <c r="DZ1053" s="67"/>
      <c r="EA1053" s="67"/>
      <c r="EB1053" s="67"/>
      <c r="EC1053" s="67"/>
      <c r="ED1053" s="67"/>
      <c r="EE1053" s="67"/>
      <c r="EF1053" s="67"/>
      <c r="EG1053" s="67"/>
      <c r="EH1053" s="67"/>
      <c r="EI1053" s="67"/>
      <c r="EJ1053" s="67"/>
      <c r="EK1053" s="67"/>
      <c r="EL1053" s="67"/>
      <c r="EM1053" s="67"/>
      <c r="EN1053" s="67"/>
      <c r="EO1053" s="67"/>
      <c r="EP1053" s="67"/>
      <c r="EQ1053" s="67"/>
      <c r="ER1053" s="67"/>
      <c r="ES1053" s="67"/>
      <c r="ET1053" s="67"/>
      <c r="EU1053" s="67"/>
      <c r="EV1053" s="67"/>
      <c r="EW1053" s="67"/>
      <c r="EX1053" s="67"/>
      <c r="EY1053" s="67"/>
      <c r="EZ1053" s="67"/>
      <c r="FA1053" s="67"/>
      <c r="FB1053" s="67"/>
      <c r="FC1053" s="67"/>
      <c r="FD1053" s="67"/>
      <c r="FE1053" s="67"/>
      <c r="FF1053" s="67"/>
      <c r="FG1053" s="67"/>
      <c r="FH1053" s="67"/>
      <c r="FI1053" s="67"/>
      <c r="FJ1053" s="67"/>
      <c r="FK1053" s="67"/>
      <c r="FL1053" s="67"/>
      <c r="FM1053" s="67"/>
      <c r="FN1053" s="67"/>
      <c r="FO1053" s="67"/>
      <c r="FP1053" s="67"/>
      <c r="FQ1053" s="67"/>
      <c r="FR1053" s="67"/>
      <c r="FS1053" s="67"/>
      <c r="FT1053" s="67"/>
      <c r="FU1053" s="67"/>
      <c r="FV1053" s="67"/>
      <c r="FW1053" s="67"/>
      <c r="FX1053" s="67"/>
      <c r="FY1053" s="67"/>
      <c r="FZ1053" s="67"/>
      <c r="GA1053" s="67"/>
      <c r="GB1053" s="67"/>
      <c r="GC1053" s="67"/>
      <c r="GD1053" s="67"/>
      <c r="GE1053" s="67"/>
      <c r="GF1053" s="67"/>
      <c r="GG1053" s="67"/>
      <c r="GH1053" s="67"/>
      <c r="GI1053" s="67"/>
      <c r="GJ1053" s="67"/>
      <c r="GK1053" s="67"/>
      <c r="GL1053" s="67"/>
      <c r="GM1053" s="67"/>
      <c r="GN1053" s="67"/>
      <c r="GO1053" s="67"/>
      <c r="GP1053" s="67"/>
      <c r="GQ1053" s="67"/>
      <c r="GR1053" s="67"/>
      <c r="GS1053" s="67"/>
      <c r="GT1053" s="67"/>
      <c r="GU1053" s="67"/>
      <c r="GV1053" s="67"/>
      <c r="GW1053" s="67"/>
      <c r="GX1053" s="67"/>
      <c r="GY1053" s="67"/>
      <c r="GZ1053" s="67"/>
      <c r="HA1053" s="67"/>
      <c r="HB1053" s="67"/>
      <c r="HC1053" s="67"/>
      <c r="HD1053" s="67"/>
      <c r="HE1053" s="67"/>
      <c r="HF1053" s="67"/>
      <c r="HG1053" s="67"/>
      <c r="HH1053" s="67"/>
      <c r="HI1053" s="67"/>
      <c r="HJ1053" s="67"/>
    </row>
    <row r="1054" spans="1:218" s="64" customFormat="1" ht="11.25" hidden="1" customHeight="1">
      <c r="A1054" s="22" t="s">
        <v>701</v>
      </c>
      <c r="B1054" s="36" t="s">
        <v>702</v>
      </c>
      <c r="C1054" s="48" t="s">
        <v>150</v>
      </c>
      <c r="D1054" s="17">
        <v>-39051.75</v>
      </c>
      <c r="E1054" s="90"/>
      <c r="F1054" s="90"/>
      <c r="G1054" s="90"/>
      <c r="H1054" s="90"/>
      <c r="I1054" s="90"/>
      <c r="J1054" s="90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  <c r="AY1054" s="67"/>
      <c r="AZ1054" s="67"/>
      <c r="BA1054" s="67"/>
      <c r="BB1054" s="67"/>
      <c r="BC1054" s="67"/>
      <c r="BD1054" s="67"/>
      <c r="BE1054" s="67"/>
      <c r="BF1054" s="67"/>
      <c r="BG1054" s="67"/>
      <c r="BH1054" s="67"/>
      <c r="BI1054" s="67"/>
      <c r="BJ1054" s="67"/>
      <c r="BK1054" s="67"/>
      <c r="BL1054" s="67"/>
      <c r="BM1054" s="67"/>
      <c r="BN1054" s="67"/>
      <c r="BO1054" s="67"/>
      <c r="BP1054" s="67"/>
      <c r="BQ1054" s="67"/>
      <c r="BR1054" s="67"/>
      <c r="BS1054" s="67"/>
      <c r="BT1054" s="67"/>
      <c r="BU1054" s="67"/>
      <c r="BV1054" s="67"/>
      <c r="BW1054" s="67"/>
      <c r="BX1054" s="67"/>
      <c r="BY1054" s="67"/>
      <c r="BZ1054" s="67"/>
      <c r="CA1054" s="67"/>
      <c r="CB1054" s="67"/>
      <c r="CC1054" s="67"/>
      <c r="CD1054" s="67"/>
      <c r="CE1054" s="67"/>
      <c r="CF1054" s="67"/>
      <c r="CG1054" s="67"/>
      <c r="CH1054" s="67"/>
      <c r="CI1054" s="67"/>
      <c r="CJ1054" s="67"/>
      <c r="CK1054" s="67"/>
      <c r="CL1054" s="67"/>
      <c r="CM1054" s="67"/>
      <c r="CN1054" s="67"/>
      <c r="CO1054" s="67"/>
      <c r="CP1054" s="67"/>
      <c r="CQ1054" s="67"/>
      <c r="CR1054" s="67"/>
      <c r="CS1054" s="67"/>
      <c r="CT1054" s="67"/>
      <c r="CU1054" s="67"/>
      <c r="CV1054" s="67"/>
      <c r="CW1054" s="67"/>
      <c r="CX1054" s="67"/>
      <c r="CY1054" s="67"/>
      <c r="CZ1054" s="67"/>
      <c r="DA1054" s="67"/>
      <c r="DB1054" s="67"/>
      <c r="DC1054" s="67"/>
      <c r="DD1054" s="67"/>
      <c r="DE1054" s="67"/>
      <c r="DF1054" s="67"/>
      <c r="DG1054" s="67"/>
      <c r="DH1054" s="67"/>
      <c r="DI1054" s="67"/>
      <c r="DJ1054" s="67"/>
      <c r="DK1054" s="67"/>
      <c r="DL1054" s="67"/>
      <c r="DM1054" s="67"/>
      <c r="DN1054" s="67"/>
      <c r="DO1054" s="67"/>
      <c r="DP1054" s="67"/>
      <c r="DQ1054" s="67"/>
      <c r="DR1054" s="67"/>
      <c r="DS1054" s="67"/>
      <c r="DT1054" s="67"/>
      <c r="DU1054" s="67"/>
      <c r="DV1054" s="67"/>
      <c r="DW1054" s="67"/>
      <c r="DX1054" s="67"/>
      <c r="DY1054" s="67"/>
      <c r="DZ1054" s="67"/>
      <c r="EA1054" s="67"/>
      <c r="EB1054" s="67"/>
      <c r="EC1054" s="67"/>
      <c r="ED1054" s="67"/>
      <c r="EE1054" s="67"/>
      <c r="EF1054" s="67"/>
      <c r="EG1054" s="67"/>
      <c r="EH1054" s="67"/>
      <c r="EI1054" s="67"/>
      <c r="EJ1054" s="67"/>
      <c r="EK1054" s="67"/>
      <c r="EL1054" s="67"/>
      <c r="EM1054" s="67"/>
      <c r="EN1054" s="67"/>
      <c r="EO1054" s="67"/>
      <c r="EP1054" s="67"/>
      <c r="EQ1054" s="67"/>
      <c r="ER1054" s="67"/>
      <c r="ES1054" s="67"/>
      <c r="ET1054" s="67"/>
      <c r="EU1054" s="67"/>
      <c r="EV1054" s="67"/>
      <c r="EW1054" s="67"/>
      <c r="EX1054" s="67"/>
      <c r="EY1054" s="67"/>
      <c r="EZ1054" s="67"/>
      <c r="FA1054" s="67"/>
      <c r="FB1054" s="67"/>
      <c r="FC1054" s="67"/>
      <c r="FD1054" s="67"/>
      <c r="FE1054" s="67"/>
      <c r="FF1054" s="67"/>
      <c r="FG1054" s="67"/>
      <c r="FH1054" s="67"/>
      <c r="FI1054" s="67"/>
      <c r="FJ1054" s="67"/>
      <c r="FK1054" s="67"/>
      <c r="FL1054" s="67"/>
      <c r="FM1054" s="67"/>
      <c r="FN1054" s="67"/>
      <c r="FO1054" s="67"/>
      <c r="FP1054" s="67"/>
      <c r="FQ1054" s="67"/>
      <c r="FR1054" s="67"/>
      <c r="FS1054" s="67"/>
      <c r="FT1054" s="67"/>
      <c r="FU1054" s="67"/>
      <c r="FV1054" s="67"/>
      <c r="FW1054" s="67"/>
      <c r="FX1054" s="67"/>
      <c r="FY1054" s="67"/>
      <c r="FZ1054" s="67"/>
      <c r="GA1054" s="67"/>
      <c r="GB1054" s="67"/>
      <c r="GC1054" s="67"/>
      <c r="GD1054" s="67"/>
      <c r="GE1054" s="67"/>
      <c r="GF1054" s="67"/>
      <c r="GG1054" s="67"/>
      <c r="GH1054" s="67"/>
      <c r="GI1054" s="67"/>
      <c r="GJ1054" s="67"/>
      <c r="GK1054" s="67"/>
      <c r="GL1054" s="67"/>
      <c r="GM1054" s="67"/>
      <c r="GN1054" s="67"/>
      <c r="GO1054" s="67"/>
      <c r="GP1054" s="67"/>
      <c r="GQ1054" s="67"/>
      <c r="GR1054" s="67"/>
      <c r="GS1054" s="67"/>
      <c r="GT1054" s="67"/>
      <c r="GU1054" s="67"/>
      <c r="GV1054" s="67"/>
      <c r="GW1054" s="67"/>
      <c r="GX1054" s="67"/>
      <c r="GY1054" s="67"/>
      <c r="GZ1054" s="67"/>
      <c r="HA1054" s="67"/>
      <c r="HB1054" s="67"/>
      <c r="HC1054" s="67"/>
      <c r="HD1054" s="67"/>
      <c r="HE1054" s="67"/>
      <c r="HF1054" s="67"/>
      <c r="HG1054" s="67"/>
      <c r="HH1054" s="67"/>
      <c r="HI1054" s="67"/>
      <c r="HJ1054" s="67"/>
    </row>
    <row r="1055" spans="1:218" s="64" customFormat="1" ht="11.25" hidden="1" customHeight="1">
      <c r="A1055" s="22" t="s">
        <v>615</v>
      </c>
      <c r="B1055" s="22" t="s">
        <v>64</v>
      </c>
      <c r="C1055" s="23" t="s">
        <v>29</v>
      </c>
      <c r="D1055" s="17"/>
      <c r="E1055" s="17">
        <v>-84.37</v>
      </c>
      <c r="F1055" s="90"/>
      <c r="G1055" s="90"/>
      <c r="H1055" s="90"/>
      <c r="I1055" s="90"/>
      <c r="J1055" s="90"/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  <c r="AX1055" s="67"/>
      <c r="AY1055" s="67"/>
      <c r="AZ1055" s="67"/>
      <c r="BA1055" s="67"/>
      <c r="BB1055" s="67"/>
      <c r="BC1055" s="67"/>
      <c r="BD1055" s="67"/>
      <c r="BE1055" s="67"/>
      <c r="BF1055" s="67"/>
      <c r="BG1055" s="67"/>
      <c r="BH1055" s="67"/>
      <c r="BI1055" s="67"/>
      <c r="BJ1055" s="67"/>
      <c r="BK1055" s="67"/>
      <c r="BL1055" s="67"/>
      <c r="BM1055" s="67"/>
      <c r="BN1055" s="67"/>
      <c r="BO1055" s="67"/>
      <c r="BP1055" s="67"/>
      <c r="BQ1055" s="67"/>
      <c r="BR1055" s="67"/>
      <c r="BS1055" s="67"/>
      <c r="BT1055" s="67"/>
      <c r="BU1055" s="67"/>
      <c r="BV1055" s="67"/>
      <c r="BW1055" s="67"/>
      <c r="BX1055" s="67"/>
      <c r="BY1055" s="67"/>
      <c r="BZ1055" s="67"/>
      <c r="CA1055" s="67"/>
      <c r="CB1055" s="67"/>
      <c r="CC1055" s="67"/>
      <c r="CD1055" s="67"/>
      <c r="CE1055" s="67"/>
      <c r="CF1055" s="67"/>
      <c r="CG1055" s="67"/>
      <c r="CH1055" s="67"/>
      <c r="CI1055" s="67"/>
      <c r="CJ1055" s="67"/>
      <c r="CK1055" s="67"/>
      <c r="CL1055" s="67"/>
      <c r="CM1055" s="67"/>
      <c r="CN1055" s="67"/>
      <c r="CO1055" s="67"/>
      <c r="CP1055" s="67"/>
      <c r="CQ1055" s="67"/>
      <c r="CR1055" s="67"/>
      <c r="CS1055" s="67"/>
      <c r="CT1055" s="67"/>
      <c r="CU1055" s="67"/>
      <c r="CV1055" s="67"/>
      <c r="CW1055" s="67"/>
      <c r="CX1055" s="67"/>
      <c r="CY1055" s="67"/>
      <c r="CZ1055" s="67"/>
      <c r="DA1055" s="67"/>
      <c r="DB1055" s="67"/>
      <c r="DC1055" s="67"/>
      <c r="DD1055" s="67"/>
      <c r="DE1055" s="67"/>
      <c r="DF1055" s="67"/>
      <c r="DG1055" s="67"/>
      <c r="DH1055" s="67"/>
      <c r="DI1055" s="67"/>
      <c r="DJ1055" s="67"/>
      <c r="DK1055" s="67"/>
      <c r="DL1055" s="67"/>
      <c r="DM1055" s="67"/>
      <c r="DN1055" s="67"/>
      <c r="DO1055" s="67"/>
      <c r="DP1055" s="67"/>
      <c r="DQ1055" s="67"/>
      <c r="DR1055" s="67"/>
      <c r="DS1055" s="67"/>
      <c r="DT1055" s="67"/>
      <c r="DU1055" s="67"/>
      <c r="DV1055" s="67"/>
      <c r="DW1055" s="67"/>
      <c r="DX1055" s="67"/>
      <c r="DY1055" s="67"/>
      <c r="DZ1055" s="67"/>
      <c r="EA1055" s="67"/>
      <c r="EB1055" s="67"/>
      <c r="EC1055" s="67"/>
      <c r="ED1055" s="67"/>
      <c r="EE1055" s="67"/>
      <c r="EF1055" s="67"/>
      <c r="EG1055" s="67"/>
      <c r="EH1055" s="67"/>
      <c r="EI1055" s="67"/>
      <c r="EJ1055" s="67"/>
      <c r="EK1055" s="67"/>
      <c r="EL1055" s="67"/>
      <c r="EM1055" s="67"/>
      <c r="EN1055" s="67"/>
      <c r="EO1055" s="67"/>
      <c r="EP1055" s="67"/>
      <c r="EQ1055" s="67"/>
      <c r="ER1055" s="67"/>
      <c r="ES1055" s="67"/>
      <c r="ET1055" s="67"/>
      <c r="EU1055" s="67"/>
      <c r="EV1055" s="67"/>
      <c r="EW1055" s="67"/>
      <c r="EX1055" s="67"/>
      <c r="EY1055" s="67"/>
      <c r="EZ1055" s="67"/>
      <c r="FA1055" s="67"/>
      <c r="FB1055" s="67"/>
      <c r="FC1055" s="67"/>
      <c r="FD1055" s="67"/>
      <c r="FE1055" s="67"/>
      <c r="FF1055" s="67"/>
      <c r="FG1055" s="67"/>
      <c r="FH1055" s="67"/>
      <c r="FI1055" s="67"/>
      <c r="FJ1055" s="67"/>
      <c r="FK1055" s="67"/>
      <c r="FL1055" s="67"/>
      <c r="FM1055" s="67"/>
      <c r="FN1055" s="67"/>
      <c r="FO1055" s="67"/>
      <c r="FP1055" s="67"/>
      <c r="FQ1055" s="67"/>
      <c r="FR1055" s="67"/>
      <c r="FS1055" s="67"/>
      <c r="FT1055" s="67"/>
      <c r="FU1055" s="67"/>
      <c r="FV1055" s="67"/>
      <c r="FW1055" s="67"/>
      <c r="FX1055" s="67"/>
      <c r="FY1055" s="67"/>
      <c r="FZ1055" s="67"/>
      <c r="GA1055" s="67"/>
      <c r="GB1055" s="67"/>
      <c r="GC1055" s="67"/>
      <c r="GD1055" s="67"/>
      <c r="GE1055" s="67"/>
      <c r="GF1055" s="67"/>
      <c r="GG1055" s="67"/>
      <c r="GH1055" s="67"/>
      <c r="GI1055" s="67"/>
      <c r="GJ1055" s="67"/>
      <c r="GK1055" s="67"/>
      <c r="GL1055" s="67"/>
      <c r="GM1055" s="67"/>
      <c r="GN1055" s="67"/>
      <c r="GO1055" s="67"/>
      <c r="GP1055" s="67"/>
      <c r="GQ1055" s="67"/>
      <c r="GR1055" s="67"/>
      <c r="GS1055" s="67"/>
      <c r="GT1055" s="67"/>
      <c r="GU1055" s="67"/>
      <c r="GV1055" s="67"/>
      <c r="GW1055" s="67"/>
      <c r="GX1055" s="67"/>
      <c r="GY1055" s="67"/>
      <c r="GZ1055" s="67"/>
      <c r="HA1055" s="67"/>
      <c r="HB1055" s="67"/>
      <c r="HC1055" s="67"/>
      <c r="HD1055" s="67"/>
      <c r="HE1055" s="67"/>
      <c r="HF1055" s="67"/>
      <c r="HG1055" s="67"/>
      <c r="HH1055" s="67"/>
      <c r="HI1055" s="67"/>
      <c r="HJ1055" s="67"/>
    </row>
    <row r="1056" spans="1:218" s="64" customFormat="1" ht="11.25" hidden="1" customHeight="1">
      <c r="A1056" s="22" t="s">
        <v>616</v>
      </c>
      <c r="B1056" s="36" t="s">
        <v>66</v>
      </c>
      <c r="C1056" s="48" t="s">
        <v>65</v>
      </c>
      <c r="D1056" s="17"/>
      <c r="E1056" s="17">
        <v>-423.44</v>
      </c>
      <c r="F1056" s="90"/>
      <c r="G1056" s="90"/>
      <c r="H1056" s="90"/>
      <c r="I1056" s="90"/>
      <c r="J1056" s="90"/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  <c r="AX1056" s="67"/>
      <c r="AY1056" s="67"/>
      <c r="AZ1056" s="67"/>
      <c r="BA1056" s="67"/>
      <c r="BB1056" s="67"/>
      <c r="BC1056" s="67"/>
      <c r="BD1056" s="67"/>
      <c r="BE1056" s="67"/>
      <c r="BF1056" s="67"/>
      <c r="BG1056" s="67"/>
      <c r="BH1056" s="67"/>
      <c r="BI1056" s="67"/>
      <c r="BJ1056" s="67"/>
      <c r="BK1056" s="67"/>
      <c r="BL1056" s="67"/>
      <c r="BM1056" s="67"/>
      <c r="BN1056" s="67"/>
      <c r="BO1056" s="67"/>
      <c r="BP1056" s="67"/>
      <c r="BQ1056" s="67"/>
      <c r="BR1056" s="67"/>
      <c r="BS1056" s="67"/>
      <c r="BT1056" s="67"/>
      <c r="BU1056" s="67"/>
      <c r="BV1056" s="67"/>
      <c r="BW1056" s="67"/>
      <c r="BX1056" s="67"/>
      <c r="BY1056" s="67"/>
      <c r="BZ1056" s="67"/>
      <c r="CA1056" s="67"/>
      <c r="CB1056" s="67"/>
      <c r="CC1056" s="67"/>
      <c r="CD1056" s="67"/>
      <c r="CE1056" s="67"/>
      <c r="CF1056" s="67"/>
      <c r="CG1056" s="67"/>
      <c r="CH1056" s="67"/>
      <c r="CI1056" s="67"/>
      <c r="CJ1056" s="67"/>
      <c r="CK1056" s="67"/>
      <c r="CL1056" s="67"/>
      <c r="CM1056" s="67"/>
      <c r="CN1056" s="67"/>
      <c r="CO1056" s="67"/>
      <c r="CP1056" s="67"/>
      <c r="CQ1056" s="67"/>
      <c r="CR1056" s="67"/>
      <c r="CS1056" s="67"/>
      <c r="CT1056" s="67"/>
      <c r="CU1056" s="67"/>
      <c r="CV1056" s="67"/>
      <c r="CW1056" s="67"/>
      <c r="CX1056" s="67"/>
      <c r="CY1056" s="67"/>
      <c r="CZ1056" s="67"/>
      <c r="DA1056" s="67"/>
      <c r="DB1056" s="67"/>
      <c r="DC1056" s="67"/>
      <c r="DD1056" s="67"/>
      <c r="DE1056" s="67"/>
      <c r="DF1056" s="67"/>
      <c r="DG1056" s="67"/>
      <c r="DH1056" s="67"/>
      <c r="DI1056" s="67"/>
      <c r="DJ1056" s="67"/>
      <c r="DK1056" s="67"/>
      <c r="DL1056" s="67"/>
      <c r="DM1056" s="67"/>
      <c r="DN1056" s="67"/>
      <c r="DO1056" s="67"/>
      <c r="DP1056" s="67"/>
      <c r="DQ1056" s="67"/>
      <c r="DR1056" s="67"/>
      <c r="DS1056" s="67"/>
      <c r="DT1056" s="67"/>
      <c r="DU1056" s="67"/>
      <c r="DV1056" s="67"/>
      <c r="DW1056" s="67"/>
      <c r="DX1056" s="67"/>
      <c r="DY1056" s="67"/>
      <c r="DZ1056" s="67"/>
      <c r="EA1056" s="67"/>
      <c r="EB1056" s="67"/>
      <c r="EC1056" s="67"/>
      <c r="ED1056" s="67"/>
      <c r="EE1056" s="67"/>
      <c r="EF1056" s="67"/>
      <c r="EG1056" s="67"/>
      <c r="EH1056" s="67"/>
      <c r="EI1056" s="67"/>
      <c r="EJ1056" s="67"/>
      <c r="EK1056" s="67"/>
      <c r="EL1056" s="67"/>
      <c r="EM1056" s="67"/>
      <c r="EN1056" s="67"/>
      <c r="EO1056" s="67"/>
      <c r="EP1056" s="67"/>
      <c r="EQ1056" s="67"/>
      <c r="ER1056" s="67"/>
      <c r="ES1056" s="67"/>
      <c r="ET1056" s="67"/>
      <c r="EU1056" s="67"/>
      <c r="EV1056" s="67"/>
      <c r="EW1056" s="67"/>
      <c r="EX1056" s="67"/>
      <c r="EY1056" s="67"/>
      <c r="EZ1056" s="67"/>
      <c r="FA1056" s="67"/>
      <c r="FB1056" s="67"/>
      <c r="FC1056" s="67"/>
      <c r="FD1056" s="67"/>
      <c r="FE1056" s="67"/>
      <c r="FF1056" s="67"/>
      <c r="FG1056" s="67"/>
      <c r="FH1056" s="67"/>
      <c r="FI1056" s="67"/>
      <c r="FJ1056" s="67"/>
      <c r="FK1056" s="67"/>
      <c r="FL1056" s="67"/>
      <c r="FM1056" s="67"/>
      <c r="FN1056" s="67"/>
      <c r="FO1056" s="67"/>
      <c r="FP1056" s="67"/>
      <c r="FQ1056" s="67"/>
      <c r="FR1056" s="67"/>
      <c r="FS1056" s="67"/>
      <c r="FT1056" s="67"/>
      <c r="FU1056" s="67"/>
      <c r="FV1056" s="67"/>
      <c r="FW1056" s="67"/>
      <c r="FX1056" s="67"/>
      <c r="FY1056" s="67"/>
      <c r="FZ1056" s="67"/>
      <c r="GA1056" s="67"/>
      <c r="GB1056" s="67"/>
      <c r="GC1056" s="67"/>
      <c r="GD1056" s="67"/>
      <c r="GE1056" s="67"/>
      <c r="GF1056" s="67"/>
      <c r="GG1056" s="67"/>
      <c r="GH1056" s="67"/>
      <c r="GI1056" s="67"/>
      <c r="GJ1056" s="67"/>
      <c r="GK1056" s="67"/>
      <c r="GL1056" s="67"/>
      <c r="GM1056" s="67"/>
      <c r="GN1056" s="67"/>
      <c r="GO1056" s="67"/>
      <c r="GP1056" s="67"/>
      <c r="GQ1056" s="67"/>
      <c r="GR1056" s="67"/>
      <c r="GS1056" s="67"/>
      <c r="GT1056" s="67"/>
      <c r="GU1056" s="67"/>
      <c r="GV1056" s="67"/>
      <c r="GW1056" s="67"/>
      <c r="GX1056" s="67"/>
      <c r="GY1056" s="67"/>
      <c r="GZ1056" s="67"/>
      <c r="HA1056" s="67"/>
      <c r="HB1056" s="67"/>
      <c r="HC1056" s="67"/>
      <c r="HD1056" s="67"/>
      <c r="HE1056" s="67"/>
      <c r="HF1056" s="67"/>
      <c r="HG1056" s="67"/>
      <c r="HH1056" s="67"/>
      <c r="HI1056" s="67"/>
      <c r="HJ1056" s="67"/>
    </row>
    <row r="1057" spans="1:218" s="64" customFormat="1" ht="11.25" hidden="1" customHeight="1">
      <c r="A1057" s="22" t="s">
        <v>626</v>
      </c>
      <c r="B1057" s="36" t="s">
        <v>69</v>
      </c>
      <c r="C1057" s="48" t="s">
        <v>68</v>
      </c>
      <c r="D1057" s="17"/>
      <c r="E1057" s="17">
        <v>-717.09</v>
      </c>
      <c r="F1057" s="90"/>
      <c r="G1057" s="90"/>
      <c r="H1057" s="90"/>
      <c r="I1057" s="90"/>
      <c r="J1057" s="90"/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  <c r="AX1057" s="67"/>
      <c r="AY1057" s="67"/>
      <c r="AZ1057" s="67"/>
      <c r="BA1057" s="67"/>
      <c r="BB1057" s="67"/>
      <c r="BC1057" s="67"/>
      <c r="BD1057" s="67"/>
      <c r="BE1057" s="67"/>
      <c r="BF1057" s="67"/>
      <c r="BG1057" s="67"/>
      <c r="BH1057" s="67"/>
      <c r="BI1057" s="67"/>
      <c r="BJ1057" s="67"/>
      <c r="BK1057" s="67"/>
      <c r="BL1057" s="67"/>
      <c r="BM1057" s="67"/>
      <c r="BN1057" s="67"/>
      <c r="BO1057" s="67"/>
      <c r="BP1057" s="67"/>
      <c r="BQ1057" s="67"/>
      <c r="BR1057" s="67"/>
      <c r="BS1057" s="67"/>
      <c r="BT1057" s="67"/>
      <c r="BU1057" s="67"/>
      <c r="BV1057" s="67"/>
      <c r="BW1057" s="67"/>
      <c r="BX1057" s="67"/>
      <c r="BY1057" s="67"/>
      <c r="BZ1057" s="67"/>
      <c r="CA1057" s="67"/>
      <c r="CB1057" s="67"/>
      <c r="CC1057" s="67"/>
      <c r="CD1057" s="67"/>
      <c r="CE1057" s="67"/>
      <c r="CF1057" s="67"/>
      <c r="CG1057" s="67"/>
      <c r="CH1057" s="67"/>
      <c r="CI1057" s="67"/>
      <c r="CJ1057" s="67"/>
      <c r="CK1057" s="67"/>
      <c r="CL1057" s="67"/>
      <c r="CM1057" s="67"/>
      <c r="CN1057" s="67"/>
      <c r="CO1057" s="67"/>
      <c r="CP1057" s="67"/>
      <c r="CQ1057" s="67"/>
      <c r="CR1057" s="67"/>
      <c r="CS1057" s="67"/>
      <c r="CT1057" s="67"/>
      <c r="CU1057" s="67"/>
      <c r="CV1057" s="67"/>
      <c r="CW1057" s="67"/>
      <c r="CX1057" s="67"/>
      <c r="CY1057" s="67"/>
      <c r="CZ1057" s="67"/>
      <c r="DA1057" s="67"/>
      <c r="DB1057" s="67"/>
      <c r="DC1057" s="67"/>
      <c r="DD1057" s="67"/>
      <c r="DE1057" s="67"/>
      <c r="DF1057" s="67"/>
      <c r="DG1057" s="67"/>
      <c r="DH1057" s="67"/>
      <c r="DI1057" s="67"/>
      <c r="DJ1057" s="67"/>
      <c r="DK1057" s="67"/>
      <c r="DL1057" s="67"/>
      <c r="DM1057" s="67"/>
      <c r="DN1057" s="67"/>
      <c r="DO1057" s="67"/>
      <c r="DP1057" s="67"/>
      <c r="DQ1057" s="67"/>
      <c r="DR1057" s="67"/>
      <c r="DS1057" s="67"/>
      <c r="DT1057" s="67"/>
      <c r="DU1057" s="67"/>
      <c r="DV1057" s="67"/>
      <c r="DW1057" s="67"/>
      <c r="DX1057" s="67"/>
      <c r="DY1057" s="67"/>
      <c r="DZ1057" s="67"/>
      <c r="EA1057" s="67"/>
      <c r="EB1057" s="67"/>
      <c r="EC1057" s="67"/>
      <c r="ED1057" s="67"/>
      <c r="EE1057" s="67"/>
      <c r="EF1057" s="67"/>
      <c r="EG1057" s="67"/>
      <c r="EH1057" s="67"/>
      <c r="EI1057" s="67"/>
      <c r="EJ1057" s="67"/>
      <c r="EK1057" s="67"/>
      <c r="EL1057" s="67"/>
      <c r="EM1057" s="67"/>
      <c r="EN1057" s="67"/>
      <c r="EO1057" s="67"/>
      <c r="EP1057" s="67"/>
      <c r="EQ1057" s="67"/>
      <c r="ER1057" s="67"/>
      <c r="ES1057" s="67"/>
      <c r="ET1057" s="67"/>
      <c r="EU1057" s="67"/>
      <c r="EV1057" s="67"/>
      <c r="EW1057" s="67"/>
      <c r="EX1057" s="67"/>
      <c r="EY1057" s="67"/>
      <c r="EZ1057" s="67"/>
      <c r="FA1057" s="67"/>
      <c r="FB1057" s="67"/>
      <c r="FC1057" s="67"/>
      <c r="FD1057" s="67"/>
      <c r="FE1057" s="67"/>
      <c r="FF1057" s="67"/>
      <c r="FG1057" s="67"/>
      <c r="FH1057" s="67"/>
      <c r="FI1057" s="67"/>
      <c r="FJ1057" s="67"/>
      <c r="FK1057" s="67"/>
      <c r="FL1057" s="67"/>
      <c r="FM1057" s="67"/>
      <c r="FN1057" s="67"/>
      <c r="FO1057" s="67"/>
      <c r="FP1057" s="67"/>
      <c r="FQ1057" s="67"/>
      <c r="FR1057" s="67"/>
      <c r="FS1057" s="67"/>
      <c r="FT1057" s="67"/>
      <c r="FU1057" s="67"/>
      <c r="FV1057" s="67"/>
      <c r="FW1057" s="67"/>
      <c r="FX1057" s="67"/>
      <c r="FY1057" s="67"/>
      <c r="FZ1057" s="67"/>
      <c r="GA1057" s="67"/>
      <c r="GB1057" s="67"/>
      <c r="GC1057" s="67"/>
      <c r="GD1057" s="67"/>
      <c r="GE1057" s="67"/>
      <c r="GF1057" s="67"/>
      <c r="GG1057" s="67"/>
      <c r="GH1057" s="67"/>
      <c r="GI1057" s="67"/>
      <c r="GJ1057" s="67"/>
      <c r="GK1057" s="67"/>
      <c r="GL1057" s="67"/>
      <c r="GM1057" s="67"/>
      <c r="GN1057" s="67"/>
      <c r="GO1057" s="67"/>
      <c r="GP1057" s="67"/>
      <c r="GQ1057" s="67"/>
      <c r="GR1057" s="67"/>
      <c r="GS1057" s="67"/>
      <c r="GT1057" s="67"/>
      <c r="GU1057" s="67"/>
      <c r="GV1057" s="67"/>
      <c r="GW1057" s="67"/>
      <c r="GX1057" s="67"/>
      <c r="GY1057" s="67"/>
      <c r="GZ1057" s="67"/>
      <c r="HA1057" s="67"/>
      <c r="HB1057" s="67"/>
      <c r="HC1057" s="67"/>
      <c r="HD1057" s="67"/>
      <c r="HE1057" s="67"/>
      <c r="HF1057" s="67"/>
      <c r="HG1057" s="67"/>
      <c r="HH1057" s="67"/>
      <c r="HI1057" s="67"/>
      <c r="HJ1057" s="67"/>
    </row>
    <row r="1058" spans="1:218" s="64" customFormat="1" ht="11.25" hidden="1" customHeight="1">
      <c r="A1058" s="22" t="s">
        <v>627</v>
      </c>
      <c r="B1058" s="36" t="s">
        <v>71</v>
      </c>
      <c r="C1058" s="48" t="s">
        <v>70</v>
      </c>
      <c r="D1058" s="17"/>
      <c r="E1058" s="17">
        <v>-1666.98</v>
      </c>
      <c r="F1058" s="90"/>
      <c r="G1058" s="90"/>
      <c r="H1058" s="90"/>
      <c r="I1058" s="90"/>
      <c r="J1058" s="90"/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67"/>
      <c r="AX1058" s="67"/>
      <c r="AY1058" s="67"/>
      <c r="AZ1058" s="67"/>
      <c r="BA1058" s="67"/>
      <c r="BB1058" s="67"/>
      <c r="BC1058" s="67"/>
      <c r="BD1058" s="67"/>
      <c r="BE1058" s="67"/>
      <c r="BF1058" s="67"/>
      <c r="BG1058" s="67"/>
      <c r="BH1058" s="67"/>
      <c r="BI1058" s="67"/>
      <c r="BJ1058" s="67"/>
      <c r="BK1058" s="67"/>
      <c r="BL1058" s="67"/>
      <c r="BM1058" s="67"/>
      <c r="BN1058" s="67"/>
      <c r="BO1058" s="67"/>
      <c r="BP1058" s="67"/>
      <c r="BQ1058" s="67"/>
      <c r="BR1058" s="67"/>
      <c r="BS1058" s="67"/>
      <c r="BT1058" s="67"/>
      <c r="BU1058" s="67"/>
      <c r="BV1058" s="67"/>
      <c r="BW1058" s="67"/>
      <c r="BX1058" s="67"/>
      <c r="BY1058" s="67"/>
      <c r="BZ1058" s="67"/>
      <c r="CA1058" s="67"/>
      <c r="CB1058" s="67"/>
      <c r="CC1058" s="67"/>
      <c r="CD1058" s="67"/>
      <c r="CE1058" s="67"/>
      <c r="CF1058" s="67"/>
      <c r="CG1058" s="67"/>
      <c r="CH1058" s="67"/>
      <c r="CI1058" s="67"/>
      <c r="CJ1058" s="67"/>
      <c r="CK1058" s="67"/>
      <c r="CL1058" s="67"/>
      <c r="CM1058" s="67"/>
      <c r="CN1058" s="67"/>
      <c r="CO1058" s="67"/>
      <c r="CP1058" s="67"/>
      <c r="CQ1058" s="67"/>
      <c r="CR1058" s="67"/>
      <c r="CS1058" s="67"/>
      <c r="CT1058" s="67"/>
      <c r="CU1058" s="67"/>
      <c r="CV1058" s="67"/>
      <c r="CW1058" s="67"/>
      <c r="CX1058" s="67"/>
      <c r="CY1058" s="67"/>
      <c r="CZ1058" s="67"/>
      <c r="DA1058" s="67"/>
      <c r="DB1058" s="67"/>
      <c r="DC1058" s="67"/>
      <c r="DD1058" s="67"/>
      <c r="DE1058" s="67"/>
      <c r="DF1058" s="67"/>
      <c r="DG1058" s="67"/>
      <c r="DH1058" s="67"/>
      <c r="DI1058" s="67"/>
      <c r="DJ1058" s="67"/>
      <c r="DK1058" s="67"/>
      <c r="DL1058" s="67"/>
      <c r="DM1058" s="67"/>
      <c r="DN1058" s="67"/>
      <c r="DO1058" s="67"/>
      <c r="DP1058" s="67"/>
      <c r="DQ1058" s="67"/>
      <c r="DR1058" s="67"/>
      <c r="DS1058" s="67"/>
      <c r="DT1058" s="67"/>
      <c r="DU1058" s="67"/>
      <c r="DV1058" s="67"/>
      <c r="DW1058" s="67"/>
      <c r="DX1058" s="67"/>
      <c r="DY1058" s="67"/>
      <c r="DZ1058" s="67"/>
      <c r="EA1058" s="67"/>
      <c r="EB1058" s="67"/>
      <c r="EC1058" s="67"/>
      <c r="ED1058" s="67"/>
      <c r="EE1058" s="67"/>
      <c r="EF1058" s="67"/>
      <c r="EG1058" s="67"/>
      <c r="EH1058" s="67"/>
      <c r="EI1058" s="67"/>
      <c r="EJ1058" s="67"/>
      <c r="EK1058" s="67"/>
      <c r="EL1058" s="67"/>
      <c r="EM1058" s="67"/>
      <c r="EN1058" s="67"/>
      <c r="EO1058" s="67"/>
      <c r="EP1058" s="67"/>
      <c r="EQ1058" s="67"/>
      <c r="ER1058" s="67"/>
      <c r="ES1058" s="67"/>
      <c r="ET1058" s="67"/>
      <c r="EU1058" s="67"/>
      <c r="EV1058" s="67"/>
      <c r="EW1058" s="67"/>
      <c r="EX1058" s="67"/>
      <c r="EY1058" s="67"/>
      <c r="EZ1058" s="67"/>
      <c r="FA1058" s="67"/>
      <c r="FB1058" s="67"/>
      <c r="FC1058" s="67"/>
      <c r="FD1058" s="67"/>
      <c r="FE1058" s="67"/>
      <c r="FF1058" s="67"/>
      <c r="FG1058" s="67"/>
      <c r="FH1058" s="67"/>
      <c r="FI1058" s="67"/>
      <c r="FJ1058" s="67"/>
      <c r="FK1058" s="67"/>
      <c r="FL1058" s="67"/>
      <c r="FM1058" s="67"/>
      <c r="FN1058" s="67"/>
      <c r="FO1058" s="67"/>
      <c r="FP1058" s="67"/>
      <c r="FQ1058" s="67"/>
      <c r="FR1058" s="67"/>
      <c r="FS1058" s="67"/>
      <c r="FT1058" s="67"/>
      <c r="FU1058" s="67"/>
      <c r="FV1058" s="67"/>
      <c r="FW1058" s="67"/>
      <c r="FX1058" s="67"/>
      <c r="FY1058" s="67"/>
      <c r="FZ1058" s="67"/>
      <c r="GA1058" s="67"/>
      <c r="GB1058" s="67"/>
      <c r="GC1058" s="67"/>
      <c r="GD1058" s="67"/>
      <c r="GE1058" s="67"/>
      <c r="GF1058" s="67"/>
      <c r="GG1058" s="67"/>
      <c r="GH1058" s="67"/>
      <c r="GI1058" s="67"/>
      <c r="GJ1058" s="67"/>
      <c r="GK1058" s="67"/>
      <c r="GL1058" s="67"/>
      <c r="GM1058" s="67"/>
      <c r="GN1058" s="67"/>
      <c r="GO1058" s="67"/>
      <c r="GP1058" s="67"/>
      <c r="GQ1058" s="67"/>
      <c r="GR1058" s="67"/>
      <c r="GS1058" s="67"/>
      <c r="GT1058" s="67"/>
      <c r="GU1058" s="67"/>
      <c r="GV1058" s="67"/>
      <c r="GW1058" s="67"/>
      <c r="GX1058" s="67"/>
      <c r="GY1058" s="67"/>
      <c r="GZ1058" s="67"/>
      <c r="HA1058" s="67"/>
      <c r="HB1058" s="67"/>
      <c r="HC1058" s="67"/>
      <c r="HD1058" s="67"/>
      <c r="HE1058" s="67"/>
      <c r="HF1058" s="67"/>
      <c r="HG1058" s="67"/>
      <c r="HH1058" s="67"/>
      <c r="HI1058" s="67"/>
      <c r="HJ1058" s="67"/>
    </row>
    <row r="1059" spans="1:218" s="64" customFormat="1" ht="11.25" hidden="1" customHeight="1">
      <c r="A1059" s="22" t="s">
        <v>1463</v>
      </c>
      <c r="B1059" s="22" t="s">
        <v>74</v>
      </c>
      <c r="C1059" s="23" t="s">
        <v>73</v>
      </c>
      <c r="D1059" s="90"/>
      <c r="E1059" s="90"/>
      <c r="F1059" s="90"/>
      <c r="G1059" s="90"/>
      <c r="H1059" s="90"/>
      <c r="I1059" s="90"/>
      <c r="J1059" s="90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67"/>
      <c r="AX1059" s="67"/>
      <c r="AY1059" s="67"/>
      <c r="AZ1059" s="67"/>
      <c r="BA1059" s="67"/>
      <c r="BB1059" s="67"/>
      <c r="BC1059" s="67"/>
      <c r="BD1059" s="67"/>
      <c r="BE1059" s="67"/>
      <c r="BF1059" s="67"/>
      <c r="BG1059" s="67"/>
      <c r="BH1059" s="67"/>
      <c r="BI1059" s="67"/>
      <c r="BJ1059" s="67"/>
      <c r="BK1059" s="67"/>
      <c r="BL1059" s="67"/>
      <c r="BM1059" s="67"/>
      <c r="BN1059" s="67"/>
      <c r="BO1059" s="67"/>
      <c r="BP1059" s="67"/>
      <c r="BQ1059" s="67"/>
      <c r="BR1059" s="67"/>
      <c r="BS1059" s="67"/>
      <c r="BT1059" s="67"/>
      <c r="BU1059" s="67"/>
      <c r="BV1059" s="67"/>
      <c r="BW1059" s="67"/>
      <c r="BX1059" s="67"/>
      <c r="BY1059" s="67"/>
      <c r="BZ1059" s="67"/>
      <c r="CA1059" s="67"/>
      <c r="CB1059" s="67"/>
      <c r="CC1059" s="67"/>
      <c r="CD1059" s="67"/>
      <c r="CE1059" s="67"/>
      <c r="CF1059" s="67"/>
      <c r="CG1059" s="67"/>
      <c r="CH1059" s="67"/>
      <c r="CI1059" s="67"/>
      <c r="CJ1059" s="67"/>
      <c r="CK1059" s="67"/>
      <c r="CL1059" s="67"/>
      <c r="CM1059" s="67"/>
      <c r="CN1059" s="67"/>
      <c r="CO1059" s="67"/>
      <c r="CP1059" s="67"/>
      <c r="CQ1059" s="67"/>
      <c r="CR1059" s="67"/>
      <c r="CS1059" s="67"/>
      <c r="CT1059" s="67"/>
      <c r="CU1059" s="67"/>
      <c r="CV1059" s="67"/>
      <c r="CW1059" s="67"/>
      <c r="CX1059" s="67"/>
      <c r="CY1059" s="67"/>
      <c r="CZ1059" s="67"/>
      <c r="DA1059" s="67"/>
      <c r="DB1059" s="67"/>
      <c r="DC1059" s="67"/>
      <c r="DD1059" s="67"/>
      <c r="DE1059" s="67"/>
      <c r="DF1059" s="67"/>
      <c r="DG1059" s="67"/>
      <c r="DH1059" s="67"/>
      <c r="DI1059" s="67"/>
      <c r="DJ1059" s="67"/>
      <c r="DK1059" s="67"/>
      <c r="DL1059" s="67"/>
      <c r="DM1059" s="67"/>
      <c r="DN1059" s="67"/>
      <c r="DO1059" s="67"/>
      <c r="DP1059" s="67"/>
      <c r="DQ1059" s="67"/>
      <c r="DR1059" s="67"/>
      <c r="DS1059" s="67"/>
      <c r="DT1059" s="67"/>
      <c r="DU1059" s="67"/>
      <c r="DV1059" s="67"/>
      <c r="DW1059" s="67"/>
      <c r="DX1059" s="67"/>
      <c r="DY1059" s="67"/>
      <c r="DZ1059" s="67"/>
      <c r="EA1059" s="67"/>
      <c r="EB1059" s="67"/>
      <c r="EC1059" s="67"/>
      <c r="ED1059" s="67"/>
      <c r="EE1059" s="67"/>
      <c r="EF1059" s="67"/>
      <c r="EG1059" s="67"/>
      <c r="EH1059" s="67"/>
      <c r="EI1059" s="67"/>
      <c r="EJ1059" s="67"/>
      <c r="EK1059" s="67"/>
      <c r="EL1059" s="67"/>
      <c r="EM1059" s="67"/>
      <c r="EN1059" s="67"/>
      <c r="EO1059" s="67"/>
      <c r="EP1059" s="67"/>
      <c r="EQ1059" s="67"/>
      <c r="ER1059" s="67"/>
      <c r="ES1059" s="67"/>
      <c r="ET1059" s="67"/>
      <c r="EU1059" s="67"/>
      <c r="EV1059" s="67"/>
      <c r="EW1059" s="67"/>
      <c r="EX1059" s="67"/>
      <c r="EY1059" s="67"/>
      <c r="EZ1059" s="67"/>
      <c r="FA1059" s="67"/>
      <c r="FB1059" s="67"/>
      <c r="FC1059" s="67"/>
      <c r="FD1059" s="67"/>
      <c r="FE1059" s="67"/>
      <c r="FF1059" s="67"/>
      <c r="FG1059" s="67"/>
      <c r="FH1059" s="67"/>
      <c r="FI1059" s="67"/>
      <c r="FJ1059" s="67"/>
      <c r="FK1059" s="67"/>
      <c r="FL1059" s="67"/>
      <c r="FM1059" s="67"/>
      <c r="FN1059" s="67"/>
      <c r="FO1059" s="67"/>
      <c r="FP1059" s="67"/>
      <c r="FQ1059" s="67"/>
      <c r="FR1059" s="67"/>
      <c r="FS1059" s="67"/>
      <c r="FT1059" s="67"/>
      <c r="FU1059" s="67"/>
      <c r="FV1059" s="67"/>
      <c r="FW1059" s="67"/>
      <c r="FX1059" s="67"/>
      <c r="FY1059" s="67"/>
      <c r="FZ1059" s="67"/>
      <c r="GA1059" s="67"/>
      <c r="GB1059" s="67"/>
      <c r="GC1059" s="67"/>
      <c r="GD1059" s="67"/>
      <c r="GE1059" s="67"/>
      <c r="GF1059" s="67"/>
      <c r="GG1059" s="67"/>
      <c r="GH1059" s="67"/>
      <c r="GI1059" s="67"/>
      <c r="GJ1059" s="67"/>
      <c r="GK1059" s="67"/>
      <c r="GL1059" s="67"/>
      <c r="GM1059" s="67"/>
      <c r="GN1059" s="67"/>
      <c r="GO1059" s="67"/>
      <c r="GP1059" s="67"/>
      <c r="GQ1059" s="67"/>
      <c r="GR1059" s="67"/>
      <c r="GS1059" s="67"/>
      <c r="GT1059" s="67"/>
      <c r="GU1059" s="67"/>
      <c r="GV1059" s="67"/>
      <c r="GW1059" s="67"/>
      <c r="GX1059" s="67"/>
      <c r="GY1059" s="67"/>
      <c r="GZ1059" s="67"/>
      <c r="HA1059" s="67"/>
      <c r="HB1059" s="67"/>
      <c r="HC1059" s="67"/>
      <c r="HD1059" s="67"/>
      <c r="HE1059" s="67"/>
      <c r="HF1059" s="67"/>
      <c r="HG1059" s="67"/>
      <c r="HH1059" s="67"/>
      <c r="HI1059" s="67"/>
      <c r="HJ1059" s="67"/>
    </row>
    <row r="1060" spans="1:218" s="64" customFormat="1" ht="11.25" hidden="1" customHeight="1">
      <c r="A1060" s="22" t="s">
        <v>628</v>
      </c>
      <c r="B1060" s="36" t="s">
        <v>79</v>
      </c>
      <c r="C1060" s="48" t="s">
        <v>78</v>
      </c>
      <c r="D1060" s="90"/>
      <c r="E1060" s="17">
        <v>-465.44</v>
      </c>
      <c r="F1060" s="90"/>
      <c r="G1060" s="90"/>
      <c r="H1060" s="90"/>
      <c r="I1060" s="90"/>
      <c r="J1060" s="90"/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67"/>
      <c r="AX1060" s="67"/>
      <c r="AY1060" s="67"/>
      <c r="AZ1060" s="67"/>
      <c r="BA1060" s="67"/>
      <c r="BB1060" s="67"/>
      <c r="BC1060" s="67"/>
      <c r="BD1060" s="67"/>
      <c r="BE1060" s="67"/>
      <c r="BF1060" s="67"/>
      <c r="BG1060" s="67"/>
      <c r="BH1060" s="67"/>
      <c r="BI1060" s="67"/>
      <c r="BJ1060" s="67"/>
      <c r="BK1060" s="67"/>
      <c r="BL1060" s="67"/>
      <c r="BM1060" s="67"/>
      <c r="BN1060" s="67"/>
      <c r="BO1060" s="67"/>
      <c r="BP1060" s="67"/>
      <c r="BQ1060" s="67"/>
      <c r="BR1060" s="67"/>
      <c r="BS1060" s="67"/>
      <c r="BT1060" s="67"/>
      <c r="BU1060" s="67"/>
      <c r="BV1060" s="67"/>
      <c r="BW1060" s="67"/>
      <c r="BX1060" s="67"/>
      <c r="BY1060" s="67"/>
      <c r="BZ1060" s="67"/>
      <c r="CA1060" s="67"/>
      <c r="CB1060" s="67"/>
      <c r="CC1060" s="67"/>
      <c r="CD1060" s="67"/>
      <c r="CE1060" s="67"/>
      <c r="CF1060" s="67"/>
      <c r="CG1060" s="67"/>
      <c r="CH1060" s="67"/>
      <c r="CI1060" s="67"/>
      <c r="CJ1060" s="67"/>
      <c r="CK1060" s="67"/>
      <c r="CL1060" s="67"/>
      <c r="CM1060" s="67"/>
      <c r="CN1060" s="67"/>
      <c r="CO1060" s="67"/>
      <c r="CP1060" s="67"/>
      <c r="CQ1060" s="67"/>
      <c r="CR1060" s="67"/>
      <c r="CS1060" s="67"/>
      <c r="CT1060" s="67"/>
      <c r="CU1060" s="67"/>
      <c r="CV1060" s="67"/>
      <c r="CW1060" s="67"/>
      <c r="CX1060" s="67"/>
      <c r="CY1060" s="67"/>
      <c r="CZ1060" s="67"/>
      <c r="DA1060" s="67"/>
      <c r="DB1060" s="67"/>
      <c r="DC1060" s="67"/>
      <c r="DD1060" s="67"/>
      <c r="DE1060" s="67"/>
      <c r="DF1060" s="67"/>
      <c r="DG1060" s="67"/>
      <c r="DH1060" s="67"/>
      <c r="DI1060" s="67"/>
      <c r="DJ1060" s="67"/>
      <c r="DK1060" s="67"/>
      <c r="DL1060" s="67"/>
      <c r="DM1060" s="67"/>
      <c r="DN1060" s="67"/>
      <c r="DO1060" s="67"/>
      <c r="DP1060" s="67"/>
      <c r="DQ1060" s="67"/>
      <c r="DR1060" s="67"/>
      <c r="DS1060" s="67"/>
      <c r="DT1060" s="67"/>
      <c r="DU1060" s="67"/>
      <c r="DV1060" s="67"/>
      <c r="DW1060" s="67"/>
      <c r="DX1060" s="67"/>
      <c r="DY1060" s="67"/>
      <c r="DZ1060" s="67"/>
      <c r="EA1060" s="67"/>
      <c r="EB1060" s="67"/>
      <c r="EC1060" s="67"/>
      <c r="ED1060" s="67"/>
      <c r="EE1060" s="67"/>
      <c r="EF1060" s="67"/>
      <c r="EG1060" s="67"/>
      <c r="EH1060" s="67"/>
      <c r="EI1060" s="67"/>
      <c r="EJ1060" s="67"/>
      <c r="EK1060" s="67"/>
      <c r="EL1060" s="67"/>
      <c r="EM1060" s="67"/>
      <c r="EN1060" s="67"/>
      <c r="EO1060" s="67"/>
      <c r="EP1060" s="67"/>
      <c r="EQ1060" s="67"/>
      <c r="ER1060" s="67"/>
      <c r="ES1060" s="67"/>
      <c r="ET1060" s="67"/>
      <c r="EU1060" s="67"/>
      <c r="EV1060" s="67"/>
      <c r="EW1060" s="67"/>
      <c r="EX1060" s="67"/>
      <c r="EY1060" s="67"/>
      <c r="EZ1060" s="67"/>
      <c r="FA1060" s="67"/>
      <c r="FB1060" s="67"/>
      <c r="FC1060" s="67"/>
      <c r="FD1060" s="67"/>
      <c r="FE1060" s="67"/>
      <c r="FF1060" s="67"/>
      <c r="FG1060" s="67"/>
      <c r="FH1060" s="67"/>
      <c r="FI1060" s="67"/>
      <c r="FJ1060" s="67"/>
      <c r="FK1060" s="67"/>
      <c r="FL1060" s="67"/>
      <c r="FM1060" s="67"/>
      <c r="FN1060" s="67"/>
      <c r="FO1060" s="67"/>
      <c r="FP1060" s="67"/>
      <c r="FQ1060" s="67"/>
      <c r="FR1060" s="67"/>
      <c r="FS1060" s="67"/>
      <c r="FT1060" s="67"/>
      <c r="FU1060" s="67"/>
      <c r="FV1060" s="67"/>
      <c r="FW1060" s="67"/>
      <c r="FX1060" s="67"/>
      <c r="FY1060" s="67"/>
      <c r="FZ1060" s="67"/>
      <c r="GA1060" s="67"/>
      <c r="GB1060" s="67"/>
      <c r="GC1060" s="67"/>
      <c r="GD1060" s="67"/>
      <c r="GE1060" s="67"/>
      <c r="GF1060" s="67"/>
      <c r="GG1060" s="67"/>
      <c r="GH1060" s="67"/>
      <c r="GI1060" s="67"/>
      <c r="GJ1060" s="67"/>
      <c r="GK1060" s="67"/>
      <c r="GL1060" s="67"/>
      <c r="GM1060" s="67"/>
      <c r="GN1060" s="67"/>
      <c r="GO1060" s="67"/>
      <c r="GP1060" s="67"/>
      <c r="GQ1060" s="67"/>
      <c r="GR1060" s="67"/>
      <c r="GS1060" s="67"/>
      <c r="GT1060" s="67"/>
      <c r="GU1060" s="67"/>
      <c r="GV1060" s="67"/>
      <c r="GW1060" s="67"/>
      <c r="GX1060" s="67"/>
      <c r="GY1060" s="67"/>
      <c r="GZ1060" s="67"/>
      <c r="HA1060" s="67"/>
      <c r="HB1060" s="67"/>
      <c r="HC1060" s="67"/>
      <c r="HD1060" s="67"/>
      <c r="HE1060" s="67"/>
      <c r="HF1060" s="67"/>
      <c r="HG1060" s="67"/>
      <c r="HH1060" s="67"/>
      <c r="HI1060" s="67"/>
      <c r="HJ1060" s="67"/>
    </row>
    <row r="1061" spans="1:218" s="64" customFormat="1" ht="11.25" hidden="1" customHeight="1">
      <c r="A1061" s="22" t="s">
        <v>629</v>
      </c>
      <c r="B1061" s="36" t="s">
        <v>83</v>
      </c>
      <c r="C1061" s="48" t="s">
        <v>82</v>
      </c>
      <c r="D1061" s="90"/>
      <c r="E1061" s="17">
        <v>-1152.3399999999999</v>
      </c>
      <c r="F1061" s="90"/>
      <c r="G1061" s="90"/>
      <c r="H1061" s="90"/>
      <c r="I1061" s="90"/>
      <c r="J1061" s="90"/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67"/>
      <c r="AX1061" s="67"/>
      <c r="AY1061" s="67"/>
      <c r="AZ1061" s="67"/>
      <c r="BA1061" s="67"/>
      <c r="BB1061" s="67"/>
      <c r="BC1061" s="67"/>
      <c r="BD1061" s="67"/>
      <c r="BE1061" s="67"/>
      <c r="BF1061" s="67"/>
      <c r="BG1061" s="67"/>
      <c r="BH1061" s="67"/>
      <c r="BI1061" s="67"/>
      <c r="BJ1061" s="67"/>
      <c r="BK1061" s="67"/>
      <c r="BL1061" s="67"/>
      <c r="BM1061" s="67"/>
      <c r="BN1061" s="67"/>
      <c r="BO1061" s="67"/>
      <c r="BP1061" s="67"/>
      <c r="BQ1061" s="67"/>
      <c r="BR1061" s="67"/>
      <c r="BS1061" s="67"/>
      <c r="BT1061" s="67"/>
      <c r="BU1061" s="67"/>
      <c r="BV1061" s="67"/>
      <c r="BW1061" s="67"/>
      <c r="BX1061" s="67"/>
      <c r="BY1061" s="67"/>
      <c r="BZ1061" s="67"/>
      <c r="CA1061" s="67"/>
      <c r="CB1061" s="67"/>
      <c r="CC1061" s="67"/>
      <c r="CD1061" s="67"/>
      <c r="CE1061" s="67"/>
      <c r="CF1061" s="67"/>
      <c r="CG1061" s="67"/>
      <c r="CH1061" s="67"/>
      <c r="CI1061" s="67"/>
      <c r="CJ1061" s="67"/>
      <c r="CK1061" s="67"/>
      <c r="CL1061" s="67"/>
      <c r="CM1061" s="67"/>
      <c r="CN1061" s="67"/>
      <c r="CO1061" s="67"/>
      <c r="CP1061" s="67"/>
      <c r="CQ1061" s="67"/>
      <c r="CR1061" s="67"/>
      <c r="CS1061" s="67"/>
      <c r="CT1061" s="67"/>
      <c r="CU1061" s="67"/>
      <c r="CV1061" s="67"/>
      <c r="CW1061" s="67"/>
      <c r="CX1061" s="67"/>
      <c r="CY1061" s="67"/>
      <c r="CZ1061" s="67"/>
      <c r="DA1061" s="67"/>
      <c r="DB1061" s="67"/>
      <c r="DC1061" s="67"/>
      <c r="DD1061" s="67"/>
      <c r="DE1061" s="67"/>
      <c r="DF1061" s="67"/>
      <c r="DG1061" s="67"/>
      <c r="DH1061" s="67"/>
      <c r="DI1061" s="67"/>
      <c r="DJ1061" s="67"/>
      <c r="DK1061" s="67"/>
      <c r="DL1061" s="67"/>
      <c r="DM1061" s="67"/>
      <c r="DN1061" s="67"/>
      <c r="DO1061" s="67"/>
      <c r="DP1061" s="67"/>
      <c r="DQ1061" s="67"/>
      <c r="DR1061" s="67"/>
      <c r="DS1061" s="67"/>
      <c r="DT1061" s="67"/>
      <c r="DU1061" s="67"/>
      <c r="DV1061" s="67"/>
      <c r="DW1061" s="67"/>
      <c r="DX1061" s="67"/>
      <c r="DY1061" s="67"/>
      <c r="DZ1061" s="67"/>
      <c r="EA1061" s="67"/>
      <c r="EB1061" s="67"/>
      <c r="EC1061" s="67"/>
      <c r="ED1061" s="67"/>
      <c r="EE1061" s="67"/>
      <c r="EF1061" s="67"/>
      <c r="EG1061" s="67"/>
      <c r="EH1061" s="67"/>
      <c r="EI1061" s="67"/>
      <c r="EJ1061" s="67"/>
      <c r="EK1061" s="67"/>
      <c r="EL1061" s="67"/>
      <c r="EM1061" s="67"/>
      <c r="EN1061" s="67"/>
      <c r="EO1061" s="67"/>
      <c r="EP1061" s="67"/>
      <c r="EQ1061" s="67"/>
      <c r="ER1061" s="67"/>
      <c r="ES1061" s="67"/>
      <c r="ET1061" s="67"/>
      <c r="EU1061" s="67"/>
      <c r="EV1061" s="67"/>
      <c r="EW1061" s="67"/>
      <c r="EX1061" s="67"/>
      <c r="EY1061" s="67"/>
      <c r="EZ1061" s="67"/>
      <c r="FA1061" s="67"/>
      <c r="FB1061" s="67"/>
      <c r="FC1061" s="67"/>
      <c r="FD1061" s="67"/>
      <c r="FE1061" s="67"/>
      <c r="FF1061" s="67"/>
      <c r="FG1061" s="67"/>
      <c r="FH1061" s="67"/>
      <c r="FI1061" s="67"/>
      <c r="FJ1061" s="67"/>
      <c r="FK1061" s="67"/>
      <c r="FL1061" s="67"/>
      <c r="FM1061" s="67"/>
      <c r="FN1061" s="67"/>
      <c r="FO1061" s="67"/>
      <c r="FP1061" s="67"/>
      <c r="FQ1061" s="67"/>
      <c r="FR1061" s="67"/>
      <c r="FS1061" s="67"/>
      <c r="FT1061" s="67"/>
      <c r="FU1061" s="67"/>
      <c r="FV1061" s="67"/>
      <c r="FW1061" s="67"/>
      <c r="FX1061" s="67"/>
      <c r="FY1061" s="67"/>
      <c r="FZ1061" s="67"/>
      <c r="GA1061" s="67"/>
      <c r="GB1061" s="67"/>
      <c r="GC1061" s="67"/>
      <c r="GD1061" s="67"/>
      <c r="GE1061" s="67"/>
      <c r="GF1061" s="67"/>
      <c r="GG1061" s="67"/>
      <c r="GH1061" s="67"/>
      <c r="GI1061" s="67"/>
      <c r="GJ1061" s="67"/>
      <c r="GK1061" s="67"/>
      <c r="GL1061" s="67"/>
      <c r="GM1061" s="67"/>
      <c r="GN1061" s="67"/>
      <c r="GO1061" s="67"/>
      <c r="GP1061" s="67"/>
      <c r="GQ1061" s="67"/>
      <c r="GR1061" s="67"/>
      <c r="GS1061" s="67"/>
      <c r="GT1061" s="67"/>
      <c r="GU1061" s="67"/>
      <c r="GV1061" s="67"/>
      <c r="GW1061" s="67"/>
      <c r="GX1061" s="67"/>
      <c r="GY1061" s="67"/>
      <c r="GZ1061" s="67"/>
      <c r="HA1061" s="67"/>
      <c r="HB1061" s="67"/>
      <c r="HC1061" s="67"/>
      <c r="HD1061" s="67"/>
      <c r="HE1061" s="67"/>
      <c r="HF1061" s="67"/>
      <c r="HG1061" s="67"/>
      <c r="HH1061" s="67"/>
      <c r="HI1061" s="67"/>
      <c r="HJ1061" s="67"/>
    </row>
    <row r="1062" spans="1:218" s="64" customFormat="1" ht="11.25" hidden="1" customHeight="1">
      <c r="A1062" s="22" t="s">
        <v>630</v>
      </c>
      <c r="B1062" s="36" t="s">
        <v>85</v>
      </c>
      <c r="C1062" s="48" t="s">
        <v>84</v>
      </c>
      <c r="D1062" s="90"/>
      <c r="E1062" s="17">
        <v>-161</v>
      </c>
      <c r="F1062" s="90"/>
      <c r="G1062" s="90"/>
      <c r="H1062" s="90"/>
      <c r="I1062" s="90"/>
      <c r="J1062" s="90"/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  <c r="AX1062" s="67"/>
      <c r="AY1062" s="67"/>
      <c r="AZ1062" s="67"/>
      <c r="BA1062" s="67"/>
      <c r="BB1062" s="67"/>
      <c r="BC1062" s="67"/>
      <c r="BD1062" s="67"/>
      <c r="BE1062" s="67"/>
      <c r="BF1062" s="67"/>
      <c r="BG1062" s="67"/>
      <c r="BH1062" s="67"/>
      <c r="BI1062" s="67"/>
      <c r="BJ1062" s="67"/>
      <c r="BK1062" s="67"/>
      <c r="BL1062" s="67"/>
      <c r="BM1062" s="67"/>
      <c r="BN1062" s="67"/>
      <c r="BO1062" s="67"/>
      <c r="BP1062" s="67"/>
      <c r="BQ1062" s="67"/>
      <c r="BR1062" s="67"/>
      <c r="BS1062" s="67"/>
      <c r="BT1062" s="67"/>
      <c r="BU1062" s="67"/>
      <c r="BV1062" s="67"/>
      <c r="BW1062" s="67"/>
      <c r="BX1062" s="67"/>
      <c r="BY1062" s="67"/>
      <c r="BZ1062" s="67"/>
      <c r="CA1062" s="67"/>
      <c r="CB1062" s="67"/>
      <c r="CC1062" s="67"/>
      <c r="CD1062" s="67"/>
      <c r="CE1062" s="67"/>
      <c r="CF1062" s="67"/>
      <c r="CG1062" s="67"/>
      <c r="CH1062" s="67"/>
      <c r="CI1062" s="67"/>
      <c r="CJ1062" s="67"/>
      <c r="CK1062" s="67"/>
      <c r="CL1062" s="67"/>
      <c r="CM1062" s="67"/>
      <c r="CN1062" s="67"/>
      <c r="CO1062" s="67"/>
      <c r="CP1062" s="67"/>
      <c r="CQ1062" s="67"/>
      <c r="CR1062" s="67"/>
      <c r="CS1062" s="67"/>
      <c r="CT1062" s="67"/>
      <c r="CU1062" s="67"/>
      <c r="CV1062" s="67"/>
      <c r="CW1062" s="67"/>
      <c r="CX1062" s="67"/>
      <c r="CY1062" s="67"/>
      <c r="CZ1062" s="67"/>
      <c r="DA1062" s="67"/>
      <c r="DB1062" s="67"/>
      <c r="DC1062" s="67"/>
      <c r="DD1062" s="67"/>
      <c r="DE1062" s="67"/>
      <c r="DF1062" s="67"/>
      <c r="DG1062" s="67"/>
      <c r="DH1062" s="67"/>
      <c r="DI1062" s="67"/>
      <c r="DJ1062" s="67"/>
      <c r="DK1062" s="67"/>
      <c r="DL1062" s="67"/>
      <c r="DM1062" s="67"/>
      <c r="DN1062" s="67"/>
      <c r="DO1062" s="67"/>
      <c r="DP1062" s="67"/>
      <c r="DQ1062" s="67"/>
      <c r="DR1062" s="67"/>
      <c r="DS1062" s="67"/>
      <c r="DT1062" s="67"/>
      <c r="DU1062" s="67"/>
      <c r="DV1062" s="67"/>
      <c r="DW1062" s="67"/>
      <c r="DX1062" s="67"/>
      <c r="DY1062" s="67"/>
      <c r="DZ1062" s="67"/>
      <c r="EA1062" s="67"/>
      <c r="EB1062" s="67"/>
      <c r="EC1062" s="67"/>
      <c r="ED1062" s="67"/>
      <c r="EE1062" s="67"/>
      <c r="EF1062" s="67"/>
      <c r="EG1062" s="67"/>
      <c r="EH1062" s="67"/>
      <c r="EI1062" s="67"/>
      <c r="EJ1062" s="67"/>
      <c r="EK1062" s="67"/>
      <c r="EL1062" s="67"/>
      <c r="EM1062" s="67"/>
      <c r="EN1062" s="67"/>
      <c r="EO1062" s="67"/>
      <c r="EP1062" s="67"/>
      <c r="EQ1062" s="67"/>
      <c r="ER1062" s="67"/>
      <c r="ES1062" s="67"/>
      <c r="ET1062" s="67"/>
      <c r="EU1062" s="67"/>
      <c r="EV1062" s="67"/>
      <c r="EW1062" s="67"/>
      <c r="EX1062" s="67"/>
      <c r="EY1062" s="67"/>
      <c r="EZ1062" s="67"/>
      <c r="FA1062" s="67"/>
      <c r="FB1062" s="67"/>
      <c r="FC1062" s="67"/>
      <c r="FD1062" s="67"/>
      <c r="FE1062" s="67"/>
      <c r="FF1062" s="67"/>
      <c r="FG1062" s="67"/>
      <c r="FH1062" s="67"/>
      <c r="FI1062" s="67"/>
      <c r="FJ1062" s="67"/>
      <c r="FK1062" s="67"/>
      <c r="FL1062" s="67"/>
      <c r="FM1062" s="67"/>
      <c r="FN1062" s="67"/>
      <c r="FO1062" s="67"/>
      <c r="FP1062" s="67"/>
      <c r="FQ1062" s="67"/>
      <c r="FR1062" s="67"/>
      <c r="FS1062" s="67"/>
      <c r="FT1062" s="67"/>
      <c r="FU1062" s="67"/>
      <c r="FV1062" s="67"/>
      <c r="FW1062" s="67"/>
      <c r="FX1062" s="67"/>
      <c r="FY1062" s="67"/>
      <c r="FZ1062" s="67"/>
      <c r="GA1062" s="67"/>
      <c r="GB1062" s="67"/>
      <c r="GC1062" s="67"/>
      <c r="GD1062" s="67"/>
      <c r="GE1062" s="67"/>
      <c r="GF1062" s="67"/>
      <c r="GG1062" s="67"/>
      <c r="GH1062" s="67"/>
      <c r="GI1062" s="67"/>
      <c r="GJ1062" s="67"/>
      <c r="GK1062" s="67"/>
      <c r="GL1062" s="67"/>
      <c r="GM1062" s="67"/>
      <c r="GN1062" s="67"/>
      <c r="GO1062" s="67"/>
      <c r="GP1062" s="67"/>
      <c r="GQ1062" s="67"/>
      <c r="GR1062" s="67"/>
      <c r="GS1062" s="67"/>
      <c r="GT1062" s="67"/>
      <c r="GU1062" s="67"/>
      <c r="GV1062" s="67"/>
      <c r="GW1062" s="67"/>
      <c r="GX1062" s="67"/>
      <c r="GY1062" s="67"/>
      <c r="GZ1062" s="67"/>
      <c r="HA1062" s="67"/>
      <c r="HB1062" s="67"/>
      <c r="HC1062" s="67"/>
      <c r="HD1062" s="67"/>
      <c r="HE1062" s="67"/>
      <c r="HF1062" s="67"/>
      <c r="HG1062" s="67"/>
      <c r="HH1062" s="67"/>
      <c r="HI1062" s="67"/>
      <c r="HJ1062" s="67"/>
    </row>
    <row r="1063" spans="1:218" s="64" customFormat="1" ht="11.25" hidden="1" customHeight="1">
      <c r="A1063" s="22" t="s">
        <v>631</v>
      </c>
      <c r="B1063" s="22" t="s">
        <v>87</v>
      </c>
      <c r="C1063" s="48" t="s">
        <v>86</v>
      </c>
      <c r="D1063" s="90"/>
      <c r="E1063" s="17">
        <v>-540.24</v>
      </c>
      <c r="F1063" s="90"/>
      <c r="G1063" s="90"/>
      <c r="H1063" s="90"/>
      <c r="I1063" s="90"/>
      <c r="J1063" s="90"/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67"/>
      <c r="AX1063" s="67"/>
      <c r="AY1063" s="67"/>
      <c r="AZ1063" s="67"/>
      <c r="BA1063" s="67"/>
      <c r="BB1063" s="67"/>
      <c r="BC1063" s="67"/>
      <c r="BD1063" s="67"/>
      <c r="BE1063" s="67"/>
      <c r="BF1063" s="67"/>
      <c r="BG1063" s="67"/>
      <c r="BH1063" s="67"/>
      <c r="BI1063" s="67"/>
      <c r="BJ1063" s="67"/>
      <c r="BK1063" s="67"/>
      <c r="BL1063" s="67"/>
      <c r="BM1063" s="67"/>
      <c r="BN1063" s="67"/>
      <c r="BO1063" s="67"/>
      <c r="BP1063" s="67"/>
      <c r="BQ1063" s="67"/>
      <c r="BR1063" s="67"/>
      <c r="BS1063" s="67"/>
      <c r="BT1063" s="67"/>
      <c r="BU1063" s="67"/>
      <c r="BV1063" s="67"/>
      <c r="BW1063" s="67"/>
      <c r="BX1063" s="67"/>
      <c r="BY1063" s="67"/>
      <c r="BZ1063" s="67"/>
      <c r="CA1063" s="67"/>
      <c r="CB1063" s="67"/>
      <c r="CC1063" s="67"/>
      <c r="CD1063" s="67"/>
      <c r="CE1063" s="67"/>
      <c r="CF1063" s="67"/>
      <c r="CG1063" s="67"/>
      <c r="CH1063" s="67"/>
      <c r="CI1063" s="67"/>
      <c r="CJ1063" s="67"/>
      <c r="CK1063" s="67"/>
      <c r="CL1063" s="67"/>
      <c r="CM1063" s="67"/>
      <c r="CN1063" s="67"/>
      <c r="CO1063" s="67"/>
      <c r="CP1063" s="67"/>
      <c r="CQ1063" s="67"/>
      <c r="CR1063" s="67"/>
      <c r="CS1063" s="67"/>
      <c r="CT1063" s="67"/>
      <c r="CU1063" s="67"/>
      <c r="CV1063" s="67"/>
      <c r="CW1063" s="67"/>
      <c r="CX1063" s="67"/>
      <c r="CY1063" s="67"/>
      <c r="CZ1063" s="67"/>
      <c r="DA1063" s="67"/>
      <c r="DB1063" s="67"/>
      <c r="DC1063" s="67"/>
      <c r="DD1063" s="67"/>
      <c r="DE1063" s="67"/>
      <c r="DF1063" s="67"/>
      <c r="DG1063" s="67"/>
      <c r="DH1063" s="67"/>
      <c r="DI1063" s="67"/>
      <c r="DJ1063" s="67"/>
      <c r="DK1063" s="67"/>
      <c r="DL1063" s="67"/>
      <c r="DM1063" s="67"/>
      <c r="DN1063" s="67"/>
      <c r="DO1063" s="67"/>
      <c r="DP1063" s="67"/>
      <c r="DQ1063" s="67"/>
      <c r="DR1063" s="67"/>
      <c r="DS1063" s="67"/>
      <c r="DT1063" s="67"/>
      <c r="DU1063" s="67"/>
      <c r="DV1063" s="67"/>
      <c r="DW1063" s="67"/>
      <c r="DX1063" s="67"/>
      <c r="DY1063" s="67"/>
      <c r="DZ1063" s="67"/>
      <c r="EA1063" s="67"/>
      <c r="EB1063" s="67"/>
      <c r="EC1063" s="67"/>
      <c r="ED1063" s="67"/>
      <c r="EE1063" s="67"/>
      <c r="EF1063" s="67"/>
      <c r="EG1063" s="67"/>
      <c r="EH1063" s="67"/>
      <c r="EI1063" s="67"/>
      <c r="EJ1063" s="67"/>
      <c r="EK1063" s="67"/>
      <c r="EL1063" s="67"/>
      <c r="EM1063" s="67"/>
      <c r="EN1063" s="67"/>
      <c r="EO1063" s="67"/>
      <c r="EP1063" s="67"/>
      <c r="EQ1063" s="67"/>
      <c r="ER1063" s="67"/>
      <c r="ES1063" s="67"/>
      <c r="ET1063" s="67"/>
      <c r="EU1063" s="67"/>
      <c r="EV1063" s="67"/>
      <c r="EW1063" s="67"/>
      <c r="EX1063" s="67"/>
      <c r="EY1063" s="67"/>
      <c r="EZ1063" s="67"/>
      <c r="FA1063" s="67"/>
      <c r="FB1063" s="67"/>
      <c r="FC1063" s="67"/>
      <c r="FD1063" s="67"/>
      <c r="FE1063" s="67"/>
      <c r="FF1063" s="67"/>
      <c r="FG1063" s="67"/>
      <c r="FH1063" s="67"/>
      <c r="FI1063" s="67"/>
      <c r="FJ1063" s="67"/>
      <c r="FK1063" s="67"/>
      <c r="FL1063" s="67"/>
      <c r="FM1063" s="67"/>
      <c r="FN1063" s="67"/>
      <c r="FO1063" s="67"/>
      <c r="FP1063" s="67"/>
      <c r="FQ1063" s="67"/>
      <c r="FR1063" s="67"/>
      <c r="FS1063" s="67"/>
      <c r="FT1063" s="67"/>
      <c r="FU1063" s="67"/>
      <c r="FV1063" s="67"/>
      <c r="FW1063" s="67"/>
      <c r="FX1063" s="67"/>
      <c r="FY1063" s="67"/>
      <c r="FZ1063" s="67"/>
      <c r="GA1063" s="67"/>
      <c r="GB1063" s="67"/>
      <c r="GC1063" s="67"/>
      <c r="GD1063" s="67"/>
      <c r="GE1063" s="67"/>
      <c r="GF1063" s="67"/>
      <c r="GG1063" s="67"/>
      <c r="GH1063" s="67"/>
      <c r="GI1063" s="67"/>
      <c r="GJ1063" s="67"/>
      <c r="GK1063" s="67"/>
      <c r="GL1063" s="67"/>
      <c r="GM1063" s="67"/>
      <c r="GN1063" s="67"/>
      <c r="GO1063" s="67"/>
      <c r="GP1063" s="67"/>
      <c r="GQ1063" s="67"/>
      <c r="GR1063" s="67"/>
      <c r="GS1063" s="67"/>
      <c r="GT1063" s="67"/>
      <c r="GU1063" s="67"/>
      <c r="GV1063" s="67"/>
      <c r="GW1063" s="67"/>
      <c r="GX1063" s="67"/>
      <c r="GY1063" s="67"/>
      <c r="GZ1063" s="67"/>
      <c r="HA1063" s="67"/>
      <c r="HB1063" s="67"/>
      <c r="HC1063" s="67"/>
      <c r="HD1063" s="67"/>
      <c r="HE1063" s="67"/>
      <c r="HF1063" s="67"/>
      <c r="HG1063" s="67"/>
      <c r="HH1063" s="67"/>
      <c r="HI1063" s="67"/>
      <c r="HJ1063" s="67"/>
    </row>
    <row r="1064" spans="1:218" s="64" customFormat="1" ht="11.25" hidden="1" customHeight="1">
      <c r="A1064" s="22" t="s">
        <v>635</v>
      </c>
      <c r="B1064" s="22" t="s">
        <v>636</v>
      </c>
      <c r="C1064" s="48" t="s">
        <v>72</v>
      </c>
      <c r="D1064" s="90"/>
      <c r="E1064" s="17">
        <v>-348.34</v>
      </c>
      <c r="F1064" s="90"/>
      <c r="G1064" s="90"/>
      <c r="H1064" s="90"/>
      <c r="I1064" s="90"/>
      <c r="J1064" s="90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67"/>
      <c r="AX1064" s="67"/>
      <c r="AY1064" s="67"/>
      <c r="AZ1064" s="67"/>
      <c r="BA1064" s="67"/>
      <c r="BB1064" s="67"/>
      <c r="BC1064" s="67"/>
      <c r="BD1064" s="67"/>
      <c r="BE1064" s="67"/>
      <c r="BF1064" s="67"/>
      <c r="BG1064" s="67"/>
      <c r="BH1064" s="67"/>
      <c r="BI1064" s="67"/>
      <c r="BJ1064" s="67"/>
      <c r="BK1064" s="67"/>
      <c r="BL1064" s="67"/>
      <c r="BM1064" s="67"/>
      <c r="BN1064" s="67"/>
      <c r="BO1064" s="67"/>
      <c r="BP1064" s="67"/>
      <c r="BQ1064" s="67"/>
      <c r="BR1064" s="67"/>
      <c r="BS1064" s="67"/>
      <c r="BT1064" s="67"/>
      <c r="BU1064" s="67"/>
      <c r="BV1064" s="67"/>
      <c r="BW1064" s="67"/>
      <c r="BX1064" s="67"/>
      <c r="BY1064" s="67"/>
      <c r="BZ1064" s="67"/>
      <c r="CA1064" s="67"/>
      <c r="CB1064" s="67"/>
      <c r="CC1064" s="67"/>
      <c r="CD1064" s="67"/>
      <c r="CE1064" s="67"/>
      <c r="CF1064" s="67"/>
      <c r="CG1064" s="67"/>
      <c r="CH1064" s="67"/>
      <c r="CI1064" s="67"/>
      <c r="CJ1064" s="67"/>
      <c r="CK1064" s="67"/>
      <c r="CL1064" s="67"/>
      <c r="CM1064" s="67"/>
      <c r="CN1064" s="67"/>
      <c r="CO1064" s="67"/>
      <c r="CP1064" s="67"/>
      <c r="CQ1064" s="67"/>
      <c r="CR1064" s="67"/>
      <c r="CS1064" s="67"/>
      <c r="CT1064" s="67"/>
      <c r="CU1064" s="67"/>
      <c r="CV1064" s="67"/>
      <c r="CW1064" s="67"/>
      <c r="CX1064" s="67"/>
      <c r="CY1064" s="67"/>
      <c r="CZ1064" s="67"/>
      <c r="DA1064" s="67"/>
      <c r="DB1064" s="67"/>
      <c r="DC1064" s="67"/>
      <c r="DD1064" s="67"/>
      <c r="DE1064" s="67"/>
      <c r="DF1064" s="67"/>
      <c r="DG1064" s="67"/>
      <c r="DH1064" s="67"/>
      <c r="DI1064" s="67"/>
      <c r="DJ1064" s="67"/>
      <c r="DK1064" s="67"/>
      <c r="DL1064" s="67"/>
      <c r="DM1064" s="67"/>
      <c r="DN1064" s="67"/>
      <c r="DO1064" s="67"/>
      <c r="DP1064" s="67"/>
      <c r="DQ1064" s="67"/>
      <c r="DR1064" s="67"/>
      <c r="DS1064" s="67"/>
      <c r="DT1064" s="67"/>
      <c r="DU1064" s="67"/>
      <c r="DV1064" s="67"/>
      <c r="DW1064" s="67"/>
      <c r="DX1064" s="67"/>
      <c r="DY1064" s="67"/>
      <c r="DZ1064" s="67"/>
      <c r="EA1064" s="67"/>
      <c r="EB1064" s="67"/>
      <c r="EC1064" s="67"/>
      <c r="ED1064" s="67"/>
      <c r="EE1064" s="67"/>
      <c r="EF1064" s="67"/>
      <c r="EG1064" s="67"/>
      <c r="EH1064" s="67"/>
      <c r="EI1064" s="67"/>
      <c r="EJ1064" s="67"/>
      <c r="EK1064" s="67"/>
      <c r="EL1064" s="67"/>
      <c r="EM1064" s="67"/>
      <c r="EN1064" s="67"/>
      <c r="EO1064" s="67"/>
      <c r="EP1064" s="67"/>
      <c r="EQ1064" s="67"/>
      <c r="ER1064" s="67"/>
      <c r="ES1064" s="67"/>
      <c r="ET1064" s="67"/>
      <c r="EU1064" s="67"/>
      <c r="EV1064" s="67"/>
      <c r="EW1064" s="67"/>
      <c r="EX1064" s="67"/>
      <c r="EY1064" s="67"/>
      <c r="EZ1064" s="67"/>
      <c r="FA1064" s="67"/>
      <c r="FB1064" s="67"/>
      <c r="FC1064" s="67"/>
      <c r="FD1064" s="67"/>
      <c r="FE1064" s="67"/>
      <c r="FF1064" s="67"/>
      <c r="FG1064" s="67"/>
      <c r="FH1064" s="67"/>
      <c r="FI1064" s="67"/>
      <c r="FJ1064" s="67"/>
      <c r="FK1064" s="67"/>
      <c r="FL1064" s="67"/>
      <c r="FM1064" s="67"/>
      <c r="FN1064" s="67"/>
      <c r="FO1064" s="67"/>
      <c r="FP1064" s="67"/>
      <c r="FQ1064" s="67"/>
      <c r="FR1064" s="67"/>
      <c r="FS1064" s="67"/>
      <c r="FT1064" s="67"/>
      <c r="FU1064" s="67"/>
      <c r="FV1064" s="67"/>
      <c r="FW1064" s="67"/>
      <c r="FX1064" s="67"/>
      <c r="FY1064" s="67"/>
      <c r="FZ1064" s="67"/>
      <c r="GA1064" s="67"/>
      <c r="GB1064" s="67"/>
      <c r="GC1064" s="67"/>
      <c r="GD1064" s="67"/>
      <c r="GE1064" s="67"/>
      <c r="GF1064" s="67"/>
      <c r="GG1064" s="67"/>
      <c r="GH1064" s="67"/>
      <c r="GI1064" s="67"/>
      <c r="GJ1064" s="67"/>
      <c r="GK1064" s="67"/>
      <c r="GL1064" s="67"/>
      <c r="GM1064" s="67"/>
      <c r="GN1064" s="67"/>
      <c r="GO1064" s="67"/>
      <c r="GP1064" s="67"/>
      <c r="GQ1064" s="67"/>
      <c r="GR1064" s="67"/>
      <c r="GS1064" s="67"/>
      <c r="GT1064" s="67"/>
      <c r="GU1064" s="67"/>
      <c r="GV1064" s="67"/>
      <c r="GW1064" s="67"/>
      <c r="GX1064" s="67"/>
      <c r="GY1064" s="67"/>
      <c r="GZ1064" s="67"/>
      <c r="HA1064" s="67"/>
      <c r="HB1064" s="67"/>
      <c r="HC1064" s="67"/>
      <c r="HD1064" s="67"/>
      <c r="HE1064" s="67"/>
      <c r="HF1064" s="67"/>
      <c r="HG1064" s="67"/>
      <c r="HH1064" s="67"/>
      <c r="HI1064" s="67"/>
      <c r="HJ1064" s="67"/>
    </row>
    <row r="1065" spans="1:218" s="64" customFormat="1" ht="11.25" hidden="1" customHeight="1">
      <c r="A1065" s="22" t="s">
        <v>637</v>
      </c>
      <c r="B1065" s="22" t="s">
        <v>638</v>
      </c>
      <c r="C1065" s="48" t="s">
        <v>75</v>
      </c>
      <c r="D1065" s="90"/>
      <c r="E1065" s="17"/>
      <c r="F1065" s="90"/>
      <c r="G1065" s="90"/>
      <c r="H1065" s="90"/>
      <c r="I1065" s="90"/>
      <c r="J1065" s="90"/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  <c r="AY1065" s="67"/>
      <c r="AZ1065" s="67"/>
      <c r="BA1065" s="67"/>
      <c r="BB1065" s="67"/>
      <c r="BC1065" s="67"/>
      <c r="BD1065" s="67"/>
      <c r="BE1065" s="67"/>
      <c r="BF1065" s="67"/>
      <c r="BG1065" s="67"/>
      <c r="BH1065" s="67"/>
      <c r="BI1065" s="67"/>
      <c r="BJ1065" s="67"/>
      <c r="BK1065" s="67"/>
      <c r="BL1065" s="67"/>
      <c r="BM1065" s="67"/>
      <c r="BN1065" s="67"/>
      <c r="BO1065" s="67"/>
      <c r="BP1065" s="67"/>
      <c r="BQ1065" s="67"/>
      <c r="BR1065" s="67"/>
      <c r="BS1065" s="67"/>
      <c r="BT1065" s="67"/>
      <c r="BU1065" s="67"/>
      <c r="BV1065" s="67"/>
      <c r="BW1065" s="67"/>
      <c r="BX1065" s="67"/>
      <c r="BY1065" s="67"/>
      <c r="BZ1065" s="67"/>
      <c r="CA1065" s="67"/>
      <c r="CB1065" s="67"/>
      <c r="CC1065" s="67"/>
      <c r="CD1065" s="67"/>
      <c r="CE1065" s="67"/>
      <c r="CF1065" s="67"/>
      <c r="CG1065" s="67"/>
      <c r="CH1065" s="67"/>
      <c r="CI1065" s="67"/>
      <c r="CJ1065" s="67"/>
      <c r="CK1065" s="67"/>
      <c r="CL1065" s="67"/>
      <c r="CM1065" s="67"/>
      <c r="CN1065" s="67"/>
      <c r="CO1065" s="67"/>
      <c r="CP1065" s="67"/>
      <c r="CQ1065" s="67"/>
      <c r="CR1065" s="67"/>
      <c r="CS1065" s="67"/>
      <c r="CT1065" s="67"/>
      <c r="CU1065" s="67"/>
      <c r="CV1065" s="67"/>
      <c r="CW1065" s="67"/>
      <c r="CX1065" s="67"/>
      <c r="CY1065" s="67"/>
      <c r="CZ1065" s="67"/>
      <c r="DA1065" s="67"/>
      <c r="DB1065" s="67"/>
      <c r="DC1065" s="67"/>
      <c r="DD1065" s="67"/>
      <c r="DE1065" s="67"/>
      <c r="DF1065" s="67"/>
      <c r="DG1065" s="67"/>
      <c r="DH1065" s="67"/>
      <c r="DI1065" s="67"/>
      <c r="DJ1065" s="67"/>
      <c r="DK1065" s="67"/>
      <c r="DL1065" s="67"/>
      <c r="DM1065" s="67"/>
      <c r="DN1065" s="67"/>
      <c r="DO1065" s="67"/>
      <c r="DP1065" s="67"/>
      <c r="DQ1065" s="67"/>
      <c r="DR1065" s="67"/>
      <c r="DS1065" s="67"/>
      <c r="DT1065" s="67"/>
      <c r="DU1065" s="67"/>
      <c r="DV1065" s="67"/>
      <c r="DW1065" s="67"/>
      <c r="DX1065" s="67"/>
      <c r="DY1065" s="67"/>
      <c r="DZ1065" s="67"/>
      <c r="EA1065" s="67"/>
      <c r="EB1065" s="67"/>
      <c r="EC1065" s="67"/>
      <c r="ED1065" s="67"/>
      <c r="EE1065" s="67"/>
      <c r="EF1065" s="67"/>
      <c r="EG1065" s="67"/>
      <c r="EH1065" s="67"/>
      <c r="EI1065" s="67"/>
      <c r="EJ1065" s="67"/>
      <c r="EK1065" s="67"/>
      <c r="EL1065" s="67"/>
      <c r="EM1065" s="67"/>
      <c r="EN1065" s="67"/>
      <c r="EO1065" s="67"/>
      <c r="EP1065" s="67"/>
      <c r="EQ1065" s="67"/>
      <c r="ER1065" s="67"/>
      <c r="ES1065" s="67"/>
      <c r="ET1065" s="67"/>
      <c r="EU1065" s="67"/>
      <c r="EV1065" s="67"/>
      <c r="EW1065" s="67"/>
      <c r="EX1065" s="67"/>
      <c r="EY1065" s="67"/>
      <c r="EZ1065" s="67"/>
      <c r="FA1065" s="67"/>
      <c r="FB1065" s="67"/>
      <c r="FC1065" s="67"/>
      <c r="FD1065" s="67"/>
      <c r="FE1065" s="67"/>
      <c r="FF1065" s="67"/>
      <c r="FG1065" s="67"/>
      <c r="FH1065" s="67"/>
      <c r="FI1065" s="67"/>
      <c r="FJ1065" s="67"/>
      <c r="FK1065" s="67"/>
      <c r="FL1065" s="67"/>
      <c r="FM1065" s="67"/>
      <c r="FN1065" s="67"/>
      <c r="FO1065" s="67"/>
      <c r="FP1065" s="67"/>
      <c r="FQ1065" s="67"/>
      <c r="FR1065" s="67"/>
      <c r="FS1065" s="67"/>
      <c r="FT1065" s="67"/>
      <c r="FU1065" s="67"/>
      <c r="FV1065" s="67"/>
      <c r="FW1065" s="67"/>
      <c r="FX1065" s="67"/>
      <c r="FY1065" s="67"/>
      <c r="FZ1065" s="67"/>
      <c r="GA1065" s="67"/>
      <c r="GB1065" s="67"/>
      <c r="GC1065" s="67"/>
      <c r="GD1065" s="67"/>
      <c r="GE1065" s="67"/>
      <c r="GF1065" s="67"/>
      <c r="GG1065" s="67"/>
      <c r="GH1065" s="67"/>
      <c r="GI1065" s="67"/>
      <c r="GJ1065" s="67"/>
      <c r="GK1065" s="67"/>
      <c r="GL1065" s="67"/>
      <c r="GM1065" s="67"/>
      <c r="GN1065" s="67"/>
      <c r="GO1065" s="67"/>
      <c r="GP1065" s="67"/>
      <c r="GQ1065" s="67"/>
      <c r="GR1065" s="67"/>
      <c r="GS1065" s="67"/>
      <c r="GT1065" s="67"/>
      <c r="GU1065" s="67"/>
      <c r="GV1065" s="67"/>
      <c r="GW1065" s="67"/>
      <c r="GX1065" s="67"/>
      <c r="GY1065" s="67"/>
      <c r="GZ1065" s="67"/>
      <c r="HA1065" s="67"/>
      <c r="HB1065" s="67"/>
      <c r="HC1065" s="67"/>
      <c r="HD1065" s="67"/>
      <c r="HE1065" s="67"/>
      <c r="HF1065" s="67"/>
      <c r="HG1065" s="67"/>
      <c r="HH1065" s="67"/>
      <c r="HI1065" s="67"/>
      <c r="HJ1065" s="67"/>
    </row>
    <row r="1066" spans="1:218" s="64" customFormat="1" ht="11.25" hidden="1" customHeight="1">
      <c r="A1066" s="22" t="s">
        <v>639</v>
      </c>
      <c r="B1066" s="22" t="s">
        <v>77</v>
      </c>
      <c r="C1066" s="48" t="s">
        <v>76</v>
      </c>
      <c r="D1066" s="90"/>
      <c r="E1066" s="17">
        <v>-152.74</v>
      </c>
      <c r="F1066" s="90"/>
      <c r="G1066" s="90"/>
      <c r="H1066" s="90"/>
      <c r="I1066" s="90"/>
      <c r="J1066" s="90"/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  <c r="AY1066" s="67"/>
      <c r="AZ1066" s="67"/>
      <c r="BA1066" s="67"/>
      <c r="BB1066" s="67"/>
      <c r="BC1066" s="67"/>
      <c r="BD1066" s="67"/>
      <c r="BE1066" s="67"/>
      <c r="BF1066" s="67"/>
      <c r="BG1066" s="67"/>
      <c r="BH1066" s="67"/>
      <c r="BI1066" s="67"/>
      <c r="BJ1066" s="67"/>
      <c r="BK1066" s="67"/>
      <c r="BL1066" s="67"/>
      <c r="BM1066" s="67"/>
      <c r="BN1066" s="67"/>
      <c r="BO1066" s="67"/>
      <c r="BP1066" s="67"/>
      <c r="BQ1066" s="67"/>
      <c r="BR1066" s="67"/>
      <c r="BS1066" s="67"/>
      <c r="BT1066" s="67"/>
      <c r="BU1066" s="67"/>
      <c r="BV1066" s="67"/>
      <c r="BW1066" s="67"/>
      <c r="BX1066" s="67"/>
      <c r="BY1066" s="67"/>
      <c r="BZ1066" s="67"/>
      <c r="CA1066" s="67"/>
      <c r="CB1066" s="67"/>
      <c r="CC1066" s="67"/>
      <c r="CD1066" s="67"/>
      <c r="CE1066" s="67"/>
      <c r="CF1066" s="67"/>
      <c r="CG1066" s="67"/>
      <c r="CH1066" s="67"/>
      <c r="CI1066" s="67"/>
      <c r="CJ1066" s="67"/>
      <c r="CK1066" s="67"/>
      <c r="CL1066" s="67"/>
      <c r="CM1066" s="67"/>
      <c r="CN1066" s="67"/>
      <c r="CO1066" s="67"/>
      <c r="CP1066" s="67"/>
      <c r="CQ1066" s="67"/>
      <c r="CR1066" s="67"/>
      <c r="CS1066" s="67"/>
      <c r="CT1066" s="67"/>
      <c r="CU1066" s="67"/>
      <c r="CV1066" s="67"/>
      <c r="CW1066" s="67"/>
      <c r="CX1066" s="67"/>
      <c r="CY1066" s="67"/>
      <c r="CZ1066" s="67"/>
      <c r="DA1066" s="67"/>
      <c r="DB1066" s="67"/>
      <c r="DC1066" s="67"/>
      <c r="DD1066" s="67"/>
      <c r="DE1066" s="67"/>
      <c r="DF1066" s="67"/>
      <c r="DG1066" s="67"/>
      <c r="DH1066" s="67"/>
      <c r="DI1066" s="67"/>
      <c r="DJ1066" s="67"/>
      <c r="DK1066" s="67"/>
      <c r="DL1066" s="67"/>
      <c r="DM1066" s="67"/>
      <c r="DN1066" s="67"/>
      <c r="DO1066" s="67"/>
      <c r="DP1066" s="67"/>
      <c r="DQ1066" s="67"/>
      <c r="DR1066" s="67"/>
      <c r="DS1066" s="67"/>
      <c r="DT1066" s="67"/>
      <c r="DU1066" s="67"/>
      <c r="DV1066" s="67"/>
      <c r="DW1066" s="67"/>
      <c r="DX1066" s="67"/>
      <c r="DY1066" s="67"/>
      <c r="DZ1066" s="67"/>
      <c r="EA1066" s="67"/>
      <c r="EB1066" s="67"/>
      <c r="EC1066" s="67"/>
      <c r="ED1066" s="67"/>
      <c r="EE1066" s="67"/>
      <c r="EF1066" s="67"/>
      <c r="EG1066" s="67"/>
      <c r="EH1066" s="67"/>
      <c r="EI1066" s="67"/>
      <c r="EJ1066" s="67"/>
      <c r="EK1066" s="67"/>
      <c r="EL1066" s="67"/>
      <c r="EM1066" s="67"/>
      <c r="EN1066" s="67"/>
      <c r="EO1066" s="67"/>
      <c r="EP1066" s="67"/>
      <c r="EQ1066" s="67"/>
      <c r="ER1066" s="67"/>
      <c r="ES1066" s="67"/>
      <c r="ET1066" s="67"/>
      <c r="EU1066" s="67"/>
      <c r="EV1066" s="67"/>
      <c r="EW1066" s="67"/>
      <c r="EX1066" s="67"/>
      <c r="EY1066" s="67"/>
      <c r="EZ1066" s="67"/>
      <c r="FA1066" s="67"/>
      <c r="FB1066" s="67"/>
      <c r="FC1066" s="67"/>
      <c r="FD1066" s="67"/>
      <c r="FE1066" s="67"/>
      <c r="FF1066" s="67"/>
      <c r="FG1066" s="67"/>
      <c r="FH1066" s="67"/>
      <c r="FI1066" s="67"/>
      <c r="FJ1066" s="67"/>
      <c r="FK1066" s="67"/>
      <c r="FL1066" s="67"/>
      <c r="FM1066" s="67"/>
      <c r="FN1066" s="67"/>
      <c r="FO1066" s="67"/>
      <c r="FP1066" s="67"/>
      <c r="FQ1066" s="67"/>
      <c r="FR1066" s="67"/>
      <c r="FS1066" s="67"/>
      <c r="FT1066" s="67"/>
      <c r="FU1066" s="67"/>
      <c r="FV1066" s="67"/>
      <c r="FW1066" s="67"/>
      <c r="FX1066" s="67"/>
      <c r="FY1066" s="67"/>
      <c r="FZ1066" s="67"/>
      <c r="GA1066" s="67"/>
      <c r="GB1066" s="67"/>
      <c r="GC1066" s="67"/>
      <c r="GD1066" s="67"/>
      <c r="GE1066" s="67"/>
      <c r="GF1066" s="67"/>
      <c r="GG1066" s="67"/>
      <c r="GH1066" s="67"/>
      <c r="GI1066" s="67"/>
      <c r="GJ1066" s="67"/>
      <c r="GK1066" s="67"/>
      <c r="GL1066" s="67"/>
      <c r="GM1066" s="67"/>
      <c r="GN1066" s="67"/>
      <c r="GO1066" s="67"/>
      <c r="GP1066" s="67"/>
      <c r="GQ1066" s="67"/>
      <c r="GR1066" s="67"/>
      <c r="GS1066" s="67"/>
      <c r="GT1066" s="67"/>
      <c r="GU1066" s="67"/>
      <c r="GV1066" s="67"/>
      <c r="GW1066" s="67"/>
      <c r="GX1066" s="67"/>
      <c r="GY1066" s="67"/>
      <c r="GZ1066" s="67"/>
      <c r="HA1066" s="67"/>
      <c r="HB1066" s="67"/>
      <c r="HC1066" s="67"/>
      <c r="HD1066" s="67"/>
      <c r="HE1066" s="67"/>
      <c r="HF1066" s="67"/>
      <c r="HG1066" s="67"/>
      <c r="HH1066" s="67"/>
      <c r="HI1066" s="67"/>
      <c r="HJ1066" s="67"/>
    </row>
    <row r="1067" spans="1:218" s="64" customFormat="1" ht="11.25" hidden="1" customHeight="1">
      <c r="A1067" s="22" t="s">
        <v>640</v>
      </c>
      <c r="B1067" s="22" t="s">
        <v>89</v>
      </c>
      <c r="C1067" s="48" t="s">
        <v>88</v>
      </c>
      <c r="D1067" s="90"/>
      <c r="E1067" s="17"/>
      <c r="F1067" s="90"/>
      <c r="G1067" s="90"/>
      <c r="H1067" s="90"/>
      <c r="I1067" s="90"/>
      <c r="J1067" s="90"/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  <c r="AY1067" s="67"/>
      <c r="AZ1067" s="67"/>
      <c r="BA1067" s="67"/>
      <c r="BB1067" s="67"/>
      <c r="BC1067" s="67"/>
      <c r="BD1067" s="67"/>
      <c r="BE1067" s="67"/>
      <c r="BF1067" s="67"/>
      <c r="BG1067" s="67"/>
      <c r="BH1067" s="67"/>
      <c r="BI1067" s="67"/>
      <c r="BJ1067" s="67"/>
      <c r="BK1067" s="67"/>
      <c r="BL1067" s="67"/>
      <c r="BM1067" s="67"/>
      <c r="BN1067" s="67"/>
      <c r="BO1067" s="67"/>
      <c r="BP1067" s="67"/>
      <c r="BQ1067" s="67"/>
      <c r="BR1067" s="67"/>
      <c r="BS1067" s="67"/>
      <c r="BT1067" s="67"/>
      <c r="BU1067" s="67"/>
      <c r="BV1067" s="67"/>
      <c r="BW1067" s="67"/>
      <c r="BX1067" s="67"/>
      <c r="BY1067" s="67"/>
      <c r="BZ1067" s="67"/>
      <c r="CA1067" s="67"/>
      <c r="CB1067" s="67"/>
      <c r="CC1067" s="67"/>
      <c r="CD1067" s="67"/>
      <c r="CE1067" s="67"/>
      <c r="CF1067" s="67"/>
      <c r="CG1067" s="67"/>
      <c r="CH1067" s="67"/>
      <c r="CI1067" s="67"/>
      <c r="CJ1067" s="67"/>
      <c r="CK1067" s="67"/>
      <c r="CL1067" s="67"/>
      <c r="CM1067" s="67"/>
      <c r="CN1067" s="67"/>
      <c r="CO1067" s="67"/>
      <c r="CP1067" s="67"/>
      <c r="CQ1067" s="67"/>
      <c r="CR1067" s="67"/>
      <c r="CS1067" s="67"/>
      <c r="CT1067" s="67"/>
      <c r="CU1067" s="67"/>
      <c r="CV1067" s="67"/>
      <c r="CW1067" s="67"/>
      <c r="CX1067" s="67"/>
      <c r="CY1067" s="67"/>
      <c r="CZ1067" s="67"/>
      <c r="DA1067" s="67"/>
      <c r="DB1067" s="67"/>
      <c r="DC1067" s="67"/>
      <c r="DD1067" s="67"/>
      <c r="DE1067" s="67"/>
      <c r="DF1067" s="67"/>
      <c r="DG1067" s="67"/>
      <c r="DH1067" s="67"/>
      <c r="DI1067" s="67"/>
      <c r="DJ1067" s="67"/>
      <c r="DK1067" s="67"/>
      <c r="DL1067" s="67"/>
      <c r="DM1067" s="67"/>
      <c r="DN1067" s="67"/>
      <c r="DO1067" s="67"/>
      <c r="DP1067" s="67"/>
      <c r="DQ1067" s="67"/>
      <c r="DR1067" s="67"/>
      <c r="DS1067" s="67"/>
      <c r="DT1067" s="67"/>
      <c r="DU1067" s="67"/>
      <c r="DV1067" s="67"/>
      <c r="DW1067" s="67"/>
      <c r="DX1067" s="67"/>
      <c r="DY1067" s="67"/>
      <c r="DZ1067" s="67"/>
      <c r="EA1067" s="67"/>
      <c r="EB1067" s="67"/>
      <c r="EC1067" s="67"/>
      <c r="ED1067" s="67"/>
      <c r="EE1067" s="67"/>
      <c r="EF1067" s="67"/>
      <c r="EG1067" s="67"/>
      <c r="EH1067" s="67"/>
      <c r="EI1067" s="67"/>
      <c r="EJ1067" s="67"/>
      <c r="EK1067" s="67"/>
      <c r="EL1067" s="67"/>
      <c r="EM1067" s="67"/>
      <c r="EN1067" s="67"/>
      <c r="EO1067" s="67"/>
      <c r="EP1067" s="67"/>
      <c r="EQ1067" s="67"/>
      <c r="ER1067" s="67"/>
      <c r="ES1067" s="67"/>
      <c r="ET1067" s="67"/>
      <c r="EU1067" s="67"/>
      <c r="EV1067" s="67"/>
      <c r="EW1067" s="67"/>
      <c r="EX1067" s="67"/>
      <c r="EY1067" s="67"/>
      <c r="EZ1067" s="67"/>
      <c r="FA1067" s="67"/>
      <c r="FB1067" s="67"/>
      <c r="FC1067" s="67"/>
      <c r="FD1067" s="67"/>
      <c r="FE1067" s="67"/>
      <c r="FF1067" s="67"/>
      <c r="FG1067" s="67"/>
      <c r="FH1067" s="67"/>
      <c r="FI1067" s="67"/>
      <c r="FJ1067" s="67"/>
      <c r="FK1067" s="67"/>
      <c r="FL1067" s="67"/>
      <c r="FM1067" s="67"/>
      <c r="FN1067" s="67"/>
      <c r="FO1067" s="67"/>
      <c r="FP1067" s="67"/>
      <c r="FQ1067" s="67"/>
      <c r="FR1067" s="67"/>
      <c r="FS1067" s="67"/>
      <c r="FT1067" s="67"/>
      <c r="FU1067" s="67"/>
      <c r="FV1067" s="67"/>
      <c r="FW1067" s="67"/>
      <c r="FX1067" s="67"/>
      <c r="FY1067" s="67"/>
      <c r="FZ1067" s="67"/>
      <c r="GA1067" s="67"/>
      <c r="GB1067" s="67"/>
      <c r="GC1067" s="67"/>
      <c r="GD1067" s="67"/>
      <c r="GE1067" s="67"/>
      <c r="GF1067" s="67"/>
      <c r="GG1067" s="67"/>
      <c r="GH1067" s="67"/>
      <c r="GI1067" s="67"/>
      <c r="GJ1067" s="67"/>
      <c r="GK1067" s="67"/>
      <c r="GL1067" s="67"/>
      <c r="GM1067" s="67"/>
      <c r="GN1067" s="67"/>
      <c r="GO1067" s="67"/>
      <c r="GP1067" s="67"/>
      <c r="GQ1067" s="67"/>
      <c r="GR1067" s="67"/>
      <c r="GS1067" s="67"/>
      <c r="GT1067" s="67"/>
      <c r="GU1067" s="67"/>
      <c r="GV1067" s="67"/>
      <c r="GW1067" s="67"/>
      <c r="GX1067" s="67"/>
      <c r="GY1067" s="67"/>
      <c r="GZ1067" s="67"/>
      <c r="HA1067" s="67"/>
      <c r="HB1067" s="67"/>
      <c r="HC1067" s="67"/>
      <c r="HD1067" s="67"/>
      <c r="HE1067" s="67"/>
      <c r="HF1067" s="67"/>
      <c r="HG1067" s="67"/>
      <c r="HH1067" s="67"/>
      <c r="HI1067" s="67"/>
      <c r="HJ1067" s="67"/>
    </row>
    <row r="1068" spans="1:218" s="64" customFormat="1" ht="11.25" hidden="1" customHeight="1">
      <c r="A1068" s="22" t="s">
        <v>642</v>
      </c>
      <c r="B1068" s="22" t="s">
        <v>90</v>
      </c>
      <c r="C1068" s="48" t="s">
        <v>209</v>
      </c>
      <c r="D1068" s="90"/>
      <c r="E1068" s="17"/>
      <c r="F1068" s="90"/>
      <c r="G1068" s="90"/>
      <c r="H1068" s="90"/>
      <c r="I1068" s="90"/>
      <c r="J1068" s="90"/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  <c r="AY1068" s="67"/>
      <c r="AZ1068" s="67"/>
      <c r="BA1068" s="67"/>
      <c r="BB1068" s="67"/>
      <c r="BC1068" s="67"/>
      <c r="BD1068" s="67"/>
      <c r="BE1068" s="67"/>
      <c r="BF1068" s="67"/>
      <c r="BG1068" s="67"/>
      <c r="BH1068" s="67"/>
      <c r="BI1068" s="67"/>
      <c r="BJ1068" s="67"/>
      <c r="BK1068" s="67"/>
      <c r="BL1068" s="67"/>
      <c r="BM1068" s="67"/>
      <c r="BN1068" s="67"/>
      <c r="BO1068" s="67"/>
      <c r="BP1068" s="67"/>
      <c r="BQ1068" s="67"/>
      <c r="BR1068" s="67"/>
      <c r="BS1068" s="67"/>
      <c r="BT1068" s="67"/>
      <c r="BU1068" s="67"/>
      <c r="BV1068" s="67"/>
      <c r="BW1068" s="67"/>
      <c r="BX1068" s="67"/>
      <c r="BY1068" s="67"/>
      <c r="BZ1068" s="67"/>
      <c r="CA1068" s="67"/>
      <c r="CB1068" s="67"/>
      <c r="CC1068" s="67"/>
      <c r="CD1068" s="67"/>
      <c r="CE1068" s="67"/>
      <c r="CF1068" s="67"/>
      <c r="CG1068" s="67"/>
      <c r="CH1068" s="67"/>
      <c r="CI1068" s="67"/>
      <c r="CJ1068" s="67"/>
      <c r="CK1068" s="67"/>
      <c r="CL1068" s="67"/>
      <c r="CM1068" s="67"/>
      <c r="CN1068" s="67"/>
      <c r="CO1068" s="67"/>
      <c r="CP1068" s="67"/>
      <c r="CQ1068" s="67"/>
      <c r="CR1068" s="67"/>
      <c r="CS1068" s="67"/>
      <c r="CT1068" s="67"/>
      <c r="CU1068" s="67"/>
      <c r="CV1068" s="67"/>
      <c r="CW1068" s="67"/>
      <c r="CX1068" s="67"/>
      <c r="CY1068" s="67"/>
      <c r="CZ1068" s="67"/>
      <c r="DA1068" s="67"/>
      <c r="DB1068" s="67"/>
      <c r="DC1068" s="67"/>
      <c r="DD1068" s="67"/>
      <c r="DE1068" s="67"/>
      <c r="DF1068" s="67"/>
      <c r="DG1068" s="67"/>
      <c r="DH1068" s="67"/>
      <c r="DI1068" s="67"/>
      <c r="DJ1068" s="67"/>
      <c r="DK1068" s="67"/>
      <c r="DL1068" s="67"/>
      <c r="DM1068" s="67"/>
      <c r="DN1068" s="67"/>
      <c r="DO1068" s="67"/>
      <c r="DP1068" s="67"/>
      <c r="DQ1068" s="67"/>
      <c r="DR1068" s="67"/>
      <c r="DS1068" s="67"/>
      <c r="DT1068" s="67"/>
      <c r="DU1068" s="67"/>
      <c r="DV1068" s="67"/>
      <c r="DW1068" s="67"/>
      <c r="DX1068" s="67"/>
      <c r="DY1068" s="67"/>
      <c r="DZ1068" s="67"/>
      <c r="EA1068" s="67"/>
      <c r="EB1068" s="67"/>
      <c r="EC1068" s="67"/>
      <c r="ED1068" s="67"/>
      <c r="EE1068" s="67"/>
      <c r="EF1068" s="67"/>
      <c r="EG1068" s="67"/>
      <c r="EH1068" s="67"/>
      <c r="EI1068" s="67"/>
      <c r="EJ1068" s="67"/>
      <c r="EK1068" s="67"/>
      <c r="EL1068" s="67"/>
      <c r="EM1068" s="67"/>
      <c r="EN1068" s="67"/>
      <c r="EO1068" s="67"/>
      <c r="EP1068" s="67"/>
      <c r="EQ1068" s="67"/>
      <c r="ER1068" s="67"/>
      <c r="ES1068" s="67"/>
      <c r="ET1068" s="67"/>
      <c r="EU1068" s="67"/>
      <c r="EV1068" s="67"/>
      <c r="EW1068" s="67"/>
      <c r="EX1068" s="67"/>
      <c r="EY1068" s="67"/>
      <c r="EZ1068" s="67"/>
      <c r="FA1068" s="67"/>
      <c r="FB1068" s="67"/>
      <c r="FC1068" s="67"/>
      <c r="FD1068" s="67"/>
      <c r="FE1068" s="67"/>
      <c r="FF1068" s="67"/>
      <c r="FG1068" s="67"/>
      <c r="FH1068" s="67"/>
      <c r="FI1068" s="67"/>
      <c r="FJ1068" s="67"/>
      <c r="FK1068" s="67"/>
      <c r="FL1068" s="67"/>
      <c r="FM1068" s="67"/>
      <c r="FN1068" s="67"/>
      <c r="FO1068" s="67"/>
      <c r="FP1068" s="67"/>
      <c r="FQ1068" s="67"/>
      <c r="FR1068" s="67"/>
      <c r="FS1068" s="67"/>
      <c r="FT1068" s="67"/>
      <c r="FU1068" s="67"/>
      <c r="FV1068" s="67"/>
      <c r="FW1068" s="67"/>
      <c r="FX1068" s="67"/>
      <c r="FY1068" s="67"/>
      <c r="FZ1068" s="67"/>
      <c r="GA1068" s="67"/>
      <c r="GB1068" s="67"/>
      <c r="GC1068" s="67"/>
      <c r="GD1068" s="67"/>
      <c r="GE1068" s="67"/>
      <c r="GF1068" s="67"/>
      <c r="GG1068" s="67"/>
      <c r="GH1068" s="67"/>
      <c r="GI1068" s="67"/>
      <c r="GJ1068" s="67"/>
      <c r="GK1068" s="67"/>
      <c r="GL1068" s="67"/>
      <c r="GM1068" s="67"/>
      <c r="GN1068" s="67"/>
      <c r="GO1068" s="67"/>
      <c r="GP1068" s="67"/>
      <c r="GQ1068" s="67"/>
      <c r="GR1068" s="67"/>
      <c r="GS1068" s="67"/>
      <c r="GT1068" s="67"/>
      <c r="GU1068" s="67"/>
      <c r="GV1068" s="67"/>
      <c r="GW1068" s="67"/>
      <c r="GX1068" s="67"/>
      <c r="GY1068" s="67"/>
      <c r="GZ1068" s="67"/>
      <c r="HA1068" s="67"/>
      <c r="HB1068" s="67"/>
      <c r="HC1068" s="67"/>
      <c r="HD1068" s="67"/>
      <c r="HE1068" s="67"/>
      <c r="HF1068" s="67"/>
      <c r="HG1068" s="67"/>
      <c r="HH1068" s="67"/>
      <c r="HI1068" s="67"/>
      <c r="HJ1068" s="67"/>
    </row>
    <row r="1069" spans="1:218" s="64" customFormat="1" ht="11.25" hidden="1" customHeight="1">
      <c r="A1069" s="22" t="s">
        <v>643</v>
      </c>
      <c r="B1069" s="22" t="s">
        <v>644</v>
      </c>
      <c r="C1069" s="48" t="s">
        <v>91</v>
      </c>
      <c r="D1069" s="90"/>
      <c r="E1069" s="17"/>
      <c r="F1069" s="90"/>
      <c r="G1069" s="90"/>
      <c r="H1069" s="90"/>
      <c r="I1069" s="90"/>
      <c r="J1069" s="90"/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  <c r="BA1069" s="67"/>
      <c r="BB1069" s="67"/>
      <c r="BC1069" s="67"/>
      <c r="BD1069" s="67"/>
      <c r="BE1069" s="67"/>
      <c r="BF1069" s="67"/>
      <c r="BG1069" s="67"/>
      <c r="BH1069" s="67"/>
      <c r="BI1069" s="67"/>
      <c r="BJ1069" s="67"/>
      <c r="BK1069" s="67"/>
      <c r="BL1069" s="67"/>
      <c r="BM1069" s="67"/>
      <c r="BN1069" s="67"/>
      <c r="BO1069" s="67"/>
      <c r="BP1069" s="67"/>
      <c r="BQ1069" s="67"/>
      <c r="BR1069" s="67"/>
      <c r="BS1069" s="67"/>
      <c r="BT1069" s="67"/>
      <c r="BU1069" s="67"/>
      <c r="BV1069" s="67"/>
      <c r="BW1069" s="67"/>
      <c r="BX1069" s="67"/>
      <c r="BY1069" s="67"/>
      <c r="BZ1069" s="67"/>
      <c r="CA1069" s="67"/>
      <c r="CB1069" s="67"/>
      <c r="CC1069" s="67"/>
      <c r="CD1069" s="67"/>
      <c r="CE1069" s="67"/>
      <c r="CF1069" s="67"/>
      <c r="CG1069" s="67"/>
      <c r="CH1069" s="67"/>
      <c r="CI1069" s="67"/>
      <c r="CJ1069" s="67"/>
      <c r="CK1069" s="67"/>
      <c r="CL1069" s="67"/>
      <c r="CM1069" s="67"/>
      <c r="CN1069" s="67"/>
      <c r="CO1069" s="67"/>
      <c r="CP1069" s="67"/>
      <c r="CQ1069" s="67"/>
      <c r="CR1069" s="67"/>
      <c r="CS1069" s="67"/>
      <c r="CT1069" s="67"/>
      <c r="CU1069" s="67"/>
      <c r="CV1069" s="67"/>
      <c r="CW1069" s="67"/>
      <c r="CX1069" s="67"/>
      <c r="CY1069" s="67"/>
      <c r="CZ1069" s="67"/>
      <c r="DA1069" s="67"/>
      <c r="DB1069" s="67"/>
      <c r="DC1069" s="67"/>
      <c r="DD1069" s="67"/>
      <c r="DE1069" s="67"/>
      <c r="DF1069" s="67"/>
      <c r="DG1069" s="67"/>
      <c r="DH1069" s="67"/>
      <c r="DI1069" s="67"/>
      <c r="DJ1069" s="67"/>
      <c r="DK1069" s="67"/>
      <c r="DL1069" s="67"/>
      <c r="DM1069" s="67"/>
      <c r="DN1069" s="67"/>
      <c r="DO1069" s="67"/>
      <c r="DP1069" s="67"/>
      <c r="DQ1069" s="67"/>
      <c r="DR1069" s="67"/>
      <c r="DS1069" s="67"/>
      <c r="DT1069" s="67"/>
      <c r="DU1069" s="67"/>
      <c r="DV1069" s="67"/>
      <c r="DW1069" s="67"/>
      <c r="DX1069" s="67"/>
      <c r="DY1069" s="67"/>
      <c r="DZ1069" s="67"/>
      <c r="EA1069" s="67"/>
      <c r="EB1069" s="67"/>
      <c r="EC1069" s="67"/>
      <c r="ED1069" s="67"/>
      <c r="EE1069" s="67"/>
      <c r="EF1069" s="67"/>
      <c r="EG1069" s="67"/>
      <c r="EH1069" s="67"/>
      <c r="EI1069" s="67"/>
      <c r="EJ1069" s="67"/>
      <c r="EK1069" s="67"/>
      <c r="EL1069" s="67"/>
      <c r="EM1069" s="67"/>
      <c r="EN1069" s="67"/>
      <c r="EO1069" s="67"/>
      <c r="EP1069" s="67"/>
      <c r="EQ1069" s="67"/>
      <c r="ER1069" s="67"/>
      <c r="ES1069" s="67"/>
      <c r="ET1069" s="67"/>
      <c r="EU1069" s="67"/>
      <c r="EV1069" s="67"/>
      <c r="EW1069" s="67"/>
      <c r="EX1069" s="67"/>
      <c r="EY1069" s="67"/>
      <c r="EZ1069" s="67"/>
      <c r="FA1069" s="67"/>
      <c r="FB1069" s="67"/>
      <c r="FC1069" s="67"/>
      <c r="FD1069" s="67"/>
      <c r="FE1069" s="67"/>
      <c r="FF1069" s="67"/>
      <c r="FG1069" s="67"/>
      <c r="FH1069" s="67"/>
      <c r="FI1069" s="67"/>
      <c r="FJ1069" s="67"/>
      <c r="FK1069" s="67"/>
      <c r="FL1069" s="67"/>
      <c r="FM1069" s="67"/>
      <c r="FN1069" s="67"/>
      <c r="FO1069" s="67"/>
      <c r="FP1069" s="67"/>
      <c r="FQ1069" s="67"/>
      <c r="FR1069" s="67"/>
      <c r="FS1069" s="67"/>
      <c r="FT1069" s="67"/>
      <c r="FU1069" s="67"/>
      <c r="FV1069" s="67"/>
      <c r="FW1069" s="67"/>
      <c r="FX1069" s="67"/>
      <c r="FY1069" s="67"/>
      <c r="FZ1069" s="67"/>
      <c r="GA1069" s="67"/>
      <c r="GB1069" s="67"/>
      <c r="GC1069" s="67"/>
      <c r="GD1069" s="67"/>
      <c r="GE1069" s="67"/>
      <c r="GF1069" s="67"/>
      <c r="GG1069" s="67"/>
      <c r="GH1069" s="67"/>
      <c r="GI1069" s="67"/>
      <c r="GJ1069" s="67"/>
      <c r="GK1069" s="67"/>
      <c r="GL1069" s="67"/>
      <c r="GM1069" s="67"/>
      <c r="GN1069" s="67"/>
      <c r="GO1069" s="67"/>
      <c r="GP1069" s="67"/>
      <c r="GQ1069" s="67"/>
      <c r="GR1069" s="67"/>
      <c r="GS1069" s="67"/>
      <c r="GT1069" s="67"/>
      <c r="GU1069" s="67"/>
      <c r="GV1069" s="67"/>
      <c r="GW1069" s="67"/>
      <c r="GX1069" s="67"/>
      <c r="GY1069" s="67"/>
      <c r="GZ1069" s="67"/>
      <c r="HA1069" s="67"/>
      <c r="HB1069" s="67"/>
      <c r="HC1069" s="67"/>
      <c r="HD1069" s="67"/>
      <c r="HE1069" s="67"/>
      <c r="HF1069" s="67"/>
      <c r="HG1069" s="67"/>
      <c r="HH1069" s="67"/>
      <c r="HI1069" s="67"/>
      <c r="HJ1069" s="67"/>
    </row>
    <row r="1070" spans="1:218" s="64" customFormat="1" ht="11.25" hidden="1" customHeight="1">
      <c r="A1070" s="22" t="s">
        <v>647</v>
      </c>
      <c r="B1070" s="22" t="s">
        <v>648</v>
      </c>
      <c r="C1070" s="48" t="s">
        <v>234</v>
      </c>
      <c r="D1070" s="90"/>
      <c r="E1070" s="17">
        <v>-3.16</v>
      </c>
      <c r="F1070" s="90"/>
      <c r="G1070" s="90"/>
      <c r="H1070" s="90"/>
      <c r="I1070" s="90"/>
      <c r="J1070" s="90"/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  <c r="AZ1070" s="67"/>
      <c r="BA1070" s="67"/>
      <c r="BB1070" s="67"/>
      <c r="BC1070" s="67"/>
      <c r="BD1070" s="67"/>
      <c r="BE1070" s="67"/>
      <c r="BF1070" s="67"/>
      <c r="BG1070" s="67"/>
      <c r="BH1070" s="67"/>
      <c r="BI1070" s="67"/>
      <c r="BJ1070" s="67"/>
      <c r="BK1070" s="67"/>
      <c r="BL1070" s="67"/>
      <c r="BM1070" s="67"/>
      <c r="BN1070" s="67"/>
      <c r="BO1070" s="67"/>
      <c r="BP1070" s="67"/>
      <c r="BQ1070" s="67"/>
      <c r="BR1070" s="67"/>
      <c r="BS1070" s="67"/>
      <c r="BT1070" s="67"/>
      <c r="BU1070" s="67"/>
      <c r="BV1070" s="67"/>
      <c r="BW1070" s="67"/>
      <c r="BX1070" s="67"/>
      <c r="BY1070" s="67"/>
      <c r="BZ1070" s="67"/>
      <c r="CA1070" s="67"/>
      <c r="CB1070" s="67"/>
      <c r="CC1070" s="67"/>
      <c r="CD1070" s="67"/>
      <c r="CE1070" s="67"/>
      <c r="CF1070" s="67"/>
      <c r="CG1070" s="67"/>
      <c r="CH1070" s="67"/>
      <c r="CI1070" s="67"/>
      <c r="CJ1070" s="67"/>
      <c r="CK1070" s="67"/>
      <c r="CL1070" s="67"/>
      <c r="CM1070" s="67"/>
      <c r="CN1070" s="67"/>
      <c r="CO1070" s="67"/>
      <c r="CP1070" s="67"/>
      <c r="CQ1070" s="67"/>
      <c r="CR1070" s="67"/>
      <c r="CS1070" s="67"/>
      <c r="CT1070" s="67"/>
      <c r="CU1070" s="67"/>
      <c r="CV1070" s="67"/>
      <c r="CW1070" s="67"/>
      <c r="CX1070" s="67"/>
      <c r="CY1070" s="67"/>
      <c r="CZ1070" s="67"/>
      <c r="DA1070" s="67"/>
      <c r="DB1070" s="67"/>
      <c r="DC1070" s="67"/>
      <c r="DD1070" s="67"/>
      <c r="DE1070" s="67"/>
      <c r="DF1070" s="67"/>
      <c r="DG1070" s="67"/>
      <c r="DH1070" s="67"/>
      <c r="DI1070" s="67"/>
      <c r="DJ1070" s="67"/>
      <c r="DK1070" s="67"/>
      <c r="DL1070" s="67"/>
      <c r="DM1070" s="67"/>
      <c r="DN1070" s="67"/>
      <c r="DO1070" s="67"/>
      <c r="DP1070" s="67"/>
      <c r="DQ1070" s="67"/>
      <c r="DR1070" s="67"/>
      <c r="DS1070" s="67"/>
      <c r="DT1070" s="67"/>
      <c r="DU1070" s="67"/>
      <c r="DV1070" s="67"/>
      <c r="DW1070" s="67"/>
      <c r="DX1070" s="67"/>
      <c r="DY1070" s="67"/>
      <c r="DZ1070" s="67"/>
      <c r="EA1070" s="67"/>
      <c r="EB1070" s="67"/>
      <c r="EC1070" s="67"/>
      <c r="ED1070" s="67"/>
      <c r="EE1070" s="67"/>
      <c r="EF1070" s="67"/>
      <c r="EG1070" s="67"/>
      <c r="EH1070" s="67"/>
      <c r="EI1070" s="67"/>
      <c r="EJ1070" s="67"/>
      <c r="EK1070" s="67"/>
      <c r="EL1070" s="67"/>
      <c r="EM1070" s="67"/>
      <c r="EN1070" s="67"/>
      <c r="EO1070" s="67"/>
      <c r="EP1070" s="67"/>
      <c r="EQ1070" s="67"/>
      <c r="ER1070" s="67"/>
      <c r="ES1070" s="67"/>
      <c r="ET1070" s="67"/>
      <c r="EU1070" s="67"/>
      <c r="EV1070" s="67"/>
      <c r="EW1070" s="67"/>
      <c r="EX1070" s="67"/>
      <c r="EY1070" s="67"/>
      <c r="EZ1070" s="67"/>
      <c r="FA1070" s="67"/>
      <c r="FB1070" s="67"/>
      <c r="FC1070" s="67"/>
      <c r="FD1070" s="67"/>
      <c r="FE1070" s="67"/>
      <c r="FF1070" s="67"/>
      <c r="FG1070" s="67"/>
      <c r="FH1070" s="67"/>
      <c r="FI1070" s="67"/>
      <c r="FJ1070" s="67"/>
      <c r="FK1070" s="67"/>
      <c r="FL1070" s="67"/>
      <c r="FM1070" s="67"/>
      <c r="FN1070" s="67"/>
      <c r="FO1070" s="67"/>
      <c r="FP1070" s="67"/>
      <c r="FQ1070" s="67"/>
      <c r="FR1070" s="67"/>
      <c r="FS1070" s="67"/>
      <c r="FT1070" s="67"/>
      <c r="FU1070" s="67"/>
      <c r="FV1070" s="67"/>
      <c r="FW1070" s="67"/>
      <c r="FX1070" s="67"/>
      <c r="FY1070" s="67"/>
      <c r="FZ1070" s="67"/>
      <c r="GA1070" s="67"/>
      <c r="GB1070" s="67"/>
      <c r="GC1070" s="67"/>
      <c r="GD1070" s="67"/>
      <c r="GE1070" s="67"/>
      <c r="GF1070" s="67"/>
      <c r="GG1070" s="67"/>
      <c r="GH1070" s="67"/>
      <c r="GI1070" s="67"/>
      <c r="GJ1070" s="67"/>
      <c r="GK1070" s="67"/>
      <c r="GL1070" s="67"/>
      <c r="GM1070" s="67"/>
      <c r="GN1070" s="67"/>
      <c r="GO1070" s="67"/>
      <c r="GP1070" s="67"/>
      <c r="GQ1070" s="67"/>
      <c r="GR1070" s="67"/>
      <c r="GS1070" s="67"/>
      <c r="GT1070" s="67"/>
      <c r="GU1070" s="67"/>
      <c r="GV1070" s="67"/>
      <c r="GW1070" s="67"/>
      <c r="GX1070" s="67"/>
      <c r="GY1070" s="67"/>
      <c r="GZ1070" s="67"/>
      <c r="HA1070" s="67"/>
      <c r="HB1070" s="67"/>
      <c r="HC1070" s="67"/>
      <c r="HD1070" s="67"/>
      <c r="HE1070" s="67"/>
      <c r="HF1070" s="67"/>
      <c r="HG1070" s="67"/>
      <c r="HH1070" s="67"/>
      <c r="HI1070" s="67"/>
      <c r="HJ1070" s="67"/>
    </row>
    <row r="1071" spans="1:218" s="64" customFormat="1" ht="11.25" hidden="1" customHeight="1">
      <c r="A1071" s="22" t="s">
        <v>632</v>
      </c>
      <c r="B1071" s="22" t="s">
        <v>633</v>
      </c>
      <c r="C1071" s="48" t="s">
        <v>67</v>
      </c>
      <c r="D1071" s="90"/>
      <c r="E1071" s="17">
        <v>-383.51</v>
      </c>
      <c r="F1071" s="90"/>
      <c r="G1071" s="90"/>
      <c r="H1071" s="90"/>
      <c r="I1071" s="90"/>
      <c r="J1071" s="90"/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  <c r="AX1071" s="67"/>
      <c r="AY1071" s="67"/>
      <c r="AZ1071" s="67"/>
      <c r="BA1071" s="67"/>
      <c r="BB1071" s="67"/>
      <c r="BC1071" s="67"/>
      <c r="BD1071" s="67"/>
      <c r="BE1071" s="67"/>
      <c r="BF1071" s="67"/>
      <c r="BG1071" s="67"/>
      <c r="BH1071" s="67"/>
      <c r="BI1071" s="67"/>
      <c r="BJ1071" s="67"/>
      <c r="BK1071" s="67"/>
      <c r="BL1071" s="67"/>
      <c r="BM1071" s="67"/>
      <c r="BN1071" s="67"/>
      <c r="BO1071" s="67"/>
      <c r="BP1071" s="67"/>
      <c r="BQ1071" s="67"/>
      <c r="BR1071" s="67"/>
      <c r="BS1071" s="67"/>
      <c r="BT1071" s="67"/>
      <c r="BU1071" s="67"/>
      <c r="BV1071" s="67"/>
      <c r="BW1071" s="67"/>
      <c r="BX1071" s="67"/>
      <c r="BY1071" s="67"/>
      <c r="BZ1071" s="67"/>
      <c r="CA1071" s="67"/>
      <c r="CB1071" s="67"/>
      <c r="CC1071" s="67"/>
      <c r="CD1071" s="67"/>
      <c r="CE1071" s="67"/>
      <c r="CF1071" s="67"/>
      <c r="CG1071" s="67"/>
      <c r="CH1071" s="67"/>
      <c r="CI1071" s="67"/>
      <c r="CJ1071" s="67"/>
      <c r="CK1071" s="67"/>
      <c r="CL1071" s="67"/>
      <c r="CM1071" s="67"/>
      <c r="CN1071" s="67"/>
      <c r="CO1071" s="67"/>
      <c r="CP1071" s="67"/>
      <c r="CQ1071" s="67"/>
      <c r="CR1071" s="67"/>
      <c r="CS1071" s="67"/>
      <c r="CT1071" s="67"/>
      <c r="CU1071" s="67"/>
      <c r="CV1071" s="67"/>
      <c r="CW1071" s="67"/>
      <c r="CX1071" s="67"/>
      <c r="CY1071" s="67"/>
      <c r="CZ1071" s="67"/>
      <c r="DA1071" s="67"/>
      <c r="DB1071" s="67"/>
      <c r="DC1071" s="67"/>
      <c r="DD1071" s="67"/>
      <c r="DE1071" s="67"/>
      <c r="DF1071" s="67"/>
      <c r="DG1071" s="67"/>
      <c r="DH1071" s="67"/>
      <c r="DI1071" s="67"/>
      <c r="DJ1071" s="67"/>
      <c r="DK1071" s="67"/>
      <c r="DL1071" s="67"/>
      <c r="DM1071" s="67"/>
      <c r="DN1071" s="67"/>
      <c r="DO1071" s="67"/>
      <c r="DP1071" s="67"/>
      <c r="DQ1071" s="67"/>
      <c r="DR1071" s="67"/>
      <c r="DS1071" s="67"/>
      <c r="DT1071" s="67"/>
      <c r="DU1071" s="67"/>
      <c r="DV1071" s="67"/>
      <c r="DW1071" s="67"/>
      <c r="DX1071" s="67"/>
      <c r="DY1071" s="67"/>
      <c r="DZ1071" s="67"/>
      <c r="EA1071" s="67"/>
      <c r="EB1071" s="67"/>
      <c r="EC1071" s="67"/>
      <c r="ED1071" s="67"/>
      <c r="EE1071" s="67"/>
      <c r="EF1071" s="67"/>
      <c r="EG1071" s="67"/>
      <c r="EH1071" s="67"/>
      <c r="EI1071" s="67"/>
      <c r="EJ1071" s="67"/>
      <c r="EK1071" s="67"/>
      <c r="EL1071" s="67"/>
      <c r="EM1071" s="67"/>
      <c r="EN1071" s="67"/>
      <c r="EO1071" s="67"/>
      <c r="EP1071" s="67"/>
      <c r="EQ1071" s="67"/>
      <c r="ER1071" s="67"/>
      <c r="ES1071" s="67"/>
      <c r="ET1071" s="67"/>
      <c r="EU1071" s="67"/>
      <c r="EV1071" s="67"/>
      <c r="EW1071" s="67"/>
      <c r="EX1071" s="67"/>
      <c r="EY1071" s="67"/>
      <c r="EZ1071" s="67"/>
      <c r="FA1071" s="67"/>
      <c r="FB1071" s="67"/>
      <c r="FC1071" s="67"/>
      <c r="FD1071" s="67"/>
      <c r="FE1071" s="67"/>
      <c r="FF1071" s="67"/>
      <c r="FG1071" s="67"/>
      <c r="FH1071" s="67"/>
      <c r="FI1071" s="67"/>
      <c r="FJ1071" s="67"/>
      <c r="FK1071" s="67"/>
      <c r="FL1071" s="67"/>
      <c r="FM1071" s="67"/>
      <c r="FN1071" s="67"/>
      <c r="FO1071" s="67"/>
      <c r="FP1071" s="67"/>
      <c r="FQ1071" s="67"/>
      <c r="FR1071" s="67"/>
      <c r="FS1071" s="67"/>
      <c r="FT1071" s="67"/>
      <c r="FU1071" s="67"/>
      <c r="FV1071" s="67"/>
      <c r="FW1071" s="67"/>
      <c r="FX1071" s="67"/>
      <c r="FY1071" s="67"/>
      <c r="FZ1071" s="67"/>
      <c r="GA1071" s="67"/>
      <c r="GB1071" s="67"/>
      <c r="GC1071" s="67"/>
      <c r="GD1071" s="67"/>
      <c r="GE1071" s="67"/>
      <c r="GF1071" s="67"/>
      <c r="GG1071" s="67"/>
      <c r="GH1071" s="67"/>
      <c r="GI1071" s="67"/>
      <c r="GJ1071" s="67"/>
      <c r="GK1071" s="67"/>
      <c r="GL1071" s="67"/>
      <c r="GM1071" s="67"/>
      <c r="GN1071" s="67"/>
      <c r="GO1071" s="67"/>
      <c r="GP1071" s="67"/>
      <c r="GQ1071" s="67"/>
      <c r="GR1071" s="67"/>
      <c r="GS1071" s="67"/>
      <c r="GT1071" s="67"/>
      <c r="GU1071" s="67"/>
      <c r="GV1071" s="67"/>
      <c r="GW1071" s="67"/>
      <c r="GX1071" s="67"/>
      <c r="GY1071" s="67"/>
      <c r="GZ1071" s="67"/>
      <c r="HA1071" s="67"/>
      <c r="HB1071" s="67"/>
      <c r="HC1071" s="67"/>
      <c r="HD1071" s="67"/>
      <c r="HE1071" s="67"/>
      <c r="HF1071" s="67"/>
      <c r="HG1071" s="67"/>
      <c r="HH1071" s="67"/>
      <c r="HI1071" s="67"/>
      <c r="HJ1071" s="67"/>
    </row>
    <row r="1072" spans="1:218" s="64" customFormat="1" ht="11.25" hidden="1" customHeight="1">
      <c r="A1072" s="22" t="s">
        <v>1918</v>
      </c>
      <c r="B1072" s="22" t="s">
        <v>641</v>
      </c>
      <c r="C1072" s="48" t="s">
        <v>192</v>
      </c>
      <c r="D1072" s="90"/>
      <c r="E1072" s="17">
        <v>-413.5</v>
      </c>
      <c r="F1072" s="90"/>
      <c r="G1072" s="90"/>
      <c r="H1072" s="90"/>
      <c r="I1072" s="90"/>
      <c r="J1072" s="90"/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  <c r="AX1072" s="67"/>
      <c r="AY1072" s="67"/>
      <c r="AZ1072" s="67"/>
      <c r="BA1072" s="67"/>
      <c r="BB1072" s="67"/>
      <c r="BC1072" s="67"/>
      <c r="BD1072" s="67"/>
      <c r="BE1072" s="67"/>
      <c r="BF1072" s="67"/>
      <c r="BG1072" s="67"/>
      <c r="BH1072" s="67"/>
      <c r="BI1072" s="67"/>
      <c r="BJ1072" s="67"/>
      <c r="BK1072" s="67"/>
      <c r="BL1072" s="67"/>
      <c r="BM1072" s="67"/>
      <c r="BN1072" s="67"/>
      <c r="BO1072" s="67"/>
      <c r="BP1072" s="67"/>
      <c r="BQ1072" s="67"/>
      <c r="BR1072" s="67"/>
      <c r="BS1072" s="67"/>
      <c r="BT1072" s="67"/>
      <c r="BU1072" s="67"/>
      <c r="BV1072" s="67"/>
      <c r="BW1072" s="67"/>
      <c r="BX1072" s="67"/>
      <c r="BY1072" s="67"/>
      <c r="BZ1072" s="67"/>
      <c r="CA1072" s="67"/>
      <c r="CB1072" s="67"/>
      <c r="CC1072" s="67"/>
      <c r="CD1072" s="67"/>
      <c r="CE1072" s="67"/>
      <c r="CF1072" s="67"/>
      <c r="CG1072" s="67"/>
      <c r="CH1072" s="67"/>
      <c r="CI1072" s="67"/>
      <c r="CJ1072" s="67"/>
      <c r="CK1072" s="67"/>
      <c r="CL1072" s="67"/>
      <c r="CM1072" s="67"/>
      <c r="CN1072" s="67"/>
      <c r="CO1072" s="67"/>
      <c r="CP1072" s="67"/>
      <c r="CQ1072" s="67"/>
      <c r="CR1072" s="67"/>
      <c r="CS1072" s="67"/>
      <c r="CT1072" s="67"/>
      <c r="CU1072" s="67"/>
      <c r="CV1072" s="67"/>
      <c r="CW1072" s="67"/>
      <c r="CX1072" s="67"/>
      <c r="CY1072" s="67"/>
      <c r="CZ1072" s="67"/>
      <c r="DA1072" s="67"/>
      <c r="DB1072" s="67"/>
      <c r="DC1072" s="67"/>
      <c r="DD1072" s="67"/>
      <c r="DE1072" s="67"/>
      <c r="DF1072" s="67"/>
      <c r="DG1072" s="67"/>
      <c r="DH1072" s="67"/>
      <c r="DI1072" s="67"/>
      <c r="DJ1072" s="67"/>
      <c r="DK1072" s="67"/>
      <c r="DL1072" s="67"/>
      <c r="DM1072" s="67"/>
      <c r="DN1072" s="67"/>
      <c r="DO1072" s="67"/>
      <c r="DP1072" s="67"/>
      <c r="DQ1072" s="67"/>
      <c r="DR1072" s="67"/>
      <c r="DS1072" s="67"/>
      <c r="DT1072" s="67"/>
      <c r="DU1072" s="67"/>
      <c r="DV1072" s="67"/>
      <c r="DW1072" s="67"/>
      <c r="DX1072" s="67"/>
      <c r="DY1072" s="67"/>
      <c r="DZ1072" s="67"/>
      <c r="EA1072" s="67"/>
      <c r="EB1072" s="67"/>
      <c r="EC1072" s="67"/>
      <c r="ED1072" s="67"/>
      <c r="EE1072" s="67"/>
      <c r="EF1072" s="67"/>
      <c r="EG1072" s="67"/>
      <c r="EH1072" s="67"/>
      <c r="EI1072" s="67"/>
      <c r="EJ1072" s="67"/>
      <c r="EK1072" s="67"/>
      <c r="EL1072" s="67"/>
      <c r="EM1072" s="67"/>
      <c r="EN1072" s="67"/>
      <c r="EO1072" s="67"/>
      <c r="EP1072" s="67"/>
      <c r="EQ1072" s="67"/>
      <c r="ER1072" s="67"/>
      <c r="ES1072" s="67"/>
      <c r="ET1072" s="67"/>
      <c r="EU1072" s="67"/>
      <c r="EV1072" s="67"/>
      <c r="EW1072" s="67"/>
      <c r="EX1072" s="67"/>
      <c r="EY1072" s="67"/>
      <c r="EZ1072" s="67"/>
      <c r="FA1072" s="67"/>
      <c r="FB1072" s="67"/>
      <c r="FC1072" s="67"/>
      <c r="FD1072" s="67"/>
      <c r="FE1072" s="67"/>
      <c r="FF1072" s="67"/>
      <c r="FG1072" s="67"/>
      <c r="FH1072" s="67"/>
      <c r="FI1072" s="67"/>
      <c r="FJ1072" s="67"/>
      <c r="FK1072" s="67"/>
      <c r="FL1072" s="67"/>
      <c r="FM1072" s="67"/>
      <c r="FN1072" s="67"/>
      <c r="FO1072" s="67"/>
      <c r="FP1072" s="67"/>
      <c r="FQ1072" s="67"/>
      <c r="FR1072" s="67"/>
      <c r="FS1072" s="67"/>
      <c r="FT1072" s="67"/>
      <c r="FU1072" s="67"/>
      <c r="FV1072" s="67"/>
      <c r="FW1072" s="67"/>
      <c r="FX1072" s="67"/>
      <c r="FY1072" s="67"/>
      <c r="FZ1072" s="67"/>
      <c r="GA1072" s="67"/>
      <c r="GB1072" s="67"/>
      <c r="GC1072" s="67"/>
      <c r="GD1072" s="67"/>
      <c r="GE1072" s="67"/>
      <c r="GF1072" s="67"/>
      <c r="GG1072" s="67"/>
      <c r="GH1072" s="67"/>
      <c r="GI1072" s="67"/>
      <c r="GJ1072" s="67"/>
      <c r="GK1072" s="67"/>
      <c r="GL1072" s="67"/>
      <c r="GM1072" s="67"/>
      <c r="GN1072" s="67"/>
      <c r="GO1072" s="67"/>
      <c r="GP1072" s="67"/>
      <c r="GQ1072" s="67"/>
      <c r="GR1072" s="67"/>
      <c r="GS1072" s="67"/>
      <c r="GT1072" s="67"/>
      <c r="GU1072" s="67"/>
      <c r="GV1072" s="67"/>
      <c r="GW1072" s="67"/>
      <c r="GX1072" s="67"/>
      <c r="GY1072" s="67"/>
      <c r="GZ1072" s="67"/>
      <c r="HA1072" s="67"/>
      <c r="HB1072" s="67"/>
      <c r="HC1072" s="67"/>
      <c r="HD1072" s="67"/>
      <c r="HE1072" s="67"/>
      <c r="HF1072" s="67"/>
      <c r="HG1072" s="67"/>
      <c r="HH1072" s="67"/>
      <c r="HI1072" s="67"/>
      <c r="HJ1072" s="67"/>
    </row>
    <row r="1073" spans="1:235" s="64" customFormat="1" ht="11.25" hidden="1" customHeight="1">
      <c r="A1073" s="22" t="s">
        <v>666</v>
      </c>
      <c r="B1073" s="22" t="s">
        <v>667</v>
      </c>
      <c r="C1073" s="23" t="s">
        <v>108</v>
      </c>
      <c r="D1073" s="90"/>
      <c r="E1073" s="17">
        <v>-82.63</v>
      </c>
      <c r="F1073" s="17"/>
      <c r="G1073" s="90"/>
      <c r="H1073" s="90"/>
      <c r="I1073" s="90"/>
      <c r="J1073" s="90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  <c r="AX1073" s="67"/>
      <c r="AY1073" s="67"/>
      <c r="AZ1073" s="67"/>
      <c r="BA1073" s="67"/>
      <c r="BB1073" s="67"/>
      <c r="BC1073" s="67"/>
      <c r="BD1073" s="67"/>
      <c r="BE1073" s="67"/>
      <c r="BF1073" s="67"/>
      <c r="BG1073" s="67"/>
      <c r="BH1073" s="67"/>
      <c r="BI1073" s="67"/>
      <c r="BJ1073" s="67"/>
      <c r="BK1073" s="67"/>
      <c r="BL1073" s="67"/>
      <c r="BM1073" s="67"/>
      <c r="BN1073" s="67"/>
      <c r="BO1073" s="67"/>
      <c r="BP1073" s="67"/>
      <c r="BQ1073" s="67"/>
      <c r="BR1073" s="67"/>
      <c r="BS1073" s="67"/>
      <c r="BT1073" s="67"/>
      <c r="BU1073" s="67"/>
      <c r="BV1073" s="67"/>
      <c r="BW1073" s="67"/>
      <c r="BX1073" s="67"/>
      <c r="BY1073" s="67"/>
      <c r="BZ1073" s="67"/>
      <c r="CA1073" s="67"/>
      <c r="CB1073" s="67"/>
      <c r="CC1073" s="67"/>
      <c r="CD1073" s="67"/>
      <c r="CE1073" s="67"/>
      <c r="CF1073" s="67"/>
      <c r="CG1073" s="67"/>
      <c r="CH1073" s="67"/>
      <c r="CI1073" s="67"/>
      <c r="CJ1073" s="67"/>
      <c r="CK1073" s="67"/>
      <c r="CL1073" s="67"/>
      <c r="CM1073" s="67"/>
      <c r="CN1073" s="67"/>
      <c r="CO1073" s="67"/>
      <c r="CP1073" s="67"/>
      <c r="CQ1073" s="67"/>
      <c r="CR1073" s="67"/>
      <c r="CS1073" s="67"/>
      <c r="CT1073" s="67"/>
      <c r="CU1073" s="67"/>
      <c r="CV1073" s="67"/>
      <c r="CW1073" s="67"/>
      <c r="CX1073" s="67"/>
      <c r="CY1073" s="67"/>
      <c r="CZ1073" s="67"/>
      <c r="DA1073" s="67"/>
      <c r="DB1073" s="67"/>
      <c r="DC1073" s="67"/>
      <c r="DD1073" s="67"/>
      <c r="DE1073" s="67"/>
      <c r="DF1073" s="67"/>
      <c r="DG1073" s="67"/>
      <c r="DH1073" s="67"/>
      <c r="DI1073" s="67"/>
      <c r="DJ1073" s="67"/>
      <c r="DK1073" s="67"/>
      <c r="DL1073" s="67"/>
      <c r="DM1073" s="67"/>
      <c r="DN1073" s="67"/>
      <c r="DO1073" s="67"/>
      <c r="DP1073" s="67"/>
      <c r="DQ1073" s="67"/>
      <c r="DR1073" s="67"/>
      <c r="DS1073" s="67"/>
      <c r="DT1073" s="67"/>
      <c r="DU1073" s="67"/>
      <c r="DV1073" s="67"/>
      <c r="DW1073" s="67"/>
      <c r="DX1073" s="67"/>
      <c r="DY1073" s="67"/>
      <c r="DZ1073" s="67"/>
      <c r="EA1073" s="67"/>
      <c r="EB1073" s="67"/>
      <c r="EC1073" s="67"/>
      <c r="ED1073" s="67"/>
      <c r="EE1073" s="67"/>
      <c r="EF1073" s="67"/>
      <c r="EG1073" s="67"/>
      <c r="EH1073" s="67"/>
      <c r="EI1073" s="67"/>
      <c r="EJ1073" s="67"/>
      <c r="EK1073" s="67"/>
      <c r="EL1073" s="67"/>
      <c r="EM1073" s="67"/>
      <c r="EN1073" s="67"/>
      <c r="EO1073" s="67"/>
      <c r="EP1073" s="67"/>
      <c r="EQ1073" s="67"/>
      <c r="ER1073" s="67"/>
      <c r="ES1073" s="67"/>
      <c r="ET1073" s="67"/>
      <c r="EU1073" s="67"/>
      <c r="EV1073" s="67"/>
      <c r="EW1073" s="67"/>
      <c r="EX1073" s="67"/>
      <c r="EY1073" s="67"/>
      <c r="EZ1073" s="67"/>
      <c r="FA1073" s="67"/>
      <c r="FB1073" s="67"/>
      <c r="FC1073" s="67"/>
      <c r="FD1073" s="67"/>
      <c r="FE1073" s="67"/>
      <c r="FF1073" s="67"/>
      <c r="FG1073" s="67"/>
      <c r="FH1073" s="67"/>
      <c r="FI1073" s="67"/>
      <c r="FJ1073" s="67"/>
      <c r="FK1073" s="67"/>
      <c r="FL1073" s="67"/>
      <c r="FM1073" s="67"/>
      <c r="FN1073" s="67"/>
      <c r="FO1073" s="67"/>
      <c r="FP1073" s="67"/>
      <c r="FQ1073" s="67"/>
      <c r="FR1073" s="67"/>
      <c r="FS1073" s="67"/>
      <c r="FT1073" s="67"/>
      <c r="FU1073" s="67"/>
      <c r="FV1073" s="67"/>
      <c r="FW1073" s="67"/>
      <c r="FX1073" s="67"/>
      <c r="FY1073" s="67"/>
      <c r="FZ1073" s="67"/>
      <c r="GA1073" s="67"/>
      <c r="GB1073" s="67"/>
      <c r="GC1073" s="67"/>
      <c r="GD1073" s="67"/>
      <c r="GE1073" s="67"/>
      <c r="GF1073" s="67"/>
      <c r="GG1073" s="67"/>
      <c r="GH1073" s="67"/>
      <c r="GI1073" s="67"/>
      <c r="GJ1073" s="67"/>
      <c r="GK1073" s="67"/>
      <c r="GL1073" s="67"/>
      <c r="GM1073" s="67"/>
      <c r="GN1073" s="67"/>
      <c r="GO1073" s="67"/>
      <c r="GP1073" s="67"/>
      <c r="GQ1073" s="67"/>
      <c r="GR1073" s="67"/>
      <c r="GS1073" s="67"/>
      <c r="GT1073" s="67"/>
      <c r="GU1073" s="67"/>
      <c r="GV1073" s="67"/>
      <c r="GW1073" s="67"/>
      <c r="GX1073" s="67"/>
      <c r="GY1073" s="67"/>
      <c r="GZ1073" s="67"/>
      <c r="HA1073" s="67"/>
      <c r="HB1073" s="67"/>
      <c r="HC1073" s="67"/>
      <c r="HD1073" s="67"/>
      <c r="HE1073" s="67"/>
      <c r="HF1073" s="67"/>
      <c r="HG1073" s="67"/>
      <c r="HH1073" s="67"/>
      <c r="HI1073" s="67"/>
      <c r="HJ1073" s="67"/>
    </row>
    <row r="1074" spans="1:235" s="64" customFormat="1" ht="11.25" hidden="1" customHeight="1">
      <c r="A1074" s="22" t="s">
        <v>716</v>
      </c>
      <c r="B1074" s="36" t="s">
        <v>133</v>
      </c>
      <c r="C1074" s="48" t="s">
        <v>132</v>
      </c>
      <c r="D1074" s="90"/>
      <c r="E1074" s="17"/>
      <c r="F1074" s="17">
        <v>-5972.91</v>
      </c>
      <c r="G1074" s="90"/>
      <c r="H1074" s="90"/>
      <c r="I1074" s="90"/>
      <c r="J1074" s="90"/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  <c r="AY1074" s="67"/>
      <c r="AZ1074" s="67"/>
      <c r="BA1074" s="67"/>
      <c r="BB1074" s="67"/>
      <c r="BC1074" s="67"/>
      <c r="BD1074" s="67"/>
      <c r="BE1074" s="67"/>
      <c r="BF1074" s="67"/>
      <c r="BG1074" s="67"/>
      <c r="BH1074" s="67"/>
      <c r="BI1074" s="67"/>
      <c r="BJ1074" s="67"/>
      <c r="BK1074" s="67"/>
      <c r="BL1074" s="67"/>
      <c r="BM1074" s="67"/>
      <c r="BN1074" s="67"/>
      <c r="BO1074" s="67"/>
      <c r="BP1074" s="67"/>
      <c r="BQ1074" s="67"/>
      <c r="BR1074" s="67"/>
      <c r="BS1074" s="67"/>
      <c r="BT1074" s="67"/>
      <c r="BU1074" s="67"/>
      <c r="BV1074" s="67"/>
      <c r="BW1074" s="67"/>
      <c r="BX1074" s="67"/>
      <c r="BY1074" s="67"/>
      <c r="BZ1074" s="67"/>
      <c r="CA1074" s="67"/>
      <c r="CB1074" s="67"/>
      <c r="CC1074" s="67"/>
      <c r="CD1074" s="67"/>
      <c r="CE1074" s="67"/>
      <c r="CF1074" s="67"/>
      <c r="CG1074" s="67"/>
      <c r="CH1074" s="67"/>
      <c r="CI1074" s="67"/>
      <c r="CJ1074" s="67"/>
      <c r="CK1074" s="67"/>
      <c r="CL1074" s="67"/>
      <c r="CM1074" s="67"/>
      <c r="CN1074" s="67"/>
      <c r="CO1074" s="67"/>
      <c r="CP1074" s="67"/>
      <c r="CQ1074" s="67"/>
      <c r="CR1074" s="67"/>
      <c r="CS1074" s="67"/>
      <c r="CT1074" s="67"/>
      <c r="CU1074" s="67"/>
      <c r="CV1074" s="67"/>
      <c r="CW1074" s="67"/>
      <c r="CX1074" s="67"/>
      <c r="CY1074" s="67"/>
      <c r="CZ1074" s="67"/>
      <c r="DA1074" s="67"/>
      <c r="DB1074" s="67"/>
      <c r="DC1074" s="67"/>
      <c r="DD1074" s="67"/>
      <c r="DE1074" s="67"/>
      <c r="DF1074" s="67"/>
      <c r="DG1074" s="67"/>
      <c r="DH1074" s="67"/>
      <c r="DI1074" s="67"/>
      <c r="DJ1074" s="67"/>
      <c r="DK1074" s="67"/>
      <c r="DL1074" s="67"/>
      <c r="DM1074" s="67"/>
      <c r="DN1074" s="67"/>
      <c r="DO1074" s="67"/>
      <c r="DP1074" s="67"/>
      <c r="DQ1074" s="67"/>
      <c r="DR1074" s="67"/>
      <c r="DS1074" s="67"/>
      <c r="DT1074" s="67"/>
      <c r="DU1074" s="67"/>
      <c r="DV1074" s="67"/>
      <c r="DW1074" s="67"/>
      <c r="DX1074" s="67"/>
      <c r="DY1074" s="67"/>
      <c r="DZ1074" s="67"/>
      <c r="EA1074" s="67"/>
      <c r="EB1074" s="67"/>
      <c r="EC1074" s="67"/>
      <c r="ED1074" s="67"/>
      <c r="EE1074" s="67"/>
      <c r="EF1074" s="67"/>
      <c r="EG1074" s="67"/>
      <c r="EH1074" s="67"/>
      <c r="EI1074" s="67"/>
      <c r="EJ1074" s="67"/>
      <c r="EK1074" s="67"/>
      <c r="EL1074" s="67"/>
      <c r="EM1074" s="67"/>
      <c r="EN1074" s="67"/>
      <c r="EO1074" s="67"/>
      <c r="EP1074" s="67"/>
      <c r="EQ1074" s="67"/>
      <c r="ER1074" s="67"/>
      <c r="ES1074" s="67"/>
      <c r="ET1074" s="67"/>
      <c r="EU1074" s="67"/>
      <c r="EV1074" s="67"/>
      <c r="EW1074" s="67"/>
      <c r="EX1074" s="67"/>
      <c r="EY1074" s="67"/>
      <c r="EZ1074" s="67"/>
      <c r="FA1074" s="67"/>
      <c r="FB1074" s="67"/>
      <c r="FC1074" s="67"/>
      <c r="FD1074" s="67"/>
      <c r="FE1074" s="67"/>
      <c r="FF1074" s="67"/>
      <c r="FG1074" s="67"/>
      <c r="FH1074" s="67"/>
      <c r="FI1074" s="67"/>
      <c r="FJ1074" s="67"/>
      <c r="FK1074" s="67"/>
      <c r="FL1074" s="67"/>
      <c r="FM1074" s="67"/>
      <c r="FN1074" s="67"/>
      <c r="FO1074" s="67"/>
      <c r="FP1074" s="67"/>
      <c r="FQ1074" s="67"/>
      <c r="FR1074" s="67"/>
      <c r="FS1074" s="67"/>
      <c r="FT1074" s="67"/>
      <c r="FU1074" s="67"/>
      <c r="FV1074" s="67"/>
      <c r="FW1074" s="67"/>
      <c r="FX1074" s="67"/>
      <c r="FY1074" s="67"/>
      <c r="FZ1074" s="67"/>
      <c r="GA1074" s="67"/>
      <c r="GB1074" s="67"/>
      <c r="GC1074" s="67"/>
      <c r="GD1074" s="67"/>
      <c r="GE1074" s="67"/>
      <c r="GF1074" s="67"/>
      <c r="GG1074" s="67"/>
      <c r="GH1074" s="67"/>
      <c r="GI1074" s="67"/>
      <c r="GJ1074" s="67"/>
      <c r="GK1074" s="67"/>
      <c r="GL1074" s="67"/>
      <c r="GM1074" s="67"/>
      <c r="GN1074" s="67"/>
      <c r="GO1074" s="67"/>
      <c r="GP1074" s="67"/>
      <c r="GQ1074" s="67"/>
      <c r="GR1074" s="67"/>
      <c r="GS1074" s="67"/>
      <c r="GT1074" s="67"/>
      <c r="GU1074" s="67"/>
      <c r="GV1074" s="67"/>
      <c r="GW1074" s="67"/>
      <c r="GX1074" s="67"/>
      <c r="GY1074" s="67"/>
      <c r="GZ1074" s="67"/>
      <c r="HA1074" s="67"/>
      <c r="HB1074" s="67"/>
      <c r="HC1074" s="67"/>
      <c r="HD1074" s="67"/>
      <c r="HE1074" s="67"/>
      <c r="HF1074" s="67"/>
      <c r="HG1074" s="67"/>
      <c r="HH1074" s="67"/>
      <c r="HI1074" s="67"/>
      <c r="HJ1074" s="67"/>
    </row>
    <row r="1075" spans="1:235" s="64" customFormat="1" ht="11.25" hidden="1" customHeight="1">
      <c r="A1075" s="22" t="s">
        <v>718</v>
      </c>
      <c r="B1075" s="36" t="s">
        <v>136</v>
      </c>
      <c r="C1075" s="48" t="s">
        <v>135</v>
      </c>
      <c r="D1075" s="90"/>
      <c r="E1075" s="17">
        <v>-3997.13</v>
      </c>
      <c r="F1075" s="17"/>
      <c r="G1075" s="90"/>
      <c r="H1075" s="90"/>
      <c r="I1075" s="90"/>
      <c r="J1075" s="90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  <c r="AX1075" s="67"/>
      <c r="AY1075" s="67"/>
      <c r="AZ1075" s="67"/>
      <c r="BA1075" s="67"/>
      <c r="BB1075" s="67"/>
      <c r="BC1075" s="67"/>
      <c r="BD1075" s="67"/>
      <c r="BE1075" s="67"/>
      <c r="BF1075" s="67"/>
      <c r="BG1075" s="67"/>
      <c r="BH1075" s="67"/>
      <c r="BI1075" s="67"/>
      <c r="BJ1075" s="67"/>
      <c r="BK1075" s="67"/>
      <c r="BL1075" s="67"/>
      <c r="BM1075" s="67"/>
      <c r="BN1075" s="67"/>
      <c r="BO1075" s="67"/>
      <c r="BP1075" s="67"/>
      <c r="BQ1075" s="67"/>
      <c r="BR1075" s="67"/>
      <c r="BS1075" s="67"/>
      <c r="BT1075" s="67"/>
      <c r="BU1075" s="67"/>
      <c r="BV1075" s="67"/>
      <c r="BW1075" s="67"/>
      <c r="BX1075" s="67"/>
      <c r="BY1075" s="67"/>
      <c r="BZ1075" s="67"/>
      <c r="CA1075" s="67"/>
      <c r="CB1075" s="67"/>
      <c r="CC1075" s="67"/>
      <c r="CD1075" s="67"/>
      <c r="CE1075" s="67"/>
      <c r="CF1075" s="67"/>
      <c r="CG1075" s="67"/>
      <c r="CH1075" s="67"/>
      <c r="CI1075" s="67"/>
      <c r="CJ1075" s="67"/>
      <c r="CK1075" s="67"/>
      <c r="CL1075" s="67"/>
      <c r="CM1075" s="67"/>
      <c r="CN1075" s="67"/>
      <c r="CO1075" s="67"/>
      <c r="CP1075" s="67"/>
      <c r="CQ1075" s="67"/>
      <c r="CR1075" s="67"/>
      <c r="CS1075" s="67"/>
      <c r="CT1075" s="67"/>
      <c r="CU1075" s="67"/>
      <c r="CV1075" s="67"/>
      <c r="CW1075" s="67"/>
      <c r="CX1075" s="67"/>
      <c r="CY1075" s="67"/>
      <c r="CZ1075" s="67"/>
      <c r="DA1075" s="67"/>
      <c r="DB1075" s="67"/>
      <c r="DC1075" s="67"/>
      <c r="DD1075" s="67"/>
      <c r="DE1075" s="67"/>
      <c r="DF1075" s="67"/>
      <c r="DG1075" s="67"/>
      <c r="DH1075" s="67"/>
      <c r="DI1075" s="67"/>
      <c r="DJ1075" s="67"/>
      <c r="DK1075" s="67"/>
      <c r="DL1075" s="67"/>
      <c r="DM1075" s="67"/>
      <c r="DN1075" s="67"/>
      <c r="DO1075" s="67"/>
      <c r="DP1075" s="67"/>
      <c r="DQ1075" s="67"/>
      <c r="DR1075" s="67"/>
      <c r="DS1075" s="67"/>
      <c r="DT1075" s="67"/>
      <c r="DU1075" s="67"/>
      <c r="DV1075" s="67"/>
      <c r="DW1075" s="67"/>
      <c r="DX1075" s="67"/>
      <c r="DY1075" s="67"/>
      <c r="DZ1075" s="67"/>
      <c r="EA1075" s="67"/>
      <c r="EB1075" s="67"/>
      <c r="EC1075" s="67"/>
      <c r="ED1075" s="67"/>
      <c r="EE1075" s="67"/>
      <c r="EF1075" s="67"/>
      <c r="EG1075" s="67"/>
      <c r="EH1075" s="67"/>
      <c r="EI1075" s="67"/>
      <c r="EJ1075" s="67"/>
      <c r="EK1075" s="67"/>
      <c r="EL1075" s="67"/>
      <c r="EM1075" s="67"/>
      <c r="EN1075" s="67"/>
      <c r="EO1075" s="67"/>
      <c r="EP1075" s="67"/>
      <c r="EQ1075" s="67"/>
      <c r="ER1075" s="67"/>
      <c r="ES1075" s="67"/>
      <c r="ET1075" s="67"/>
      <c r="EU1075" s="67"/>
      <c r="EV1075" s="67"/>
      <c r="EW1075" s="67"/>
      <c r="EX1075" s="67"/>
      <c r="EY1075" s="67"/>
      <c r="EZ1075" s="67"/>
      <c r="FA1075" s="67"/>
      <c r="FB1075" s="67"/>
      <c r="FC1075" s="67"/>
      <c r="FD1075" s="67"/>
      <c r="FE1075" s="67"/>
      <c r="FF1075" s="67"/>
      <c r="FG1075" s="67"/>
      <c r="FH1075" s="67"/>
      <c r="FI1075" s="67"/>
      <c r="FJ1075" s="67"/>
      <c r="FK1075" s="67"/>
      <c r="FL1075" s="67"/>
      <c r="FM1075" s="67"/>
      <c r="FN1075" s="67"/>
      <c r="FO1075" s="67"/>
      <c r="FP1075" s="67"/>
      <c r="FQ1075" s="67"/>
      <c r="FR1075" s="67"/>
      <c r="FS1075" s="67"/>
      <c r="FT1075" s="67"/>
      <c r="FU1075" s="67"/>
      <c r="FV1075" s="67"/>
      <c r="FW1075" s="67"/>
      <c r="FX1075" s="67"/>
      <c r="FY1075" s="67"/>
      <c r="FZ1075" s="67"/>
      <c r="GA1075" s="67"/>
      <c r="GB1075" s="67"/>
      <c r="GC1075" s="67"/>
      <c r="GD1075" s="67"/>
      <c r="GE1075" s="67"/>
      <c r="GF1075" s="67"/>
      <c r="GG1075" s="67"/>
      <c r="GH1075" s="67"/>
      <c r="GI1075" s="67"/>
      <c r="GJ1075" s="67"/>
      <c r="GK1075" s="67"/>
      <c r="GL1075" s="67"/>
      <c r="GM1075" s="67"/>
      <c r="GN1075" s="67"/>
      <c r="GO1075" s="67"/>
      <c r="GP1075" s="67"/>
      <c r="GQ1075" s="67"/>
      <c r="GR1075" s="67"/>
      <c r="GS1075" s="67"/>
      <c r="GT1075" s="67"/>
      <c r="GU1075" s="67"/>
      <c r="GV1075" s="67"/>
      <c r="GW1075" s="67"/>
      <c r="GX1075" s="67"/>
      <c r="GY1075" s="67"/>
      <c r="GZ1075" s="67"/>
      <c r="HA1075" s="67"/>
      <c r="HB1075" s="67"/>
      <c r="HC1075" s="67"/>
      <c r="HD1075" s="67"/>
      <c r="HE1075" s="67"/>
      <c r="HF1075" s="67"/>
      <c r="HG1075" s="67"/>
      <c r="HH1075" s="67"/>
      <c r="HI1075" s="67"/>
      <c r="HJ1075" s="67"/>
    </row>
    <row r="1076" spans="1:235" s="64" customFormat="1" ht="11.25" hidden="1" customHeight="1">
      <c r="A1076" s="22" t="s">
        <v>721</v>
      </c>
      <c r="B1076" s="36" t="s">
        <v>139</v>
      </c>
      <c r="C1076" s="48" t="s">
        <v>36</v>
      </c>
      <c r="D1076" s="90"/>
      <c r="E1076" s="17">
        <v>-276.07</v>
      </c>
      <c r="F1076" s="17"/>
      <c r="G1076" s="90"/>
      <c r="H1076" s="90"/>
      <c r="I1076" s="90"/>
      <c r="J1076" s="90"/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  <c r="AX1076" s="67"/>
      <c r="AY1076" s="67"/>
      <c r="AZ1076" s="67"/>
      <c r="BA1076" s="67"/>
      <c r="BB1076" s="67"/>
      <c r="BC1076" s="67"/>
      <c r="BD1076" s="67"/>
      <c r="BE1076" s="67"/>
      <c r="BF1076" s="67"/>
      <c r="BG1076" s="67"/>
      <c r="BH1076" s="67"/>
      <c r="BI1076" s="67"/>
      <c r="BJ1076" s="67"/>
      <c r="BK1076" s="67"/>
      <c r="BL1076" s="67"/>
      <c r="BM1076" s="67"/>
      <c r="BN1076" s="67"/>
      <c r="BO1076" s="67"/>
      <c r="BP1076" s="67"/>
      <c r="BQ1076" s="67"/>
      <c r="BR1076" s="67"/>
      <c r="BS1076" s="67"/>
      <c r="BT1076" s="67"/>
      <c r="BU1076" s="67"/>
      <c r="BV1076" s="67"/>
      <c r="BW1076" s="67"/>
      <c r="BX1076" s="67"/>
      <c r="BY1076" s="67"/>
      <c r="BZ1076" s="67"/>
      <c r="CA1076" s="67"/>
      <c r="CB1076" s="67"/>
      <c r="CC1076" s="67"/>
      <c r="CD1076" s="67"/>
      <c r="CE1076" s="67"/>
      <c r="CF1076" s="67"/>
      <c r="CG1076" s="67"/>
      <c r="CH1076" s="67"/>
      <c r="CI1076" s="67"/>
      <c r="CJ1076" s="67"/>
      <c r="CK1076" s="67"/>
      <c r="CL1076" s="67"/>
      <c r="CM1076" s="67"/>
      <c r="CN1076" s="67"/>
      <c r="CO1076" s="67"/>
      <c r="CP1076" s="67"/>
      <c r="CQ1076" s="67"/>
      <c r="CR1076" s="67"/>
      <c r="CS1076" s="67"/>
      <c r="CT1076" s="67"/>
      <c r="CU1076" s="67"/>
      <c r="CV1076" s="67"/>
      <c r="CW1076" s="67"/>
      <c r="CX1076" s="67"/>
      <c r="CY1076" s="67"/>
      <c r="CZ1076" s="67"/>
      <c r="DA1076" s="67"/>
      <c r="DB1076" s="67"/>
      <c r="DC1076" s="67"/>
      <c r="DD1076" s="67"/>
      <c r="DE1076" s="67"/>
      <c r="DF1076" s="67"/>
      <c r="DG1076" s="67"/>
      <c r="DH1076" s="67"/>
      <c r="DI1076" s="67"/>
      <c r="DJ1076" s="67"/>
      <c r="DK1076" s="67"/>
      <c r="DL1076" s="67"/>
      <c r="DM1076" s="67"/>
      <c r="DN1076" s="67"/>
      <c r="DO1076" s="67"/>
      <c r="DP1076" s="67"/>
      <c r="DQ1076" s="67"/>
      <c r="DR1076" s="67"/>
      <c r="DS1076" s="67"/>
      <c r="DT1076" s="67"/>
      <c r="DU1076" s="67"/>
      <c r="DV1076" s="67"/>
      <c r="DW1076" s="67"/>
      <c r="DX1076" s="67"/>
      <c r="DY1076" s="67"/>
      <c r="DZ1076" s="67"/>
      <c r="EA1076" s="67"/>
      <c r="EB1076" s="67"/>
      <c r="EC1076" s="67"/>
      <c r="ED1076" s="67"/>
      <c r="EE1076" s="67"/>
      <c r="EF1076" s="67"/>
      <c r="EG1076" s="67"/>
      <c r="EH1076" s="67"/>
      <c r="EI1076" s="67"/>
      <c r="EJ1076" s="67"/>
      <c r="EK1076" s="67"/>
      <c r="EL1076" s="67"/>
      <c r="EM1076" s="67"/>
      <c r="EN1076" s="67"/>
      <c r="EO1076" s="67"/>
      <c r="EP1076" s="67"/>
      <c r="EQ1076" s="67"/>
      <c r="ER1076" s="67"/>
      <c r="ES1076" s="67"/>
      <c r="ET1076" s="67"/>
      <c r="EU1076" s="67"/>
      <c r="EV1076" s="67"/>
      <c r="EW1076" s="67"/>
      <c r="EX1076" s="67"/>
      <c r="EY1076" s="67"/>
      <c r="EZ1076" s="67"/>
      <c r="FA1076" s="67"/>
      <c r="FB1076" s="67"/>
      <c r="FC1076" s="67"/>
      <c r="FD1076" s="67"/>
      <c r="FE1076" s="67"/>
      <c r="FF1076" s="67"/>
      <c r="FG1076" s="67"/>
      <c r="FH1076" s="67"/>
      <c r="FI1076" s="67"/>
      <c r="FJ1076" s="67"/>
      <c r="FK1076" s="67"/>
      <c r="FL1076" s="67"/>
      <c r="FM1076" s="67"/>
      <c r="FN1076" s="67"/>
      <c r="FO1076" s="67"/>
      <c r="FP1076" s="67"/>
      <c r="FQ1076" s="67"/>
      <c r="FR1076" s="67"/>
      <c r="FS1076" s="67"/>
      <c r="FT1076" s="67"/>
      <c r="FU1076" s="67"/>
      <c r="FV1076" s="67"/>
      <c r="FW1076" s="67"/>
      <c r="FX1076" s="67"/>
      <c r="FY1076" s="67"/>
      <c r="FZ1076" s="67"/>
      <c r="GA1076" s="67"/>
      <c r="GB1076" s="67"/>
      <c r="GC1076" s="67"/>
      <c r="GD1076" s="67"/>
      <c r="GE1076" s="67"/>
      <c r="GF1076" s="67"/>
      <c r="GG1076" s="67"/>
      <c r="GH1076" s="67"/>
      <c r="GI1076" s="67"/>
      <c r="GJ1076" s="67"/>
      <c r="GK1076" s="67"/>
      <c r="GL1076" s="67"/>
      <c r="GM1076" s="67"/>
      <c r="GN1076" s="67"/>
      <c r="GO1076" s="67"/>
      <c r="GP1076" s="67"/>
      <c r="GQ1076" s="67"/>
      <c r="GR1076" s="67"/>
      <c r="GS1076" s="67"/>
      <c r="GT1076" s="67"/>
      <c r="GU1076" s="67"/>
      <c r="GV1076" s="67"/>
      <c r="GW1076" s="67"/>
      <c r="GX1076" s="67"/>
      <c r="GY1076" s="67"/>
      <c r="GZ1076" s="67"/>
      <c r="HA1076" s="67"/>
      <c r="HB1076" s="67"/>
      <c r="HC1076" s="67"/>
      <c r="HD1076" s="67"/>
      <c r="HE1076" s="67"/>
      <c r="HF1076" s="67"/>
      <c r="HG1076" s="67"/>
      <c r="HH1076" s="67"/>
      <c r="HI1076" s="67"/>
      <c r="HJ1076" s="67"/>
    </row>
    <row r="1077" spans="1:235" s="64" customFormat="1" ht="10.5" hidden="1" customHeight="1">
      <c r="A1077" s="22" t="s">
        <v>723</v>
      </c>
      <c r="B1077" s="36" t="s">
        <v>144</v>
      </c>
      <c r="C1077" s="48" t="s">
        <v>56</v>
      </c>
      <c r="D1077" s="90"/>
      <c r="E1077" s="17">
        <v>-1538.17</v>
      </c>
      <c r="F1077" s="17"/>
      <c r="G1077" s="90"/>
      <c r="H1077" s="90"/>
      <c r="I1077" s="90"/>
      <c r="J1077" s="90"/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  <c r="AX1077" s="67"/>
      <c r="AY1077" s="67"/>
      <c r="AZ1077" s="67"/>
      <c r="BA1077" s="67"/>
      <c r="BB1077" s="67"/>
      <c r="BC1077" s="67"/>
      <c r="BD1077" s="67"/>
      <c r="BE1077" s="67"/>
      <c r="BF1077" s="67"/>
      <c r="BG1077" s="67"/>
      <c r="BH1077" s="67"/>
      <c r="BI1077" s="67"/>
      <c r="BJ1077" s="67"/>
      <c r="BK1077" s="67"/>
      <c r="BL1077" s="67"/>
      <c r="BM1077" s="67"/>
      <c r="BN1077" s="67"/>
      <c r="BO1077" s="67"/>
      <c r="BP1077" s="67"/>
      <c r="BQ1077" s="67"/>
      <c r="BR1077" s="67"/>
      <c r="BS1077" s="67"/>
      <c r="BT1077" s="67"/>
      <c r="BU1077" s="67"/>
      <c r="BV1077" s="67"/>
      <c r="BW1077" s="67"/>
      <c r="BX1077" s="67"/>
      <c r="BY1077" s="67"/>
      <c r="BZ1077" s="67"/>
      <c r="CA1077" s="67"/>
      <c r="CB1077" s="67"/>
      <c r="CC1077" s="67"/>
      <c r="CD1077" s="67"/>
      <c r="CE1077" s="67"/>
      <c r="CF1077" s="67"/>
      <c r="CG1077" s="67"/>
      <c r="CH1077" s="67"/>
      <c r="CI1077" s="67"/>
      <c r="CJ1077" s="67"/>
      <c r="CK1077" s="67"/>
      <c r="CL1077" s="67"/>
      <c r="CM1077" s="67"/>
      <c r="CN1077" s="67"/>
      <c r="CO1077" s="67"/>
      <c r="CP1077" s="67"/>
      <c r="CQ1077" s="67"/>
      <c r="CR1077" s="67"/>
      <c r="CS1077" s="67"/>
      <c r="CT1077" s="67"/>
      <c r="CU1077" s="67"/>
      <c r="CV1077" s="67"/>
      <c r="CW1077" s="67"/>
      <c r="CX1077" s="67"/>
      <c r="CY1077" s="67"/>
      <c r="CZ1077" s="67"/>
      <c r="DA1077" s="67"/>
      <c r="DB1077" s="67"/>
      <c r="DC1077" s="67"/>
      <c r="DD1077" s="67"/>
      <c r="DE1077" s="67"/>
      <c r="DF1077" s="67"/>
      <c r="DG1077" s="67"/>
      <c r="DH1077" s="67"/>
      <c r="DI1077" s="67"/>
      <c r="DJ1077" s="67"/>
      <c r="DK1077" s="67"/>
      <c r="DL1077" s="67"/>
      <c r="DM1077" s="67"/>
      <c r="DN1077" s="67"/>
      <c r="DO1077" s="67"/>
      <c r="DP1077" s="67"/>
      <c r="DQ1077" s="67"/>
      <c r="DR1077" s="67"/>
      <c r="DS1077" s="67"/>
      <c r="DT1077" s="67"/>
      <c r="DU1077" s="67"/>
      <c r="DV1077" s="67"/>
      <c r="DW1077" s="67"/>
      <c r="DX1077" s="67"/>
      <c r="DY1077" s="67"/>
      <c r="DZ1077" s="67"/>
      <c r="EA1077" s="67"/>
      <c r="EB1077" s="67"/>
      <c r="EC1077" s="67"/>
      <c r="ED1077" s="67"/>
      <c r="EE1077" s="67"/>
      <c r="EF1077" s="67"/>
      <c r="EG1077" s="67"/>
      <c r="EH1077" s="67"/>
      <c r="EI1077" s="67"/>
      <c r="EJ1077" s="67"/>
      <c r="EK1077" s="67"/>
      <c r="EL1077" s="67"/>
      <c r="EM1077" s="67"/>
      <c r="EN1077" s="67"/>
      <c r="EO1077" s="67"/>
      <c r="EP1077" s="67"/>
      <c r="EQ1077" s="67"/>
      <c r="ER1077" s="67"/>
      <c r="ES1077" s="67"/>
      <c r="ET1077" s="67"/>
      <c r="EU1077" s="67"/>
      <c r="EV1077" s="67"/>
      <c r="EW1077" s="67"/>
      <c r="EX1077" s="67"/>
      <c r="EY1077" s="67"/>
      <c r="EZ1077" s="67"/>
      <c r="FA1077" s="67"/>
      <c r="FB1077" s="67"/>
      <c r="FC1077" s="67"/>
      <c r="FD1077" s="67"/>
      <c r="FE1077" s="67"/>
      <c r="FF1077" s="67"/>
      <c r="FG1077" s="67"/>
      <c r="FH1077" s="67"/>
      <c r="FI1077" s="67"/>
      <c r="FJ1077" s="67"/>
      <c r="FK1077" s="67"/>
      <c r="FL1077" s="67"/>
      <c r="FM1077" s="67"/>
      <c r="FN1077" s="67"/>
      <c r="FO1077" s="67"/>
      <c r="FP1077" s="67"/>
      <c r="FQ1077" s="67"/>
      <c r="FR1077" s="67"/>
      <c r="FS1077" s="67"/>
      <c r="FT1077" s="67"/>
      <c r="FU1077" s="67"/>
      <c r="FV1077" s="67"/>
      <c r="FW1077" s="67"/>
      <c r="FX1077" s="67"/>
      <c r="FY1077" s="67"/>
      <c r="FZ1077" s="67"/>
      <c r="GA1077" s="67"/>
      <c r="GB1077" s="67"/>
      <c r="GC1077" s="67"/>
      <c r="GD1077" s="67"/>
      <c r="GE1077" s="67"/>
      <c r="GF1077" s="67"/>
      <c r="GG1077" s="67"/>
      <c r="GH1077" s="67"/>
      <c r="GI1077" s="67"/>
      <c r="GJ1077" s="67"/>
      <c r="GK1077" s="67"/>
      <c r="GL1077" s="67"/>
      <c r="GM1077" s="67"/>
      <c r="GN1077" s="67"/>
      <c r="GO1077" s="67"/>
      <c r="GP1077" s="67"/>
      <c r="GQ1077" s="67"/>
      <c r="GR1077" s="67"/>
      <c r="GS1077" s="67"/>
      <c r="GT1077" s="67"/>
      <c r="GU1077" s="67"/>
      <c r="GV1077" s="67"/>
      <c r="GW1077" s="67"/>
      <c r="GX1077" s="67"/>
      <c r="GY1077" s="67"/>
      <c r="GZ1077" s="67"/>
      <c r="HA1077" s="67"/>
      <c r="HB1077" s="67"/>
      <c r="HC1077" s="67"/>
      <c r="HD1077" s="67"/>
      <c r="HE1077" s="67"/>
      <c r="HF1077" s="67"/>
      <c r="HG1077" s="67"/>
      <c r="HH1077" s="67"/>
      <c r="HI1077" s="67"/>
      <c r="HJ1077" s="67"/>
    </row>
    <row r="1078" spans="1:235" s="64" customFormat="1" ht="10.5" hidden="1" customHeight="1">
      <c r="A1078" s="22" t="s">
        <v>725</v>
      </c>
      <c r="B1078" s="22" t="s">
        <v>148</v>
      </c>
      <c r="C1078" s="23" t="s">
        <v>58</v>
      </c>
      <c r="D1078" s="90"/>
      <c r="E1078" s="17"/>
      <c r="F1078" s="17">
        <v>-18269.77</v>
      </c>
      <c r="G1078" s="90"/>
      <c r="H1078" s="90"/>
      <c r="I1078" s="90"/>
      <c r="J1078" s="90"/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67"/>
      <c r="AX1078" s="67"/>
      <c r="AY1078" s="67"/>
      <c r="AZ1078" s="67"/>
      <c r="BA1078" s="67"/>
      <c r="BB1078" s="67"/>
      <c r="BC1078" s="67"/>
      <c r="BD1078" s="67"/>
      <c r="BE1078" s="67"/>
      <c r="BF1078" s="67"/>
      <c r="BG1078" s="67"/>
      <c r="BH1078" s="67"/>
      <c r="BI1078" s="67"/>
      <c r="BJ1078" s="67"/>
      <c r="BK1078" s="67"/>
      <c r="BL1078" s="67"/>
      <c r="BM1078" s="67"/>
      <c r="BN1078" s="67"/>
      <c r="BO1078" s="67"/>
      <c r="BP1078" s="67"/>
      <c r="BQ1078" s="67"/>
      <c r="BR1078" s="67"/>
      <c r="BS1078" s="67"/>
      <c r="BT1078" s="67"/>
      <c r="BU1078" s="67"/>
      <c r="BV1078" s="67"/>
      <c r="BW1078" s="67"/>
      <c r="BX1078" s="67"/>
      <c r="BY1078" s="67"/>
      <c r="BZ1078" s="67"/>
      <c r="CA1078" s="67"/>
      <c r="CB1078" s="67"/>
      <c r="CC1078" s="67"/>
      <c r="CD1078" s="67"/>
      <c r="CE1078" s="67"/>
      <c r="CF1078" s="67"/>
      <c r="CG1078" s="67"/>
      <c r="CH1078" s="67"/>
      <c r="CI1078" s="67"/>
      <c r="CJ1078" s="67"/>
      <c r="CK1078" s="67"/>
      <c r="CL1078" s="67"/>
      <c r="CM1078" s="67"/>
      <c r="CN1078" s="67"/>
      <c r="CO1078" s="67"/>
      <c r="CP1078" s="67"/>
      <c r="CQ1078" s="67"/>
      <c r="CR1078" s="67"/>
      <c r="CS1078" s="67"/>
      <c r="CT1078" s="67"/>
      <c r="CU1078" s="67"/>
      <c r="CV1078" s="67"/>
      <c r="CW1078" s="67"/>
      <c r="CX1078" s="67"/>
      <c r="CY1078" s="67"/>
      <c r="CZ1078" s="67"/>
      <c r="DA1078" s="67"/>
      <c r="DB1078" s="67"/>
      <c r="DC1078" s="67"/>
      <c r="DD1078" s="67"/>
      <c r="DE1078" s="67"/>
      <c r="DF1078" s="67"/>
      <c r="DG1078" s="67"/>
      <c r="DH1078" s="67"/>
      <c r="DI1078" s="67"/>
      <c r="DJ1078" s="67"/>
      <c r="DK1078" s="67"/>
      <c r="DL1078" s="67"/>
      <c r="DM1078" s="67"/>
      <c r="DN1078" s="67"/>
      <c r="DO1078" s="67"/>
      <c r="DP1078" s="67"/>
      <c r="DQ1078" s="67"/>
      <c r="DR1078" s="67"/>
      <c r="DS1078" s="67"/>
      <c r="DT1078" s="67"/>
      <c r="DU1078" s="67"/>
      <c r="DV1078" s="67"/>
      <c r="DW1078" s="67"/>
      <c r="DX1078" s="67"/>
      <c r="DY1078" s="67"/>
      <c r="DZ1078" s="67"/>
      <c r="EA1078" s="67"/>
      <c r="EB1078" s="67"/>
      <c r="EC1078" s="67"/>
      <c r="ED1078" s="67"/>
      <c r="EE1078" s="67"/>
      <c r="EF1078" s="67"/>
      <c r="EG1078" s="67"/>
      <c r="EH1078" s="67"/>
      <c r="EI1078" s="67"/>
      <c r="EJ1078" s="67"/>
      <c r="EK1078" s="67"/>
      <c r="EL1078" s="67"/>
      <c r="EM1078" s="67"/>
      <c r="EN1078" s="67"/>
      <c r="EO1078" s="67"/>
      <c r="EP1078" s="67"/>
      <c r="EQ1078" s="67"/>
      <c r="ER1078" s="67"/>
      <c r="ES1078" s="67"/>
      <c r="ET1078" s="67"/>
      <c r="EU1078" s="67"/>
      <c r="EV1078" s="67"/>
      <c r="EW1078" s="67"/>
      <c r="EX1078" s="67"/>
      <c r="EY1078" s="67"/>
      <c r="EZ1078" s="67"/>
      <c r="FA1078" s="67"/>
      <c r="FB1078" s="67"/>
      <c r="FC1078" s="67"/>
      <c r="FD1078" s="67"/>
      <c r="FE1078" s="67"/>
      <c r="FF1078" s="67"/>
      <c r="FG1078" s="67"/>
      <c r="FH1078" s="67"/>
      <c r="FI1078" s="67"/>
      <c r="FJ1078" s="67"/>
      <c r="FK1078" s="67"/>
      <c r="FL1078" s="67"/>
      <c r="FM1078" s="67"/>
      <c r="FN1078" s="67"/>
      <c r="FO1078" s="67"/>
      <c r="FP1078" s="67"/>
      <c r="FQ1078" s="67"/>
      <c r="FR1078" s="67"/>
      <c r="FS1078" s="67"/>
      <c r="FT1078" s="67"/>
      <c r="FU1078" s="67"/>
      <c r="FV1078" s="67"/>
      <c r="FW1078" s="67"/>
      <c r="FX1078" s="67"/>
      <c r="FY1078" s="67"/>
      <c r="FZ1078" s="67"/>
      <c r="GA1078" s="67"/>
      <c r="GB1078" s="67"/>
      <c r="GC1078" s="67"/>
      <c r="GD1078" s="67"/>
      <c r="GE1078" s="67"/>
      <c r="GF1078" s="67"/>
      <c r="GG1078" s="67"/>
      <c r="GH1078" s="67"/>
      <c r="GI1078" s="67"/>
      <c r="GJ1078" s="67"/>
      <c r="GK1078" s="67"/>
      <c r="GL1078" s="67"/>
      <c r="GM1078" s="67"/>
      <c r="GN1078" s="67"/>
      <c r="GO1078" s="67"/>
      <c r="GP1078" s="67"/>
      <c r="GQ1078" s="67"/>
      <c r="GR1078" s="67"/>
      <c r="GS1078" s="67"/>
      <c r="GT1078" s="67"/>
      <c r="GU1078" s="67"/>
      <c r="GV1078" s="67"/>
      <c r="GW1078" s="67"/>
      <c r="GX1078" s="67"/>
      <c r="GY1078" s="67"/>
      <c r="GZ1078" s="67"/>
      <c r="HA1078" s="67"/>
      <c r="HB1078" s="67"/>
      <c r="HC1078" s="67"/>
      <c r="HD1078" s="67"/>
      <c r="HE1078" s="67"/>
      <c r="HF1078" s="67"/>
      <c r="HG1078" s="67"/>
      <c r="HH1078" s="67"/>
      <c r="HI1078" s="67"/>
      <c r="HJ1078" s="67"/>
    </row>
    <row r="1079" spans="1:235" s="64" customFormat="1" ht="11.25" hidden="1" customHeight="1">
      <c r="A1079" s="22" t="s">
        <v>729</v>
      </c>
      <c r="B1079" s="36" t="s">
        <v>730</v>
      </c>
      <c r="C1079" s="48" t="s">
        <v>142</v>
      </c>
      <c r="D1079" s="90"/>
      <c r="E1079" s="17"/>
      <c r="F1079" s="17"/>
      <c r="G1079" s="90"/>
      <c r="H1079" s="90"/>
      <c r="I1079" s="90"/>
      <c r="J1079" s="90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  <c r="AX1079" s="67"/>
      <c r="AY1079" s="67"/>
      <c r="AZ1079" s="67"/>
      <c r="BA1079" s="67"/>
      <c r="BB1079" s="67"/>
      <c r="BC1079" s="67"/>
      <c r="BD1079" s="67"/>
      <c r="BE1079" s="67"/>
      <c r="BF1079" s="67"/>
      <c r="BG1079" s="67"/>
      <c r="BH1079" s="67"/>
      <c r="BI1079" s="67"/>
      <c r="BJ1079" s="67"/>
      <c r="BK1079" s="67"/>
      <c r="BL1079" s="67"/>
      <c r="BM1079" s="67"/>
      <c r="BN1079" s="67"/>
      <c r="BO1079" s="67"/>
      <c r="BP1079" s="67"/>
      <c r="BQ1079" s="67"/>
      <c r="BR1079" s="67"/>
      <c r="BS1079" s="67"/>
      <c r="BT1079" s="67"/>
      <c r="BU1079" s="67"/>
      <c r="BV1079" s="67"/>
      <c r="BW1079" s="67"/>
      <c r="BX1079" s="67"/>
      <c r="BY1079" s="67"/>
      <c r="BZ1079" s="67"/>
      <c r="CA1079" s="67"/>
      <c r="CB1079" s="67"/>
      <c r="CC1079" s="67"/>
      <c r="CD1079" s="67"/>
      <c r="CE1079" s="67"/>
      <c r="CF1079" s="67"/>
      <c r="CG1079" s="67"/>
      <c r="CH1079" s="67"/>
      <c r="CI1079" s="67"/>
      <c r="CJ1079" s="67"/>
      <c r="CK1079" s="67"/>
      <c r="CL1079" s="67"/>
      <c r="CM1079" s="67"/>
      <c r="CN1079" s="67"/>
      <c r="CO1079" s="67"/>
      <c r="CP1079" s="67"/>
      <c r="CQ1079" s="67"/>
      <c r="CR1079" s="67"/>
      <c r="CS1079" s="67"/>
      <c r="CT1079" s="67"/>
      <c r="CU1079" s="67"/>
      <c r="CV1079" s="67"/>
      <c r="CW1079" s="67"/>
      <c r="CX1079" s="67"/>
      <c r="CY1079" s="67"/>
      <c r="CZ1079" s="67"/>
      <c r="DA1079" s="67"/>
      <c r="DB1079" s="67"/>
      <c r="DC1079" s="67"/>
      <c r="DD1079" s="67"/>
      <c r="DE1079" s="67"/>
      <c r="DF1079" s="67"/>
      <c r="DG1079" s="67"/>
      <c r="DH1079" s="67"/>
      <c r="DI1079" s="67"/>
      <c r="DJ1079" s="67"/>
      <c r="DK1079" s="67"/>
      <c r="DL1079" s="67"/>
      <c r="DM1079" s="67"/>
      <c r="DN1079" s="67"/>
      <c r="DO1079" s="67"/>
      <c r="DP1079" s="67"/>
      <c r="DQ1079" s="67"/>
      <c r="DR1079" s="67"/>
      <c r="DS1079" s="67"/>
      <c r="DT1079" s="67"/>
      <c r="DU1079" s="67"/>
      <c r="DV1079" s="67"/>
      <c r="DW1079" s="67"/>
      <c r="DX1079" s="67"/>
      <c r="DY1079" s="67"/>
      <c r="DZ1079" s="67"/>
      <c r="EA1079" s="67"/>
      <c r="EB1079" s="67"/>
      <c r="EC1079" s="67"/>
      <c r="ED1079" s="67"/>
      <c r="EE1079" s="67"/>
      <c r="EF1079" s="67"/>
      <c r="EG1079" s="67"/>
      <c r="EH1079" s="67"/>
      <c r="EI1079" s="67"/>
      <c r="EJ1079" s="67"/>
      <c r="EK1079" s="67"/>
      <c r="EL1079" s="67"/>
      <c r="EM1079" s="67"/>
      <c r="EN1079" s="67"/>
      <c r="EO1079" s="67"/>
      <c r="EP1079" s="67"/>
      <c r="EQ1079" s="67"/>
      <c r="ER1079" s="67"/>
      <c r="ES1079" s="67"/>
      <c r="ET1079" s="67"/>
      <c r="EU1079" s="67"/>
      <c r="EV1079" s="67"/>
      <c r="EW1079" s="67"/>
      <c r="EX1079" s="67"/>
      <c r="EY1079" s="67"/>
      <c r="EZ1079" s="67"/>
      <c r="FA1079" s="67"/>
      <c r="FB1079" s="67"/>
      <c r="FC1079" s="67"/>
      <c r="FD1079" s="67"/>
      <c r="FE1079" s="67"/>
      <c r="FF1079" s="67"/>
      <c r="FG1079" s="67"/>
      <c r="FH1079" s="67"/>
      <c r="FI1079" s="67"/>
      <c r="FJ1079" s="67"/>
      <c r="FK1079" s="67"/>
      <c r="FL1079" s="67"/>
      <c r="FM1079" s="67"/>
      <c r="FN1079" s="67"/>
      <c r="FO1079" s="67"/>
      <c r="FP1079" s="67"/>
      <c r="FQ1079" s="67"/>
      <c r="FR1079" s="67"/>
      <c r="FS1079" s="67"/>
      <c r="FT1079" s="67"/>
      <c r="FU1079" s="67"/>
      <c r="FV1079" s="67"/>
      <c r="FW1079" s="67"/>
      <c r="FX1079" s="67"/>
      <c r="FY1079" s="67"/>
      <c r="FZ1079" s="67"/>
      <c r="GA1079" s="67"/>
      <c r="GB1079" s="67"/>
      <c r="GC1079" s="67"/>
      <c r="GD1079" s="67"/>
      <c r="GE1079" s="67"/>
      <c r="GF1079" s="67"/>
      <c r="GG1079" s="67"/>
      <c r="GH1079" s="67"/>
      <c r="GI1079" s="67"/>
      <c r="GJ1079" s="67"/>
      <c r="GK1079" s="67"/>
      <c r="GL1079" s="67"/>
      <c r="GM1079" s="67"/>
      <c r="GN1079" s="67"/>
      <c r="GO1079" s="67"/>
      <c r="GP1079" s="67"/>
      <c r="GQ1079" s="67"/>
      <c r="GR1079" s="67"/>
      <c r="GS1079" s="67"/>
      <c r="GT1079" s="67"/>
      <c r="GU1079" s="67"/>
      <c r="GV1079" s="67"/>
      <c r="GW1079" s="67"/>
      <c r="GX1079" s="67"/>
      <c r="GY1079" s="67"/>
      <c r="GZ1079" s="67"/>
      <c r="HA1079" s="67"/>
      <c r="HB1079" s="67"/>
      <c r="HC1079" s="67"/>
      <c r="HD1079" s="67"/>
      <c r="HE1079" s="67"/>
      <c r="HF1079" s="67"/>
      <c r="HG1079" s="67"/>
      <c r="HH1079" s="67"/>
      <c r="HI1079" s="67"/>
      <c r="HJ1079" s="67"/>
    </row>
    <row r="1080" spans="1:235" s="64" customFormat="1" ht="11.25" hidden="1" customHeight="1">
      <c r="A1080" s="22" t="s">
        <v>733</v>
      </c>
      <c r="B1080" s="22" t="s">
        <v>246</v>
      </c>
      <c r="C1080" s="23" t="s">
        <v>145</v>
      </c>
      <c r="D1080" s="90"/>
      <c r="E1080" s="17">
        <v>-10.66</v>
      </c>
      <c r="F1080" s="17"/>
      <c r="G1080" s="90"/>
      <c r="H1080" s="90"/>
      <c r="I1080" s="90"/>
      <c r="J1080" s="90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  <c r="AX1080" s="67"/>
      <c r="AY1080" s="67"/>
      <c r="AZ1080" s="67"/>
      <c r="BA1080" s="67"/>
      <c r="BB1080" s="67"/>
      <c r="BC1080" s="67"/>
      <c r="BD1080" s="67"/>
      <c r="BE1080" s="67"/>
      <c r="BF1080" s="67"/>
      <c r="BG1080" s="67"/>
      <c r="BH1080" s="67"/>
      <c r="BI1080" s="67"/>
      <c r="BJ1080" s="67"/>
      <c r="BK1080" s="67"/>
      <c r="BL1080" s="67"/>
      <c r="BM1080" s="67"/>
      <c r="BN1080" s="67"/>
      <c r="BO1080" s="67"/>
      <c r="BP1080" s="67"/>
      <c r="BQ1080" s="67"/>
      <c r="BR1080" s="67"/>
      <c r="BS1080" s="67"/>
      <c r="BT1080" s="67"/>
      <c r="BU1080" s="67"/>
      <c r="BV1080" s="67"/>
      <c r="BW1080" s="67"/>
      <c r="BX1080" s="67"/>
      <c r="BY1080" s="67"/>
      <c r="BZ1080" s="67"/>
      <c r="CA1080" s="67"/>
      <c r="CB1080" s="67"/>
      <c r="CC1080" s="67"/>
      <c r="CD1080" s="67"/>
      <c r="CE1080" s="67"/>
      <c r="CF1080" s="67"/>
      <c r="CG1080" s="67"/>
      <c r="CH1080" s="67"/>
      <c r="CI1080" s="67"/>
      <c r="CJ1080" s="67"/>
      <c r="CK1080" s="67"/>
      <c r="CL1080" s="67"/>
      <c r="CM1080" s="67"/>
      <c r="CN1080" s="67"/>
      <c r="CO1080" s="67"/>
      <c r="CP1080" s="67"/>
      <c r="CQ1080" s="67"/>
      <c r="CR1080" s="67"/>
      <c r="CS1080" s="67"/>
      <c r="CT1080" s="67"/>
      <c r="CU1080" s="67"/>
      <c r="CV1080" s="67"/>
      <c r="CW1080" s="67"/>
      <c r="CX1080" s="67"/>
      <c r="CY1080" s="67"/>
      <c r="CZ1080" s="67"/>
      <c r="DA1080" s="67"/>
      <c r="DB1080" s="67"/>
      <c r="DC1080" s="67"/>
      <c r="DD1080" s="67"/>
      <c r="DE1080" s="67"/>
      <c r="DF1080" s="67"/>
      <c r="DG1080" s="67"/>
      <c r="DH1080" s="67"/>
      <c r="DI1080" s="67"/>
      <c r="DJ1080" s="67"/>
      <c r="DK1080" s="67"/>
      <c r="DL1080" s="67"/>
      <c r="DM1080" s="67"/>
      <c r="DN1080" s="67"/>
      <c r="DO1080" s="67"/>
      <c r="DP1080" s="67"/>
      <c r="DQ1080" s="67"/>
      <c r="DR1080" s="67"/>
      <c r="DS1080" s="67"/>
      <c r="DT1080" s="67"/>
      <c r="DU1080" s="67"/>
      <c r="DV1080" s="67"/>
      <c r="DW1080" s="67"/>
      <c r="DX1080" s="67"/>
      <c r="DY1080" s="67"/>
      <c r="DZ1080" s="67"/>
      <c r="EA1080" s="67"/>
      <c r="EB1080" s="67"/>
      <c r="EC1080" s="67"/>
      <c r="ED1080" s="67"/>
      <c r="EE1080" s="67"/>
      <c r="EF1080" s="67"/>
      <c r="EG1080" s="67"/>
      <c r="EH1080" s="67"/>
      <c r="EI1080" s="67"/>
      <c r="EJ1080" s="67"/>
      <c r="EK1080" s="67"/>
      <c r="EL1080" s="67"/>
      <c r="EM1080" s="67"/>
      <c r="EN1080" s="67"/>
      <c r="EO1080" s="67"/>
      <c r="EP1080" s="67"/>
      <c r="EQ1080" s="67"/>
      <c r="ER1080" s="67"/>
      <c r="ES1080" s="67"/>
      <c r="ET1080" s="67"/>
      <c r="EU1080" s="67"/>
      <c r="EV1080" s="67"/>
      <c r="EW1080" s="67"/>
      <c r="EX1080" s="67"/>
      <c r="EY1080" s="67"/>
      <c r="EZ1080" s="67"/>
      <c r="FA1080" s="67"/>
      <c r="FB1080" s="67"/>
      <c r="FC1080" s="67"/>
      <c r="FD1080" s="67"/>
      <c r="FE1080" s="67"/>
      <c r="FF1080" s="67"/>
      <c r="FG1080" s="67"/>
      <c r="FH1080" s="67"/>
      <c r="FI1080" s="67"/>
      <c r="FJ1080" s="67"/>
      <c r="FK1080" s="67"/>
      <c r="FL1080" s="67"/>
      <c r="FM1080" s="67"/>
      <c r="FN1080" s="67"/>
      <c r="FO1080" s="67"/>
      <c r="FP1080" s="67"/>
      <c r="FQ1080" s="67"/>
      <c r="FR1080" s="67"/>
      <c r="FS1080" s="67"/>
      <c r="FT1080" s="67"/>
      <c r="FU1080" s="67"/>
      <c r="FV1080" s="67"/>
      <c r="FW1080" s="67"/>
      <c r="FX1080" s="67"/>
      <c r="FY1080" s="67"/>
      <c r="FZ1080" s="67"/>
      <c r="GA1080" s="67"/>
      <c r="GB1080" s="67"/>
      <c r="GC1080" s="67"/>
      <c r="GD1080" s="67"/>
      <c r="GE1080" s="67"/>
      <c r="GF1080" s="67"/>
      <c r="GG1080" s="67"/>
      <c r="GH1080" s="67"/>
      <c r="GI1080" s="67"/>
      <c r="GJ1080" s="67"/>
      <c r="GK1080" s="67"/>
      <c r="GL1080" s="67"/>
      <c r="GM1080" s="67"/>
      <c r="GN1080" s="67"/>
      <c r="GO1080" s="67"/>
      <c r="GP1080" s="67"/>
      <c r="GQ1080" s="67"/>
      <c r="GR1080" s="67"/>
      <c r="GS1080" s="67"/>
      <c r="GT1080" s="67"/>
      <c r="GU1080" s="67"/>
      <c r="GV1080" s="67"/>
      <c r="GW1080" s="67"/>
      <c r="GX1080" s="67"/>
      <c r="GY1080" s="67"/>
      <c r="GZ1080" s="67"/>
      <c r="HA1080" s="67"/>
      <c r="HB1080" s="67"/>
      <c r="HC1080" s="67"/>
      <c r="HD1080" s="67"/>
      <c r="HE1080" s="67"/>
      <c r="HF1080" s="67"/>
      <c r="HG1080" s="67"/>
      <c r="HH1080" s="67"/>
      <c r="HI1080" s="67"/>
      <c r="HJ1080" s="67"/>
    </row>
    <row r="1081" spans="1:235" s="63" customFormat="1" ht="11.25" hidden="1" customHeight="1">
      <c r="A1081" s="22" t="s">
        <v>739</v>
      </c>
      <c r="B1081" s="22" t="s">
        <v>740</v>
      </c>
      <c r="C1081" s="23" t="s">
        <v>155</v>
      </c>
      <c r="D1081" s="17">
        <v>-1021.45</v>
      </c>
      <c r="E1081" s="17"/>
      <c r="F1081" s="90"/>
      <c r="G1081" s="90"/>
      <c r="H1081" s="17"/>
      <c r="I1081" s="17"/>
      <c r="J1081" s="17"/>
      <c r="HK1081" s="64"/>
      <c r="HL1081" s="64"/>
      <c r="HM1081" s="64"/>
      <c r="HN1081" s="64"/>
      <c r="HO1081" s="64"/>
      <c r="HP1081" s="64"/>
      <c r="HQ1081" s="64"/>
      <c r="HR1081" s="64"/>
      <c r="HS1081" s="64"/>
      <c r="HT1081" s="64"/>
      <c r="HU1081" s="64"/>
      <c r="HV1081" s="64"/>
      <c r="HW1081" s="64"/>
      <c r="HX1081" s="64"/>
      <c r="HY1081" s="64"/>
      <c r="HZ1081" s="64"/>
      <c r="IA1081" s="64"/>
    </row>
    <row r="1082" spans="1:235" s="63" customFormat="1" ht="11.25" hidden="1" customHeight="1">
      <c r="A1082" s="22" t="s">
        <v>741</v>
      </c>
      <c r="B1082" s="22" t="s">
        <v>742</v>
      </c>
      <c r="C1082" s="23" t="s">
        <v>57</v>
      </c>
      <c r="D1082" s="17"/>
      <c r="E1082" s="17">
        <v>-561.47</v>
      </c>
      <c r="F1082" s="90"/>
      <c r="G1082" s="90"/>
      <c r="H1082" s="17"/>
      <c r="I1082" s="17"/>
      <c r="J1082" s="17"/>
      <c r="HK1082" s="64"/>
      <c r="HL1082" s="64"/>
      <c r="HM1082" s="64"/>
      <c r="HN1082" s="64"/>
      <c r="HO1082" s="64"/>
      <c r="HP1082" s="64"/>
      <c r="HQ1082" s="64"/>
      <c r="HR1082" s="64"/>
      <c r="HS1082" s="64"/>
      <c r="HT1082" s="64"/>
      <c r="HU1082" s="64"/>
      <c r="HV1082" s="64"/>
      <c r="HW1082" s="64"/>
      <c r="HX1082" s="64"/>
      <c r="HY1082" s="64"/>
      <c r="HZ1082" s="64"/>
      <c r="IA1082" s="64"/>
    </row>
    <row r="1083" spans="1:235" s="63" customFormat="1" ht="11.25" hidden="1" customHeight="1">
      <c r="A1083" s="22" t="s">
        <v>743</v>
      </c>
      <c r="B1083" s="22" t="s">
        <v>744</v>
      </c>
      <c r="C1083" s="23" t="s">
        <v>247</v>
      </c>
      <c r="D1083" s="17">
        <v>-4138.41</v>
      </c>
      <c r="E1083" s="17"/>
      <c r="F1083" s="90"/>
      <c r="G1083" s="90"/>
      <c r="H1083" s="17"/>
      <c r="I1083" s="17"/>
      <c r="J1083" s="17"/>
      <c r="HK1083" s="64"/>
      <c r="HL1083" s="64"/>
      <c r="HM1083" s="64"/>
      <c r="HN1083" s="64"/>
      <c r="HO1083" s="64"/>
      <c r="HP1083" s="64"/>
      <c r="HQ1083" s="64"/>
      <c r="HR1083" s="64"/>
      <c r="HS1083" s="64"/>
      <c r="HT1083" s="64"/>
      <c r="HU1083" s="64"/>
      <c r="HV1083" s="64"/>
      <c r="HW1083" s="64"/>
      <c r="HX1083" s="64"/>
      <c r="HY1083" s="64"/>
      <c r="HZ1083" s="64"/>
      <c r="IA1083" s="64"/>
    </row>
    <row r="1084" spans="1:235" s="63" customFormat="1" ht="11.25" hidden="1" customHeight="1">
      <c r="A1084" s="22" t="s">
        <v>747</v>
      </c>
      <c r="B1084" s="22" t="s">
        <v>748</v>
      </c>
      <c r="C1084" s="23" t="s">
        <v>250</v>
      </c>
      <c r="D1084" s="90"/>
      <c r="E1084" s="17"/>
      <c r="F1084" s="90"/>
      <c r="G1084" s="90"/>
      <c r="H1084" s="17"/>
      <c r="I1084" s="17"/>
      <c r="J1084" s="17"/>
      <c r="HK1084" s="64"/>
      <c r="HL1084" s="64"/>
      <c r="HM1084" s="64"/>
      <c r="HN1084" s="64"/>
      <c r="HO1084" s="64"/>
      <c r="HP1084" s="64"/>
      <c r="HQ1084" s="64"/>
      <c r="HR1084" s="64"/>
      <c r="HS1084" s="64"/>
      <c r="HT1084" s="64"/>
      <c r="HU1084" s="64"/>
      <c r="HV1084" s="64"/>
      <c r="HW1084" s="64"/>
      <c r="HX1084" s="64"/>
      <c r="HY1084" s="64"/>
      <c r="HZ1084" s="64"/>
      <c r="IA1084" s="64"/>
    </row>
    <row r="1085" spans="1:235" s="63" customFormat="1" ht="11.25" hidden="1" customHeight="1">
      <c r="A1085" s="22" t="s">
        <v>751</v>
      </c>
      <c r="B1085" s="22" t="s">
        <v>752</v>
      </c>
      <c r="C1085" s="23" t="s">
        <v>258</v>
      </c>
      <c r="D1085" s="90"/>
      <c r="E1085" s="17">
        <v>-2636.91</v>
      </c>
      <c r="F1085" s="90"/>
      <c r="G1085" s="90"/>
      <c r="H1085" s="17"/>
      <c r="I1085" s="17"/>
      <c r="J1085" s="17"/>
      <c r="HK1085" s="64"/>
      <c r="HL1085" s="64"/>
      <c r="HM1085" s="64"/>
      <c r="HN1085" s="64"/>
      <c r="HO1085" s="64"/>
      <c r="HP1085" s="64"/>
      <c r="HQ1085" s="64"/>
      <c r="HR1085" s="64"/>
      <c r="HS1085" s="64"/>
      <c r="HT1085" s="64"/>
      <c r="HU1085" s="64"/>
      <c r="HV1085" s="64"/>
      <c r="HW1085" s="64"/>
      <c r="HX1085" s="64"/>
      <c r="HY1085" s="64"/>
      <c r="HZ1085" s="64"/>
      <c r="IA1085" s="64"/>
    </row>
    <row r="1086" spans="1:235" s="63" customFormat="1" ht="11.25" hidden="1" customHeight="1">
      <c r="A1086" s="22" t="s">
        <v>753</v>
      </c>
      <c r="B1086" s="22" t="s">
        <v>754</v>
      </c>
      <c r="C1086" s="23" t="s">
        <v>260</v>
      </c>
      <c r="D1086" s="90"/>
      <c r="E1086" s="17"/>
      <c r="F1086" s="90"/>
      <c r="G1086" s="90"/>
      <c r="H1086" s="17"/>
      <c r="I1086" s="17"/>
      <c r="J1086" s="17"/>
      <c r="HK1086" s="64"/>
      <c r="HL1086" s="64"/>
      <c r="HM1086" s="64"/>
      <c r="HN1086" s="64"/>
      <c r="HO1086" s="64"/>
      <c r="HP1086" s="64"/>
      <c r="HQ1086" s="64"/>
      <c r="HR1086" s="64"/>
      <c r="HS1086" s="64"/>
      <c r="HT1086" s="64"/>
      <c r="HU1086" s="64"/>
      <c r="HV1086" s="64"/>
      <c r="HW1086" s="64"/>
      <c r="HX1086" s="64"/>
      <c r="HY1086" s="64"/>
      <c r="HZ1086" s="64"/>
      <c r="IA1086" s="64"/>
    </row>
    <row r="1087" spans="1:235" s="63" customFormat="1" ht="11.25" hidden="1" customHeight="1">
      <c r="A1087" s="22" t="s">
        <v>755</v>
      </c>
      <c r="B1087" s="22" t="s">
        <v>147</v>
      </c>
      <c r="C1087" s="23" t="s">
        <v>146</v>
      </c>
      <c r="D1087" s="90"/>
      <c r="E1087" s="17">
        <v>-1037.94</v>
      </c>
      <c r="F1087" s="90"/>
      <c r="G1087" s="90"/>
      <c r="H1087" s="17"/>
      <c r="I1087" s="17"/>
      <c r="J1087" s="17"/>
      <c r="HK1087" s="64"/>
      <c r="HL1087" s="64"/>
      <c r="HM1087" s="64"/>
      <c r="HN1087" s="64"/>
      <c r="HO1087" s="64"/>
      <c r="HP1087" s="64"/>
      <c r="HQ1087" s="64"/>
      <c r="HR1087" s="64"/>
      <c r="HS1087" s="64"/>
      <c r="HT1087" s="64"/>
      <c r="HU1087" s="64"/>
      <c r="HV1087" s="64"/>
      <c r="HW1087" s="64"/>
      <c r="HX1087" s="64"/>
      <c r="HY1087" s="64"/>
      <c r="HZ1087" s="64"/>
      <c r="IA1087" s="64"/>
    </row>
    <row r="1088" spans="1:235" s="63" customFormat="1" ht="11.25" hidden="1" customHeight="1">
      <c r="A1088" s="22" t="s">
        <v>758</v>
      </c>
      <c r="B1088" s="22" t="s">
        <v>759</v>
      </c>
      <c r="C1088" s="23" t="s">
        <v>259</v>
      </c>
      <c r="D1088" s="90"/>
      <c r="E1088" s="17">
        <v>-532.04</v>
      </c>
      <c r="F1088" s="90"/>
      <c r="G1088" s="90"/>
      <c r="H1088" s="17"/>
      <c r="I1088" s="17"/>
      <c r="J1088" s="17"/>
      <c r="HK1088" s="64"/>
      <c r="HL1088" s="64"/>
      <c r="HM1088" s="64"/>
      <c r="HN1088" s="64"/>
      <c r="HO1088" s="64"/>
      <c r="HP1088" s="64"/>
      <c r="HQ1088" s="64"/>
      <c r="HR1088" s="64"/>
      <c r="HS1088" s="64"/>
      <c r="HT1088" s="64"/>
      <c r="HU1088" s="64"/>
      <c r="HV1088" s="64"/>
      <c r="HW1088" s="64"/>
      <c r="HX1088" s="64"/>
      <c r="HY1088" s="64"/>
      <c r="HZ1088" s="64"/>
      <c r="IA1088" s="64"/>
    </row>
    <row r="1089" spans="1:235" s="63" customFormat="1" ht="11.25" hidden="1" customHeight="1">
      <c r="A1089" s="22" t="s">
        <v>760</v>
      </c>
      <c r="B1089" s="22" t="s">
        <v>261</v>
      </c>
      <c r="C1089" s="23" t="s">
        <v>262</v>
      </c>
      <c r="D1089" s="90"/>
      <c r="E1089" s="17">
        <v>-105.69</v>
      </c>
      <c r="F1089" s="90"/>
      <c r="G1089" s="90"/>
      <c r="H1089" s="17"/>
      <c r="I1089" s="17"/>
      <c r="J1089" s="17"/>
      <c r="HK1089" s="64"/>
      <c r="HL1089" s="64"/>
      <c r="HM1089" s="64"/>
      <c r="HN1089" s="64"/>
      <c r="HO1089" s="64"/>
      <c r="HP1089" s="64"/>
      <c r="HQ1089" s="64"/>
      <c r="HR1089" s="64"/>
      <c r="HS1089" s="64"/>
      <c r="HT1089" s="64"/>
      <c r="HU1089" s="64"/>
      <c r="HV1089" s="64"/>
      <c r="HW1089" s="64"/>
      <c r="HX1089" s="64"/>
      <c r="HY1089" s="64"/>
      <c r="HZ1089" s="64"/>
      <c r="IA1089" s="64"/>
    </row>
    <row r="1090" spans="1:235" s="63" customFormat="1" ht="11.25" hidden="1" customHeight="1">
      <c r="A1090" s="22" t="s">
        <v>761</v>
      </c>
      <c r="B1090" s="22" t="s">
        <v>762</v>
      </c>
      <c r="C1090" s="23" t="s">
        <v>248</v>
      </c>
      <c r="D1090" s="90"/>
      <c r="E1090" s="17"/>
      <c r="F1090" s="90"/>
      <c r="G1090" s="90"/>
      <c r="H1090" s="17"/>
      <c r="I1090" s="17"/>
      <c r="J1090" s="17"/>
      <c r="HK1090" s="64"/>
      <c r="HL1090" s="64"/>
      <c r="HM1090" s="64"/>
      <c r="HN1090" s="64"/>
      <c r="HO1090" s="64"/>
      <c r="HP1090" s="64"/>
      <c r="HQ1090" s="64"/>
      <c r="HR1090" s="64"/>
      <c r="HS1090" s="64"/>
      <c r="HT1090" s="64"/>
      <c r="HU1090" s="64"/>
      <c r="HV1090" s="64"/>
      <c r="HW1090" s="64"/>
      <c r="HX1090" s="64"/>
      <c r="HY1090" s="64"/>
      <c r="HZ1090" s="64"/>
      <c r="IA1090" s="64"/>
    </row>
    <row r="1091" spans="1:235" s="63" customFormat="1" ht="11.25" hidden="1" customHeight="1">
      <c r="A1091" s="22" t="s">
        <v>763</v>
      </c>
      <c r="B1091" s="22" t="s">
        <v>764</v>
      </c>
      <c r="C1091" s="23" t="s">
        <v>203</v>
      </c>
      <c r="D1091" s="90"/>
      <c r="E1091" s="17"/>
      <c r="F1091" s="90"/>
      <c r="G1091" s="90"/>
      <c r="H1091" s="17"/>
      <c r="I1091" s="17"/>
      <c r="J1091" s="17"/>
      <c r="HK1091" s="64"/>
      <c r="HL1091" s="64"/>
      <c r="HM1091" s="64"/>
      <c r="HN1091" s="64"/>
      <c r="HO1091" s="64"/>
      <c r="HP1091" s="64"/>
      <c r="HQ1091" s="64"/>
      <c r="HR1091" s="64"/>
      <c r="HS1091" s="64"/>
      <c r="HT1091" s="64"/>
      <c r="HU1091" s="64"/>
      <c r="HV1091" s="64"/>
      <c r="HW1091" s="64"/>
      <c r="HX1091" s="64"/>
      <c r="HY1091" s="64"/>
      <c r="HZ1091" s="64"/>
      <c r="IA1091" s="64"/>
    </row>
    <row r="1092" spans="1:235" s="92" customFormat="1" ht="11.25" hidden="1">
      <c r="A1092" s="22" t="s">
        <v>767</v>
      </c>
      <c r="B1092" s="22" t="s">
        <v>768</v>
      </c>
      <c r="C1092" s="23" t="s">
        <v>769</v>
      </c>
      <c r="D1092" s="17">
        <v>-136.9</v>
      </c>
      <c r="E1092" s="17"/>
      <c r="F1092" s="90"/>
      <c r="G1092" s="90"/>
      <c r="H1092" s="43"/>
      <c r="I1092" s="43"/>
      <c r="J1092" s="43"/>
      <c r="HK1092" s="93"/>
      <c r="HL1092" s="93"/>
      <c r="HM1092" s="93"/>
      <c r="HN1092" s="93"/>
      <c r="HO1092" s="93"/>
      <c r="HP1092" s="93"/>
      <c r="HQ1092" s="93"/>
      <c r="HR1092" s="93"/>
      <c r="HS1092" s="93"/>
      <c r="HT1092" s="93"/>
      <c r="HU1092" s="93"/>
      <c r="HV1092" s="93"/>
      <c r="HW1092" s="93"/>
      <c r="HX1092" s="93"/>
      <c r="HY1092" s="93"/>
      <c r="HZ1092" s="93"/>
      <c r="IA1092" s="93"/>
    </row>
    <row r="1093" spans="1:235" s="14" customFormat="1" ht="11.25" hidden="1" customHeight="1">
      <c r="A1093" s="22" t="s">
        <v>770</v>
      </c>
      <c r="B1093" s="22" t="s">
        <v>771</v>
      </c>
      <c r="C1093" s="23" t="s">
        <v>772</v>
      </c>
      <c r="D1093" s="17">
        <v>-1210.1199999999999</v>
      </c>
      <c r="E1093" s="17"/>
      <c r="F1093" s="90"/>
      <c r="G1093" s="90"/>
      <c r="H1093" s="17"/>
      <c r="I1093" s="17"/>
      <c r="J1093" s="17"/>
      <c r="HK1093" s="29"/>
      <c r="HL1093" s="29"/>
      <c r="HM1093" s="29"/>
      <c r="HN1093" s="29"/>
      <c r="HO1093" s="29"/>
      <c r="HP1093" s="29"/>
      <c r="HQ1093" s="29"/>
      <c r="HR1093" s="29"/>
      <c r="HS1093" s="29"/>
      <c r="HT1093" s="29"/>
      <c r="HU1093" s="29"/>
      <c r="HV1093" s="29"/>
      <c r="HW1093" s="29"/>
      <c r="HX1093" s="29"/>
      <c r="HY1093" s="29"/>
      <c r="HZ1093" s="29"/>
      <c r="IA1093" s="29"/>
    </row>
    <row r="1094" spans="1:235" s="14" customFormat="1" ht="11.25" hidden="1" customHeight="1">
      <c r="A1094" s="22" t="s">
        <v>773</v>
      </c>
      <c r="B1094" s="22" t="s">
        <v>774</v>
      </c>
      <c r="C1094" s="23" t="s">
        <v>775</v>
      </c>
      <c r="D1094" s="17"/>
      <c r="E1094" s="17">
        <v>-6.77</v>
      </c>
      <c r="F1094" s="17"/>
      <c r="G1094" s="90"/>
      <c r="H1094" s="17"/>
      <c r="I1094" s="17"/>
      <c r="J1094" s="17"/>
      <c r="HK1094" s="29"/>
      <c r="HL1094" s="29"/>
      <c r="HM1094" s="29"/>
      <c r="HN1094" s="29"/>
      <c r="HO1094" s="29"/>
      <c r="HP1094" s="29"/>
      <c r="HQ1094" s="29"/>
      <c r="HR1094" s="29"/>
      <c r="HS1094" s="29"/>
      <c r="HT1094" s="29"/>
      <c r="HU1094" s="29"/>
      <c r="HV1094" s="29"/>
      <c r="HW1094" s="29"/>
      <c r="HX1094" s="29"/>
      <c r="HY1094" s="29"/>
      <c r="HZ1094" s="29"/>
      <c r="IA1094" s="29"/>
    </row>
    <row r="1095" spans="1:235" s="14" customFormat="1" ht="11.25" hidden="1" customHeight="1">
      <c r="A1095" s="22" t="s">
        <v>776</v>
      </c>
      <c r="B1095" s="22" t="s">
        <v>777</v>
      </c>
      <c r="C1095" s="23" t="s">
        <v>778</v>
      </c>
      <c r="D1095" s="17"/>
      <c r="E1095" s="17"/>
      <c r="F1095" s="17">
        <v>-52910.11</v>
      </c>
      <c r="G1095" s="90"/>
      <c r="H1095" s="17"/>
      <c r="I1095" s="17"/>
      <c r="J1095" s="17"/>
      <c r="HK1095" s="29"/>
      <c r="HL1095" s="29"/>
      <c r="HM1095" s="29"/>
      <c r="HN1095" s="29"/>
      <c r="HO1095" s="29"/>
      <c r="HP1095" s="29"/>
      <c r="HQ1095" s="29"/>
      <c r="HR1095" s="29"/>
      <c r="HS1095" s="29"/>
      <c r="HT1095" s="29"/>
      <c r="HU1095" s="29"/>
      <c r="HV1095" s="29"/>
      <c r="HW1095" s="29"/>
      <c r="HX1095" s="29"/>
      <c r="HY1095" s="29"/>
      <c r="HZ1095" s="29"/>
      <c r="IA1095" s="29"/>
    </row>
    <row r="1096" spans="1:235" s="14" customFormat="1" ht="11.25" hidden="1" customHeight="1">
      <c r="A1096" s="22" t="s">
        <v>779</v>
      </c>
      <c r="B1096" s="22" t="s">
        <v>780</v>
      </c>
      <c r="C1096" s="23" t="s">
        <v>781</v>
      </c>
      <c r="D1096" s="17">
        <v>-6145.36</v>
      </c>
      <c r="E1096" s="17"/>
      <c r="F1096" s="17"/>
      <c r="G1096" s="90"/>
      <c r="H1096" s="17"/>
      <c r="I1096" s="17"/>
      <c r="J1096" s="17"/>
      <c r="HK1096" s="29"/>
      <c r="HL1096" s="29"/>
      <c r="HM1096" s="29"/>
      <c r="HN1096" s="29"/>
      <c r="HO1096" s="29"/>
      <c r="HP1096" s="29"/>
      <c r="HQ1096" s="29"/>
      <c r="HR1096" s="29"/>
      <c r="HS1096" s="29"/>
      <c r="HT1096" s="29"/>
      <c r="HU1096" s="29"/>
      <c r="HV1096" s="29"/>
      <c r="HW1096" s="29"/>
      <c r="HX1096" s="29"/>
      <c r="HY1096" s="29"/>
      <c r="HZ1096" s="29"/>
      <c r="IA1096" s="29"/>
    </row>
    <row r="1097" spans="1:235" s="14" customFormat="1" ht="11.25" hidden="1" customHeight="1">
      <c r="A1097" s="22" t="s">
        <v>782</v>
      </c>
      <c r="B1097" s="22" t="s">
        <v>783</v>
      </c>
      <c r="C1097" s="23" t="s">
        <v>784</v>
      </c>
      <c r="D1097" s="17">
        <v>-123.15</v>
      </c>
      <c r="E1097" s="17"/>
      <c r="F1097" s="17"/>
      <c r="G1097" s="90"/>
      <c r="H1097" s="17"/>
      <c r="I1097" s="17"/>
      <c r="J1097" s="17"/>
      <c r="HK1097" s="29"/>
      <c r="HL1097" s="29"/>
      <c r="HM1097" s="29"/>
      <c r="HN1097" s="29"/>
      <c r="HO1097" s="29"/>
      <c r="HP1097" s="29"/>
      <c r="HQ1097" s="29"/>
      <c r="HR1097" s="29"/>
      <c r="HS1097" s="29"/>
      <c r="HT1097" s="29"/>
      <c r="HU1097" s="29"/>
      <c r="HV1097" s="29"/>
      <c r="HW1097" s="29"/>
      <c r="HX1097" s="29"/>
      <c r="HY1097" s="29"/>
      <c r="HZ1097" s="29"/>
      <c r="IA1097" s="29"/>
    </row>
    <row r="1098" spans="1:235" s="14" customFormat="1" ht="11.25" hidden="1" customHeight="1">
      <c r="A1098" s="22" t="s">
        <v>785</v>
      </c>
      <c r="B1098" s="22" t="s">
        <v>786</v>
      </c>
      <c r="C1098" s="23" t="s">
        <v>787</v>
      </c>
      <c r="D1098" s="17">
        <v>-267.77999999999997</v>
      </c>
      <c r="E1098" s="17"/>
      <c r="F1098" s="17"/>
      <c r="G1098" s="90"/>
      <c r="H1098" s="17"/>
      <c r="I1098" s="17"/>
      <c r="J1098" s="17"/>
      <c r="HK1098" s="29"/>
      <c r="HL1098" s="29"/>
      <c r="HM1098" s="29"/>
      <c r="HN1098" s="29"/>
      <c r="HO1098" s="29"/>
      <c r="HP1098" s="29"/>
      <c r="HQ1098" s="29"/>
      <c r="HR1098" s="29"/>
      <c r="HS1098" s="29"/>
      <c r="HT1098" s="29"/>
      <c r="HU1098" s="29"/>
      <c r="HV1098" s="29"/>
      <c r="HW1098" s="29"/>
      <c r="HX1098" s="29"/>
      <c r="HY1098" s="29"/>
      <c r="HZ1098" s="29"/>
      <c r="IA1098" s="29"/>
    </row>
    <row r="1099" spans="1:235" s="14" customFormat="1" ht="11.25" hidden="1" customHeight="1">
      <c r="A1099" s="22" t="s">
        <v>788</v>
      </c>
      <c r="B1099" s="22" t="s">
        <v>789</v>
      </c>
      <c r="C1099" s="23" t="s">
        <v>790</v>
      </c>
      <c r="D1099" s="17"/>
      <c r="E1099" s="17">
        <v>-19.350000000000001</v>
      </c>
      <c r="F1099" s="17"/>
      <c r="G1099" s="90"/>
      <c r="H1099" s="17"/>
      <c r="I1099" s="17"/>
      <c r="J1099" s="17"/>
      <c r="HK1099" s="29"/>
      <c r="HL1099" s="29"/>
      <c r="HM1099" s="29"/>
      <c r="HN1099" s="29"/>
      <c r="HO1099" s="29"/>
      <c r="HP1099" s="29"/>
      <c r="HQ1099" s="29"/>
      <c r="HR1099" s="29"/>
      <c r="HS1099" s="29"/>
      <c r="HT1099" s="29"/>
      <c r="HU1099" s="29"/>
      <c r="HV1099" s="29"/>
      <c r="HW1099" s="29"/>
      <c r="HX1099" s="29"/>
      <c r="HY1099" s="29"/>
      <c r="HZ1099" s="29"/>
      <c r="IA1099" s="29"/>
    </row>
    <row r="1100" spans="1:235" s="14" customFormat="1" ht="11.25" hidden="1" customHeight="1">
      <c r="A1100" s="22" t="s">
        <v>1591</v>
      </c>
      <c r="B1100" s="22" t="s">
        <v>1793</v>
      </c>
      <c r="C1100" s="23" t="s">
        <v>1549</v>
      </c>
      <c r="D1100" s="17"/>
      <c r="E1100" s="17">
        <v>-47.52</v>
      </c>
      <c r="F1100" s="17">
        <v>-54.53</v>
      </c>
      <c r="G1100" s="90"/>
      <c r="H1100" s="17"/>
      <c r="I1100" s="17"/>
      <c r="J1100" s="17"/>
      <c r="HK1100" s="29"/>
      <c r="HL1100" s="29"/>
      <c r="HM1100" s="29"/>
      <c r="HN1100" s="29"/>
      <c r="HO1100" s="29"/>
      <c r="HP1100" s="29"/>
      <c r="HQ1100" s="29"/>
      <c r="HR1100" s="29"/>
      <c r="HS1100" s="29"/>
      <c r="HT1100" s="29"/>
      <c r="HU1100" s="29"/>
      <c r="HV1100" s="29"/>
      <c r="HW1100" s="29"/>
      <c r="HX1100" s="29"/>
      <c r="HY1100" s="29"/>
      <c r="HZ1100" s="29"/>
      <c r="IA1100" s="29"/>
    </row>
    <row r="1101" spans="1:235" s="14" customFormat="1" ht="11.25" hidden="1" customHeight="1">
      <c r="A1101" s="22" t="s">
        <v>1794</v>
      </c>
      <c r="B1101" s="22" t="s">
        <v>1795</v>
      </c>
      <c r="C1101" s="23" t="s">
        <v>1675</v>
      </c>
      <c r="D1101" s="17">
        <v>-151.88999999999999</v>
      </c>
      <c r="E1101" s="17"/>
      <c r="F1101" s="17"/>
      <c r="G1101" s="90"/>
      <c r="H1101" s="17"/>
      <c r="I1101" s="17"/>
      <c r="J1101" s="17"/>
      <c r="HK1101" s="29"/>
      <c r="HL1101" s="29"/>
      <c r="HM1101" s="29"/>
      <c r="HN1101" s="29"/>
      <c r="HO1101" s="29"/>
      <c r="HP1101" s="29"/>
      <c r="HQ1101" s="29"/>
      <c r="HR1101" s="29"/>
      <c r="HS1101" s="29"/>
      <c r="HT1101" s="29"/>
      <c r="HU1101" s="29"/>
      <c r="HV1101" s="29"/>
      <c r="HW1101" s="29"/>
      <c r="HX1101" s="29"/>
      <c r="HY1101" s="29"/>
      <c r="HZ1101" s="29"/>
      <c r="IA1101" s="29"/>
    </row>
    <row r="1102" spans="1:235" s="14" customFormat="1" ht="11.25" hidden="1" customHeight="1">
      <c r="A1102" s="22" t="s">
        <v>1670</v>
      </c>
      <c r="B1102" s="22" t="s">
        <v>1798</v>
      </c>
      <c r="C1102" s="23" t="s">
        <v>1647</v>
      </c>
      <c r="D1102" s="17">
        <v>-733.93</v>
      </c>
      <c r="E1102" s="17"/>
      <c r="F1102" s="17"/>
      <c r="G1102" s="90"/>
      <c r="H1102" s="17"/>
      <c r="I1102" s="17"/>
      <c r="J1102" s="17"/>
      <c r="HK1102" s="29"/>
      <c r="HL1102" s="29"/>
      <c r="HM1102" s="29"/>
      <c r="HN1102" s="29"/>
      <c r="HO1102" s="29"/>
      <c r="HP1102" s="29"/>
      <c r="HQ1102" s="29"/>
      <c r="HR1102" s="29"/>
      <c r="HS1102" s="29"/>
      <c r="HT1102" s="29"/>
      <c r="HU1102" s="29"/>
      <c r="HV1102" s="29"/>
      <c r="HW1102" s="29"/>
      <c r="HX1102" s="29"/>
      <c r="HY1102" s="29"/>
      <c r="HZ1102" s="29"/>
      <c r="IA1102" s="29"/>
    </row>
    <row r="1103" spans="1:235" s="14" customFormat="1" ht="11.25" hidden="1" customHeight="1">
      <c r="A1103" s="22" t="s">
        <v>1648</v>
      </c>
      <c r="B1103" s="22" t="s">
        <v>1799</v>
      </c>
      <c r="C1103" s="23" t="s">
        <v>1649</v>
      </c>
      <c r="D1103" s="17">
        <v>-368.41</v>
      </c>
      <c r="E1103" s="17"/>
      <c r="F1103" s="17"/>
      <c r="G1103" s="90"/>
      <c r="H1103" s="17"/>
      <c r="I1103" s="17"/>
      <c r="J1103" s="17"/>
      <c r="HK1103" s="29"/>
      <c r="HL1103" s="29"/>
      <c r="HM1103" s="29"/>
      <c r="HN1103" s="29"/>
      <c r="HO1103" s="29"/>
      <c r="HP1103" s="29"/>
      <c r="HQ1103" s="29"/>
      <c r="HR1103" s="29"/>
      <c r="HS1103" s="29"/>
      <c r="HT1103" s="29"/>
      <c r="HU1103" s="29"/>
      <c r="HV1103" s="29"/>
      <c r="HW1103" s="29"/>
      <c r="HX1103" s="29"/>
      <c r="HY1103" s="29"/>
      <c r="HZ1103" s="29"/>
      <c r="IA1103" s="29"/>
    </row>
    <row r="1104" spans="1:235" s="14" customFormat="1" ht="11.25" hidden="1" customHeight="1">
      <c r="A1104" s="22" t="s">
        <v>1802</v>
      </c>
      <c r="B1104" s="22" t="s">
        <v>1803</v>
      </c>
      <c r="C1104" s="23" t="s">
        <v>1720</v>
      </c>
      <c r="D1104" s="17">
        <v>-104.09</v>
      </c>
      <c r="E1104" s="17"/>
      <c r="F1104" s="90"/>
      <c r="G1104" s="90"/>
      <c r="H1104" s="17"/>
      <c r="I1104" s="17"/>
      <c r="J1104" s="17"/>
      <c r="HK1104" s="29"/>
      <c r="HL1104" s="29"/>
      <c r="HM1104" s="29"/>
      <c r="HN1104" s="29"/>
      <c r="HO1104" s="29"/>
      <c r="HP1104" s="29"/>
      <c r="HQ1104" s="29"/>
      <c r="HR1104" s="29"/>
      <c r="HS1104" s="29"/>
      <c r="HT1104" s="29"/>
      <c r="HU1104" s="29"/>
      <c r="HV1104" s="29"/>
      <c r="HW1104" s="29"/>
      <c r="HX1104" s="29"/>
      <c r="HY1104" s="29"/>
      <c r="HZ1104" s="29"/>
      <c r="IA1104" s="29"/>
    </row>
    <row r="1105" spans="1:235" s="14" customFormat="1" ht="11.25" hidden="1" customHeight="1">
      <c r="A1105" s="22" t="s">
        <v>1806</v>
      </c>
      <c r="B1105" s="22" t="s">
        <v>1807</v>
      </c>
      <c r="C1105" s="23" t="s">
        <v>1699</v>
      </c>
      <c r="D1105" s="17"/>
      <c r="E1105" s="17">
        <v>-521.96</v>
      </c>
      <c r="F1105" s="17"/>
      <c r="G1105" s="90"/>
      <c r="H1105" s="17"/>
      <c r="I1105" s="17"/>
      <c r="J1105" s="17"/>
      <c r="HK1105" s="29"/>
      <c r="HL1105" s="29"/>
      <c r="HM1105" s="29"/>
      <c r="HN1105" s="29"/>
      <c r="HO1105" s="29"/>
      <c r="HP1105" s="29"/>
      <c r="HQ1105" s="29"/>
      <c r="HR1105" s="29"/>
      <c r="HS1105" s="29"/>
      <c r="HT1105" s="29"/>
      <c r="HU1105" s="29"/>
      <c r="HV1105" s="29"/>
      <c r="HW1105" s="29"/>
      <c r="HX1105" s="29"/>
      <c r="HY1105" s="29"/>
      <c r="HZ1105" s="29"/>
      <c r="IA1105" s="29"/>
    </row>
    <row r="1106" spans="1:235" s="14" customFormat="1" ht="11.25" hidden="1" customHeight="1">
      <c r="A1106" s="22" t="s">
        <v>1808</v>
      </c>
      <c r="B1106" s="22" t="s">
        <v>1809</v>
      </c>
      <c r="C1106" s="23" t="s">
        <v>1698</v>
      </c>
      <c r="D1106" s="17"/>
      <c r="E1106" s="17">
        <v>-167.66</v>
      </c>
      <c r="F1106" s="17"/>
      <c r="G1106" s="90"/>
      <c r="H1106" s="17"/>
      <c r="I1106" s="17"/>
      <c r="J1106" s="17"/>
      <c r="HK1106" s="29"/>
      <c r="HL1106" s="29"/>
      <c r="HM1106" s="29"/>
      <c r="HN1106" s="29"/>
      <c r="HO1106" s="29"/>
      <c r="HP1106" s="29"/>
      <c r="HQ1106" s="29"/>
      <c r="HR1106" s="29"/>
      <c r="HS1106" s="29"/>
      <c r="HT1106" s="29"/>
      <c r="HU1106" s="29"/>
      <c r="HV1106" s="29"/>
      <c r="HW1106" s="29"/>
      <c r="HX1106" s="29"/>
      <c r="HY1106" s="29"/>
      <c r="HZ1106" s="29"/>
      <c r="IA1106" s="29"/>
    </row>
    <row r="1107" spans="1:235" s="14" customFormat="1" ht="11.25" hidden="1" customHeight="1">
      <c r="A1107" s="22" t="s">
        <v>1863</v>
      </c>
      <c r="B1107" s="22" t="s">
        <v>1864</v>
      </c>
      <c r="C1107" s="23" t="s">
        <v>1695</v>
      </c>
      <c r="D1107" s="17"/>
      <c r="E1107" s="17"/>
      <c r="F1107" s="17">
        <v>-113.45</v>
      </c>
      <c r="G1107" s="90"/>
      <c r="H1107" s="17"/>
      <c r="I1107" s="17"/>
      <c r="J1107" s="17"/>
      <c r="HK1107" s="29"/>
      <c r="HL1107" s="29"/>
      <c r="HM1107" s="29"/>
      <c r="HN1107" s="29"/>
      <c r="HO1107" s="29"/>
      <c r="HP1107" s="29"/>
      <c r="HQ1107" s="29"/>
      <c r="HR1107" s="29"/>
      <c r="HS1107" s="29"/>
      <c r="HT1107" s="29"/>
      <c r="HU1107" s="29"/>
      <c r="HV1107" s="29"/>
      <c r="HW1107" s="29"/>
      <c r="HX1107" s="29"/>
      <c r="HY1107" s="29"/>
      <c r="HZ1107" s="29"/>
      <c r="IA1107" s="29"/>
    </row>
    <row r="1108" spans="1:235" s="14" customFormat="1" ht="11.25" hidden="1" customHeight="1">
      <c r="A1108" s="22" t="s">
        <v>2012</v>
      </c>
      <c r="B1108" s="22" t="s">
        <v>2013</v>
      </c>
      <c r="C1108" s="23" t="s">
        <v>1959</v>
      </c>
      <c r="D1108" s="17"/>
      <c r="E1108" s="17">
        <v>-0.72</v>
      </c>
      <c r="F1108" s="17"/>
      <c r="G1108" s="90"/>
      <c r="H1108" s="17"/>
      <c r="I1108" s="17"/>
      <c r="J1108" s="17"/>
      <c r="HK1108" s="29"/>
      <c r="HL1108" s="29"/>
      <c r="HM1108" s="29"/>
      <c r="HN1108" s="29"/>
      <c r="HO1108" s="29"/>
      <c r="HP1108" s="29"/>
      <c r="HQ1108" s="29"/>
      <c r="HR1108" s="29"/>
      <c r="HS1108" s="29"/>
      <c r="HT1108" s="29"/>
      <c r="HU1108" s="29"/>
      <c r="HV1108" s="29"/>
      <c r="HW1108" s="29"/>
      <c r="HX1108" s="29"/>
      <c r="HY1108" s="29"/>
      <c r="HZ1108" s="29"/>
      <c r="IA1108" s="29"/>
    </row>
    <row r="1109" spans="1:235" s="14" customFormat="1" ht="11.25" hidden="1" customHeight="1">
      <c r="A1109" s="22" t="s">
        <v>2014</v>
      </c>
      <c r="B1109" s="22" t="s">
        <v>2015</v>
      </c>
      <c r="C1109" s="23" t="s">
        <v>1966</v>
      </c>
      <c r="D1109" s="17"/>
      <c r="E1109" s="17">
        <v>-1.27</v>
      </c>
      <c r="F1109" s="17"/>
      <c r="G1109" s="90"/>
      <c r="H1109" s="17"/>
      <c r="I1109" s="17"/>
      <c r="J1109" s="17"/>
      <c r="HK1109" s="29"/>
      <c r="HL1109" s="29"/>
      <c r="HM1109" s="29"/>
      <c r="HN1109" s="29"/>
      <c r="HO1109" s="29"/>
      <c r="HP1109" s="29"/>
      <c r="HQ1109" s="29"/>
      <c r="HR1109" s="29"/>
      <c r="HS1109" s="29"/>
      <c r="HT1109" s="29"/>
      <c r="HU1109" s="29"/>
      <c r="HV1109" s="29"/>
      <c r="HW1109" s="29"/>
      <c r="HX1109" s="29"/>
      <c r="HY1109" s="29"/>
      <c r="HZ1109" s="29"/>
      <c r="IA1109" s="29"/>
    </row>
    <row r="1110" spans="1:235" s="14" customFormat="1" ht="11.25" hidden="1" customHeight="1">
      <c r="A1110" s="22" t="s">
        <v>1900</v>
      </c>
      <c r="B1110" s="22" t="s">
        <v>1901</v>
      </c>
      <c r="C1110" s="23" t="s">
        <v>1696</v>
      </c>
      <c r="D1110" s="17"/>
      <c r="E1110" s="17"/>
      <c r="F1110" s="17">
        <v>-107.94</v>
      </c>
      <c r="G1110" s="90"/>
      <c r="H1110" s="17"/>
      <c r="I1110" s="17"/>
      <c r="J1110" s="17"/>
      <c r="HK1110" s="29"/>
      <c r="HL1110" s="29"/>
      <c r="HM1110" s="29"/>
      <c r="HN1110" s="29"/>
      <c r="HO1110" s="29"/>
      <c r="HP1110" s="29"/>
      <c r="HQ1110" s="29"/>
      <c r="HR1110" s="29"/>
      <c r="HS1110" s="29"/>
      <c r="HT1110" s="29"/>
      <c r="HU1110" s="29"/>
      <c r="HV1110" s="29"/>
      <c r="HW1110" s="29"/>
      <c r="HX1110" s="29"/>
      <c r="HY1110" s="29"/>
      <c r="HZ1110" s="29"/>
      <c r="IA1110" s="29"/>
    </row>
    <row r="1111" spans="1:235" s="14" customFormat="1" ht="11.25" hidden="1" customHeight="1">
      <c r="A1111" s="22" t="s">
        <v>1947</v>
      </c>
      <c r="B1111" s="22" t="s">
        <v>1948</v>
      </c>
      <c r="C1111" s="23" t="s">
        <v>1944</v>
      </c>
      <c r="D1111" s="17"/>
      <c r="E1111" s="17"/>
      <c r="F1111" s="17">
        <v>-0.3</v>
      </c>
      <c r="G1111" s="90"/>
      <c r="H1111" s="17"/>
      <c r="I1111" s="17"/>
      <c r="J1111" s="17"/>
      <c r="HK1111" s="29"/>
      <c r="HL1111" s="29"/>
      <c r="HM1111" s="29"/>
      <c r="HN1111" s="29"/>
      <c r="HO1111" s="29"/>
      <c r="HP1111" s="29"/>
      <c r="HQ1111" s="29"/>
      <c r="HR1111" s="29"/>
      <c r="HS1111" s="29"/>
      <c r="HT1111" s="29"/>
      <c r="HU1111" s="29"/>
      <c r="HV1111" s="29"/>
      <c r="HW1111" s="29"/>
      <c r="HX1111" s="29"/>
      <c r="HY1111" s="29"/>
      <c r="HZ1111" s="29"/>
      <c r="IA1111" s="29"/>
    </row>
    <row r="1112" spans="1:235" s="14" customFormat="1" ht="11.25" hidden="1" customHeight="1">
      <c r="A1112" s="22" t="s">
        <v>2023</v>
      </c>
      <c r="B1112" s="22" t="s">
        <v>2071</v>
      </c>
      <c r="C1112" s="23" t="s">
        <v>2063</v>
      </c>
      <c r="D1112" s="17"/>
      <c r="E1112" s="17"/>
      <c r="F1112" s="17">
        <v>-321.38</v>
      </c>
      <c r="G1112" s="90"/>
      <c r="H1112" s="17"/>
      <c r="I1112" s="17"/>
      <c r="J1112" s="17"/>
      <c r="HK1112" s="29"/>
      <c r="HL1112" s="29"/>
      <c r="HM1112" s="29"/>
      <c r="HN1112" s="29"/>
      <c r="HO1112" s="29"/>
      <c r="HP1112" s="29"/>
      <c r="HQ1112" s="29"/>
      <c r="HR1112" s="29"/>
      <c r="HS1112" s="29"/>
      <c r="HT1112" s="29"/>
      <c r="HU1112" s="29"/>
      <c r="HV1112" s="29"/>
      <c r="HW1112" s="29"/>
      <c r="HX1112" s="29"/>
      <c r="HY1112" s="29"/>
      <c r="HZ1112" s="29"/>
      <c r="IA1112" s="29"/>
    </row>
    <row r="1113" spans="1:235" s="14" customFormat="1" ht="11.25" hidden="1" customHeight="1">
      <c r="A1113" s="22" t="s">
        <v>802</v>
      </c>
      <c r="B1113" s="22" t="s">
        <v>158</v>
      </c>
      <c r="C1113" s="23" t="s">
        <v>14</v>
      </c>
      <c r="D1113" s="17">
        <v>-70977.84</v>
      </c>
      <c r="E1113" s="17">
        <v>-49217.95</v>
      </c>
      <c r="F1113" s="17">
        <v>-6179.32</v>
      </c>
      <c r="G1113" s="90"/>
      <c r="H1113" s="17"/>
      <c r="I1113" s="17"/>
      <c r="J1113" s="17"/>
      <c r="HK1113" s="29"/>
      <c r="HL1113" s="29"/>
      <c r="HM1113" s="29"/>
      <c r="HN1113" s="29"/>
      <c r="HO1113" s="29"/>
      <c r="HP1113" s="29"/>
      <c r="HQ1113" s="29"/>
      <c r="HR1113" s="29"/>
      <c r="HS1113" s="29"/>
      <c r="HT1113" s="29"/>
      <c r="HU1113" s="29"/>
      <c r="HV1113" s="29"/>
      <c r="HW1113" s="29"/>
      <c r="HX1113" s="29"/>
      <c r="HY1113" s="29"/>
      <c r="HZ1113" s="29"/>
      <c r="IA1113" s="29"/>
    </row>
    <row r="1114" spans="1:235" s="14" customFormat="1" ht="11.25" hidden="1" customHeight="1">
      <c r="A1114" s="22" t="s">
        <v>1882</v>
      </c>
      <c r="B1114" s="22" t="s">
        <v>1953</v>
      </c>
      <c r="C1114" s="23" t="s">
        <v>14</v>
      </c>
      <c r="D1114" s="17"/>
      <c r="E1114" s="17">
        <v>-38245.96</v>
      </c>
      <c r="F1114" s="17"/>
      <c r="G1114" s="90"/>
      <c r="H1114" s="17"/>
      <c r="I1114" s="17"/>
      <c r="J1114" s="17"/>
      <c r="HK1114" s="29"/>
      <c r="HL1114" s="29"/>
      <c r="HM1114" s="29"/>
      <c r="HN1114" s="29"/>
      <c r="HO1114" s="29"/>
      <c r="HP1114" s="29"/>
      <c r="HQ1114" s="29"/>
      <c r="HR1114" s="29"/>
      <c r="HS1114" s="29"/>
      <c r="HT1114" s="29"/>
      <c r="HU1114" s="29"/>
      <c r="HV1114" s="29"/>
      <c r="HW1114" s="29"/>
      <c r="HX1114" s="29"/>
      <c r="HY1114" s="29"/>
      <c r="HZ1114" s="29"/>
      <c r="IA1114" s="29"/>
    </row>
    <row r="1115" spans="1:235" s="14" customFormat="1" ht="11.25" hidden="1" customHeight="1">
      <c r="A1115" s="22" t="s">
        <v>1114</v>
      </c>
      <c r="B1115" s="36" t="s">
        <v>1115</v>
      </c>
      <c r="C1115" s="48" t="s">
        <v>1116</v>
      </c>
      <c r="D1115" s="17">
        <v>-4.91</v>
      </c>
      <c r="E1115" s="17"/>
      <c r="F1115" s="17"/>
      <c r="G1115" s="90"/>
      <c r="H1115" s="17"/>
      <c r="I1115" s="17"/>
      <c r="J1115" s="17"/>
      <c r="HK1115" s="29"/>
      <c r="HL1115" s="29"/>
      <c r="HM1115" s="29"/>
      <c r="HN1115" s="29"/>
      <c r="HO1115" s="29"/>
      <c r="HP1115" s="29"/>
      <c r="HQ1115" s="29"/>
      <c r="HR1115" s="29"/>
      <c r="HS1115" s="29"/>
      <c r="HT1115" s="29"/>
      <c r="HU1115" s="29"/>
      <c r="HV1115" s="29"/>
      <c r="HW1115" s="29"/>
      <c r="HX1115" s="29"/>
      <c r="HY1115" s="29"/>
      <c r="HZ1115" s="29"/>
      <c r="IA1115" s="29"/>
    </row>
    <row r="1116" spans="1:235" s="14" customFormat="1" ht="11.25" hidden="1" customHeight="1">
      <c r="A1116" s="22" t="s">
        <v>1147</v>
      </c>
      <c r="B1116" s="36" t="s">
        <v>1148</v>
      </c>
      <c r="C1116" s="48" t="s">
        <v>135</v>
      </c>
      <c r="D1116" s="17">
        <v>-998.98</v>
      </c>
      <c r="E1116" s="17">
        <v>-656.51</v>
      </c>
      <c r="F1116" s="17">
        <v>-712.14</v>
      </c>
      <c r="G1116" s="90"/>
      <c r="H1116" s="17"/>
      <c r="I1116" s="17"/>
      <c r="J1116" s="17"/>
      <c r="HK1116" s="29"/>
      <c r="HL1116" s="29"/>
      <c r="HM1116" s="29"/>
      <c r="HN1116" s="29"/>
      <c r="HO1116" s="29"/>
      <c r="HP1116" s="29"/>
      <c r="HQ1116" s="29"/>
      <c r="HR1116" s="29"/>
      <c r="HS1116" s="29"/>
      <c r="HT1116" s="29"/>
      <c r="HU1116" s="29"/>
      <c r="HV1116" s="29"/>
      <c r="HW1116" s="29"/>
      <c r="HX1116" s="29"/>
      <c r="HY1116" s="29"/>
      <c r="HZ1116" s="29"/>
      <c r="IA1116" s="29"/>
    </row>
    <row r="1117" spans="1:235" s="14" customFormat="1" ht="11.25" hidden="1" customHeight="1">
      <c r="A1117" s="22" t="s">
        <v>1230</v>
      </c>
      <c r="B1117" s="36" t="s">
        <v>1231</v>
      </c>
      <c r="C1117" s="48" t="s">
        <v>111</v>
      </c>
      <c r="D1117" s="17"/>
      <c r="E1117" s="17"/>
      <c r="F1117" s="17"/>
      <c r="G1117" s="90"/>
      <c r="H1117" s="17"/>
      <c r="I1117" s="17"/>
      <c r="J1117" s="17"/>
      <c r="HK1117" s="29"/>
      <c r="HL1117" s="29"/>
      <c r="HM1117" s="29"/>
      <c r="HN1117" s="29"/>
      <c r="HO1117" s="29"/>
      <c r="HP1117" s="29"/>
      <c r="HQ1117" s="29"/>
      <c r="HR1117" s="29"/>
      <c r="HS1117" s="29"/>
      <c r="HT1117" s="29"/>
      <c r="HU1117" s="29"/>
      <c r="HV1117" s="29"/>
      <c r="HW1117" s="29"/>
      <c r="HX1117" s="29"/>
      <c r="HY1117" s="29"/>
      <c r="HZ1117" s="29"/>
      <c r="IA1117" s="29"/>
    </row>
    <row r="1118" spans="1:235" s="14" customFormat="1" ht="11.25" hidden="1" customHeight="1">
      <c r="A1118" s="22" t="s">
        <v>1235</v>
      </c>
      <c r="B1118" s="22" t="s">
        <v>276</v>
      </c>
      <c r="C1118" s="23" t="s">
        <v>14</v>
      </c>
      <c r="D1118" s="17"/>
      <c r="E1118" s="17">
        <v>-213</v>
      </c>
      <c r="F1118" s="17">
        <v>-425.47</v>
      </c>
      <c r="G1118" s="90"/>
      <c r="H1118" s="17"/>
      <c r="I1118" s="17"/>
      <c r="J1118" s="17"/>
      <c r="HK1118" s="29"/>
      <c r="HL1118" s="29"/>
      <c r="HM1118" s="29"/>
      <c r="HN1118" s="29"/>
      <c r="HO1118" s="29"/>
      <c r="HP1118" s="29"/>
      <c r="HQ1118" s="29"/>
      <c r="HR1118" s="29"/>
      <c r="HS1118" s="29"/>
      <c r="HT1118" s="29"/>
      <c r="HU1118" s="29"/>
      <c r="HV1118" s="29"/>
      <c r="HW1118" s="29"/>
      <c r="HX1118" s="29"/>
      <c r="HY1118" s="29"/>
      <c r="HZ1118" s="29"/>
      <c r="IA1118" s="29"/>
    </row>
    <row r="1119" spans="1:235" s="14" customFormat="1" ht="11.25" hidden="1" customHeight="1">
      <c r="A1119" s="22" t="s">
        <v>1183</v>
      </c>
      <c r="B1119" s="36" t="s">
        <v>195</v>
      </c>
      <c r="C1119" s="48" t="s">
        <v>14</v>
      </c>
      <c r="D1119" s="17"/>
      <c r="E1119" s="17"/>
      <c r="F1119" s="17">
        <v>-934.59</v>
      </c>
      <c r="G1119" s="90"/>
      <c r="H1119" s="17"/>
      <c r="I1119" s="17"/>
      <c r="J1119" s="17"/>
      <c r="HK1119" s="29"/>
      <c r="HL1119" s="29"/>
      <c r="HM1119" s="29"/>
      <c r="HN1119" s="29"/>
      <c r="HO1119" s="29"/>
      <c r="HP1119" s="29"/>
      <c r="HQ1119" s="29"/>
      <c r="HR1119" s="29"/>
      <c r="HS1119" s="29"/>
      <c r="HT1119" s="29"/>
      <c r="HU1119" s="29"/>
      <c r="HV1119" s="29"/>
      <c r="HW1119" s="29"/>
      <c r="HX1119" s="29"/>
      <c r="HY1119" s="29"/>
      <c r="HZ1119" s="29"/>
      <c r="IA1119" s="29"/>
    </row>
    <row r="1120" spans="1:235" s="14" customFormat="1" ht="11.25" hidden="1" customHeight="1">
      <c r="A1120" s="22" t="s">
        <v>1239</v>
      </c>
      <c r="B1120" s="22" t="s">
        <v>1237</v>
      </c>
      <c r="C1120" s="23" t="s">
        <v>14</v>
      </c>
      <c r="D1120" s="17"/>
      <c r="E1120" s="17">
        <v>-1293.72</v>
      </c>
      <c r="F1120" s="17"/>
      <c r="G1120" s="90"/>
      <c r="H1120" s="17"/>
      <c r="I1120" s="17"/>
      <c r="J1120" s="17"/>
      <c r="HK1120" s="29"/>
      <c r="HL1120" s="29"/>
      <c r="HM1120" s="29"/>
      <c r="HN1120" s="29"/>
      <c r="HO1120" s="29"/>
      <c r="HP1120" s="29"/>
      <c r="HQ1120" s="29"/>
      <c r="HR1120" s="29"/>
      <c r="HS1120" s="29"/>
      <c r="HT1120" s="29"/>
      <c r="HU1120" s="29"/>
      <c r="HV1120" s="29"/>
      <c r="HW1120" s="29"/>
      <c r="HX1120" s="29"/>
      <c r="HY1120" s="29"/>
      <c r="HZ1120" s="29"/>
      <c r="IA1120" s="29"/>
    </row>
    <row r="1121" spans="1:235" s="14" customFormat="1" ht="11.25" hidden="1" customHeight="1">
      <c r="A1121" s="22" t="s">
        <v>1954</v>
      </c>
      <c r="B1121" s="22" t="s">
        <v>1237</v>
      </c>
      <c r="C1121" s="23" t="s">
        <v>14</v>
      </c>
      <c r="D1121" s="17"/>
      <c r="E1121" s="17">
        <v>-19.600000000000001</v>
      </c>
      <c r="F1121" s="17"/>
      <c r="G1121" s="90"/>
      <c r="H1121" s="17"/>
      <c r="I1121" s="17"/>
      <c r="J1121" s="17"/>
      <c r="HK1121" s="29"/>
      <c r="HL1121" s="29"/>
      <c r="HM1121" s="29"/>
      <c r="HN1121" s="29"/>
      <c r="HO1121" s="29"/>
      <c r="HP1121" s="29"/>
      <c r="HQ1121" s="29"/>
      <c r="HR1121" s="29"/>
      <c r="HS1121" s="29"/>
      <c r="HT1121" s="29"/>
      <c r="HU1121" s="29"/>
      <c r="HV1121" s="29"/>
      <c r="HW1121" s="29"/>
      <c r="HX1121" s="29"/>
      <c r="HY1121" s="29"/>
      <c r="HZ1121" s="29"/>
      <c r="IA1121" s="29"/>
    </row>
    <row r="1122" spans="1:235" s="14" customFormat="1" ht="11.25" hidden="1" customHeight="1">
      <c r="A1122" s="22" t="s">
        <v>1238</v>
      </c>
      <c r="B1122" s="22" t="s">
        <v>277</v>
      </c>
      <c r="C1122" s="23" t="s">
        <v>119</v>
      </c>
      <c r="D1122" s="17"/>
      <c r="E1122" s="17"/>
      <c r="F1122" s="17"/>
      <c r="G1122" s="90"/>
      <c r="H1122" s="17"/>
      <c r="I1122" s="17"/>
      <c r="J1122" s="17"/>
      <c r="HK1122" s="29"/>
      <c r="HL1122" s="29"/>
      <c r="HM1122" s="29"/>
      <c r="HN1122" s="29"/>
      <c r="HO1122" s="29"/>
      <c r="HP1122" s="29"/>
      <c r="HQ1122" s="29"/>
      <c r="HR1122" s="29"/>
      <c r="HS1122" s="29"/>
      <c r="HT1122" s="29"/>
      <c r="HU1122" s="29"/>
      <c r="HV1122" s="29"/>
      <c r="HW1122" s="29"/>
      <c r="HX1122" s="29"/>
      <c r="HY1122" s="29"/>
      <c r="HZ1122" s="29"/>
      <c r="IA1122" s="29"/>
    </row>
    <row r="1123" spans="1:235" s="14" customFormat="1" ht="11.25" hidden="1" customHeight="1">
      <c r="A1123" s="22" t="s">
        <v>1561</v>
      </c>
      <c r="B1123" s="22" t="s">
        <v>1237</v>
      </c>
      <c r="C1123" s="23" t="s">
        <v>14</v>
      </c>
      <c r="D1123" s="17">
        <v>-2785.78</v>
      </c>
      <c r="E1123" s="17"/>
      <c r="F1123" s="90"/>
      <c r="G1123" s="90"/>
      <c r="H1123" s="17"/>
      <c r="I1123" s="17"/>
      <c r="J1123" s="17"/>
      <c r="HK1123" s="29"/>
      <c r="HL1123" s="29"/>
      <c r="HM1123" s="29"/>
      <c r="HN1123" s="29"/>
      <c r="HO1123" s="29"/>
      <c r="HP1123" s="29"/>
      <c r="HQ1123" s="29"/>
      <c r="HR1123" s="29"/>
      <c r="HS1123" s="29"/>
      <c r="HT1123" s="29"/>
      <c r="HU1123" s="29"/>
      <c r="HV1123" s="29"/>
      <c r="HW1123" s="29"/>
      <c r="HX1123" s="29"/>
      <c r="HY1123" s="29"/>
      <c r="HZ1123" s="29"/>
      <c r="IA1123" s="29"/>
    </row>
    <row r="1124" spans="1:235" s="14" customFormat="1" ht="11.25" hidden="1" customHeight="1">
      <c r="A1124" s="22" t="s">
        <v>1829</v>
      </c>
      <c r="B1124" s="36" t="s">
        <v>276</v>
      </c>
      <c r="C1124" s="48" t="s">
        <v>14</v>
      </c>
      <c r="D1124" s="17"/>
      <c r="E1124" s="17"/>
      <c r="F1124" s="17"/>
      <c r="G1124" s="90"/>
      <c r="H1124" s="17"/>
      <c r="I1124" s="17"/>
      <c r="J1124" s="17"/>
      <c r="HK1124" s="29"/>
      <c r="HL1124" s="29"/>
      <c r="HM1124" s="29"/>
      <c r="HN1124" s="29"/>
      <c r="HO1124" s="29"/>
      <c r="HP1124" s="29"/>
      <c r="HQ1124" s="29"/>
      <c r="HR1124" s="29"/>
      <c r="HS1124" s="29"/>
      <c r="HT1124" s="29"/>
      <c r="HU1124" s="29"/>
      <c r="HV1124" s="29"/>
      <c r="HW1124" s="29"/>
      <c r="HX1124" s="29"/>
      <c r="HY1124" s="29"/>
      <c r="HZ1124" s="29"/>
      <c r="IA1124" s="29"/>
    </row>
    <row r="1125" spans="1:235" s="14" customFormat="1" hidden="1">
      <c r="A1125" s="22" t="s">
        <v>1562</v>
      </c>
      <c r="B1125" s="36" t="s">
        <v>276</v>
      </c>
      <c r="C1125" s="48" t="s">
        <v>14</v>
      </c>
      <c r="D1125" s="17">
        <v>-2602.16</v>
      </c>
      <c r="E1125" s="17"/>
      <c r="F1125" s="90"/>
      <c r="G1125" s="90"/>
      <c r="H1125" s="17"/>
      <c r="I1125" s="17"/>
      <c r="J1125" s="17"/>
      <c r="HK1125" s="29"/>
      <c r="HL1125" s="29"/>
      <c r="HM1125" s="29"/>
      <c r="HN1125" s="29"/>
      <c r="HO1125" s="29"/>
      <c r="HP1125" s="29"/>
      <c r="HQ1125" s="29"/>
      <c r="HR1125" s="29"/>
      <c r="HS1125" s="29"/>
      <c r="HT1125" s="29"/>
      <c r="HU1125" s="29"/>
      <c r="HV1125" s="29"/>
      <c r="HW1125" s="29"/>
      <c r="HX1125" s="29"/>
      <c r="HY1125" s="29"/>
      <c r="HZ1125" s="29"/>
      <c r="IA1125" s="29"/>
    </row>
    <row r="1126" spans="1:235" s="14" customFormat="1" hidden="1">
      <c r="A1126" s="22" t="s">
        <v>1255</v>
      </c>
      <c r="B1126" s="22" t="s">
        <v>200</v>
      </c>
      <c r="C1126" s="23" t="s">
        <v>14</v>
      </c>
      <c r="D1126" s="17">
        <v>-2416.06</v>
      </c>
      <c r="E1126" s="17">
        <v>-13191.2</v>
      </c>
      <c r="F1126" s="17">
        <v>-21075.19</v>
      </c>
      <c r="G1126" s="17"/>
      <c r="H1126" s="17"/>
      <c r="I1126" s="17"/>
      <c r="J1126" s="17"/>
      <c r="HK1126" s="29"/>
      <c r="HL1126" s="29"/>
      <c r="HM1126" s="29"/>
      <c r="HN1126" s="29"/>
      <c r="HO1126" s="29"/>
      <c r="HP1126" s="29"/>
      <c r="HQ1126" s="29"/>
      <c r="HR1126" s="29"/>
      <c r="HS1126" s="29"/>
      <c r="HT1126" s="29"/>
      <c r="HU1126" s="29"/>
      <c r="HV1126" s="29"/>
      <c r="HW1126" s="29"/>
      <c r="HX1126" s="29"/>
      <c r="HY1126" s="29"/>
      <c r="HZ1126" s="29"/>
      <c r="IA1126" s="29"/>
    </row>
    <row r="1127" spans="1:235" s="14" customFormat="1" hidden="1">
      <c r="A1127" s="22" t="s">
        <v>1271</v>
      </c>
      <c r="B1127" s="22" t="s">
        <v>1955</v>
      </c>
      <c r="C1127" s="23" t="s">
        <v>47</v>
      </c>
      <c r="D1127" s="17"/>
      <c r="E1127" s="17">
        <v>-865.63</v>
      </c>
      <c r="F1127" s="17"/>
      <c r="G1127" s="17"/>
      <c r="H1127" s="17"/>
      <c r="I1127" s="17"/>
      <c r="J1127" s="17"/>
      <c r="HK1127" s="29"/>
      <c r="HL1127" s="29"/>
      <c r="HM1127" s="29"/>
      <c r="HN1127" s="29"/>
      <c r="HO1127" s="29"/>
      <c r="HP1127" s="29"/>
      <c r="HQ1127" s="29"/>
      <c r="HR1127" s="29"/>
      <c r="HS1127" s="29"/>
      <c r="HT1127" s="29"/>
      <c r="HU1127" s="29"/>
      <c r="HV1127" s="29"/>
      <c r="HW1127" s="29"/>
      <c r="HX1127" s="29"/>
      <c r="HY1127" s="29"/>
      <c r="HZ1127" s="29"/>
      <c r="IA1127" s="29"/>
    </row>
    <row r="1128" spans="1:235" s="14" customFormat="1" hidden="1">
      <c r="A1128" s="22" t="s">
        <v>2070</v>
      </c>
      <c r="B1128" s="22" t="s">
        <v>1273</v>
      </c>
      <c r="C1128" s="23" t="s">
        <v>115</v>
      </c>
      <c r="D1128" s="17"/>
      <c r="E1128" s="17"/>
      <c r="F1128" s="17">
        <v>-35937.57</v>
      </c>
      <c r="G1128" s="17"/>
      <c r="H1128" s="17"/>
      <c r="I1128" s="17"/>
      <c r="J1128" s="17"/>
      <c r="HK1128" s="29"/>
      <c r="HL1128" s="29"/>
      <c r="HM1128" s="29"/>
      <c r="HN1128" s="29"/>
      <c r="HO1128" s="29"/>
      <c r="HP1128" s="29"/>
      <c r="HQ1128" s="29"/>
      <c r="HR1128" s="29"/>
      <c r="HS1128" s="29"/>
      <c r="HT1128" s="29"/>
      <c r="HU1128" s="29"/>
      <c r="HV1128" s="29"/>
      <c r="HW1128" s="29"/>
      <c r="HX1128" s="29"/>
      <c r="HY1128" s="29"/>
      <c r="HZ1128" s="29"/>
      <c r="IA1128" s="29"/>
    </row>
    <row r="1129" spans="1:235" s="14" customFormat="1" hidden="1">
      <c r="A1129" s="22" t="s">
        <v>2057</v>
      </c>
      <c r="B1129" s="22" t="s">
        <v>1275</v>
      </c>
      <c r="C1129" s="23" t="s">
        <v>14</v>
      </c>
      <c r="D1129" s="17">
        <v>-2622.66</v>
      </c>
      <c r="E1129" s="17">
        <v>-95.71</v>
      </c>
      <c r="F1129" s="17">
        <v>-9950.7199999999993</v>
      </c>
      <c r="G1129" s="17"/>
      <c r="H1129" s="17"/>
      <c r="I1129" s="17"/>
      <c r="J1129" s="17"/>
      <c r="HK1129" s="29"/>
      <c r="HL1129" s="29"/>
      <c r="HM1129" s="29"/>
      <c r="HN1129" s="29"/>
      <c r="HO1129" s="29"/>
      <c r="HP1129" s="29"/>
      <c r="HQ1129" s="29"/>
      <c r="HR1129" s="29"/>
      <c r="HS1129" s="29"/>
      <c r="HT1129" s="29"/>
      <c r="HU1129" s="29"/>
      <c r="HV1129" s="29"/>
      <c r="HW1129" s="29"/>
      <c r="HX1129" s="29"/>
      <c r="HY1129" s="29"/>
      <c r="HZ1129" s="29"/>
      <c r="IA1129" s="29"/>
    </row>
    <row r="1130" spans="1:235" s="14" customFormat="1" hidden="1">
      <c r="A1130" s="22" t="s">
        <v>1633</v>
      </c>
      <c r="B1130" s="36" t="s">
        <v>1290</v>
      </c>
      <c r="C1130" s="48" t="s">
        <v>793</v>
      </c>
      <c r="D1130" s="17"/>
      <c r="E1130" s="17">
        <v>-3936482.56</v>
      </c>
      <c r="F1130" s="17"/>
      <c r="G1130" s="17"/>
      <c r="H1130" s="17"/>
      <c r="I1130" s="17"/>
      <c r="J1130" s="17"/>
      <c r="HK1130" s="29"/>
      <c r="HL1130" s="29"/>
      <c r="HM1130" s="29"/>
      <c r="HN1130" s="29"/>
      <c r="HO1130" s="29"/>
      <c r="HP1130" s="29"/>
      <c r="HQ1130" s="29"/>
      <c r="HR1130" s="29"/>
      <c r="HS1130" s="29"/>
      <c r="HT1130" s="29"/>
      <c r="HU1130" s="29"/>
      <c r="HV1130" s="29"/>
      <c r="HW1130" s="29"/>
      <c r="HX1130" s="29"/>
      <c r="HY1130" s="29"/>
      <c r="HZ1130" s="29"/>
      <c r="IA1130" s="29"/>
    </row>
    <row r="1131" spans="1:235" s="14" customFormat="1" hidden="1">
      <c r="A1131" s="22" t="s">
        <v>1664</v>
      </c>
      <c r="B1131" s="36" t="s">
        <v>1665</v>
      </c>
      <c r="C1131" s="48" t="s">
        <v>132</v>
      </c>
      <c r="D1131" s="17">
        <v>-179.33</v>
      </c>
      <c r="E1131" s="17"/>
      <c r="F1131" s="17"/>
      <c r="G1131" s="17"/>
      <c r="H1131" s="17"/>
      <c r="I1131" s="17"/>
      <c r="J1131" s="17"/>
      <c r="HK1131" s="29"/>
      <c r="HL1131" s="29"/>
      <c r="HM1131" s="29"/>
      <c r="HN1131" s="29"/>
      <c r="HO1131" s="29"/>
      <c r="HP1131" s="29"/>
      <c r="HQ1131" s="29"/>
      <c r="HR1131" s="29"/>
      <c r="HS1131" s="29"/>
      <c r="HT1131" s="29"/>
      <c r="HU1131" s="29"/>
      <c r="HV1131" s="29"/>
      <c r="HW1131" s="29"/>
      <c r="HX1131" s="29"/>
      <c r="HY1131" s="29"/>
      <c r="HZ1131" s="29"/>
      <c r="IA1131" s="29"/>
    </row>
    <row r="1132" spans="1:235" s="14" customFormat="1" hidden="1">
      <c r="A1132" s="22" t="s">
        <v>1405</v>
      </c>
      <c r="B1132" s="22" t="s">
        <v>1406</v>
      </c>
      <c r="C1132" s="23" t="s">
        <v>248</v>
      </c>
      <c r="D1132" s="17"/>
      <c r="E1132" s="17"/>
      <c r="F1132" s="17"/>
      <c r="G1132" s="17"/>
      <c r="H1132" s="17"/>
      <c r="I1132" s="17"/>
      <c r="J1132" s="17"/>
      <c r="HK1132" s="29"/>
      <c r="HL1132" s="29"/>
      <c r="HM1132" s="29"/>
      <c r="HN1132" s="29"/>
      <c r="HO1132" s="29"/>
      <c r="HP1132" s="29"/>
      <c r="HQ1132" s="29"/>
      <c r="HR1132" s="29"/>
      <c r="HS1132" s="29"/>
      <c r="HT1132" s="29"/>
      <c r="HU1132" s="29"/>
      <c r="HV1132" s="29"/>
      <c r="HW1132" s="29"/>
      <c r="HX1132" s="29"/>
      <c r="HY1132" s="29"/>
      <c r="HZ1132" s="29"/>
      <c r="IA1132" s="29"/>
    </row>
    <row r="1133" spans="1:235" s="14" customFormat="1" hidden="1">
      <c r="A1133" s="22" t="s">
        <v>1407</v>
      </c>
      <c r="B1133" s="22" t="s">
        <v>1408</v>
      </c>
      <c r="C1133" s="23" t="s">
        <v>260</v>
      </c>
      <c r="D1133" s="17"/>
      <c r="E1133" s="17"/>
      <c r="F1133" s="17"/>
      <c r="G1133" s="17"/>
      <c r="H1133" s="17"/>
      <c r="I1133" s="17"/>
      <c r="J1133" s="17"/>
      <c r="HK1133" s="29"/>
      <c r="HL1133" s="29"/>
      <c r="HM1133" s="29"/>
      <c r="HN1133" s="29"/>
      <c r="HO1133" s="29"/>
      <c r="HP1133" s="29"/>
      <c r="HQ1133" s="29"/>
      <c r="HR1133" s="29"/>
      <c r="HS1133" s="29"/>
      <c r="HT1133" s="29"/>
      <c r="HU1133" s="29"/>
      <c r="HV1133" s="29"/>
      <c r="HW1133" s="29"/>
      <c r="HX1133" s="29"/>
      <c r="HY1133" s="29"/>
      <c r="HZ1133" s="29"/>
      <c r="IA1133" s="29"/>
    </row>
    <row r="1134" spans="1:235" s="14" customFormat="1" hidden="1">
      <c r="A1134" s="22" t="s">
        <v>1668</v>
      </c>
      <c r="B1134" s="22" t="s">
        <v>1669</v>
      </c>
      <c r="C1134" s="23" t="s">
        <v>1647</v>
      </c>
      <c r="D1134" s="17">
        <v>-37206</v>
      </c>
      <c r="E1134" s="17"/>
      <c r="F1134" s="17"/>
      <c r="G1134" s="17"/>
      <c r="H1134" s="17"/>
      <c r="I1134" s="17"/>
      <c r="J1134" s="17"/>
      <c r="HK1134" s="29"/>
      <c r="HL1134" s="29"/>
      <c r="HM1134" s="29"/>
      <c r="HN1134" s="29"/>
      <c r="HO1134" s="29"/>
      <c r="HP1134" s="29"/>
      <c r="HQ1134" s="29"/>
      <c r="HR1134" s="29"/>
      <c r="HS1134" s="29"/>
      <c r="HT1134" s="29"/>
      <c r="HU1134" s="29"/>
      <c r="HV1134" s="29"/>
      <c r="HW1134" s="29"/>
      <c r="HX1134" s="29"/>
      <c r="HY1134" s="29"/>
      <c r="HZ1134" s="29"/>
      <c r="IA1134" s="29"/>
    </row>
    <row r="1135" spans="1:235" s="14" customFormat="1" hidden="1">
      <c r="A1135" s="22" t="s">
        <v>1733</v>
      </c>
      <c r="B1135" s="22" t="s">
        <v>1734</v>
      </c>
      <c r="C1135" s="23" t="s">
        <v>1699</v>
      </c>
      <c r="D1135" s="17"/>
      <c r="E1135" s="17">
        <v>-4204.8599999999997</v>
      </c>
      <c r="F1135" s="17"/>
      <c r="G1135" s="17"/>
      <c r="H1135" s="17"/>
      <c r="I1135" s="17"/>
      <c r="J1135" s="17"/>
      <c r="HK1135" s="29"/>
      <c r="HL1135" s="29"/>
      <c r="HM1135" s="29"/>
      <c r="HN1135" s="29"/>
      <c r="HO1135" s="29"/>
      <c r="HP1135" s="29"/>
      <c r="HQ1135" s="29"/>
      <c r="HR1135" s="29"/>
      <c r="HS1135" s="29"/>
      <c r="HT1135" s="29"/>
      <c r="HU1135" s="29"/>
      <c r="HV1135" s="29"/>
      <c r="HW1135" s="29"/>
      <c r="HX1135" s="29"/>
      <c r="HY1135" s="29"/>
      <c r="HZ1135" s="29"/>
      <c r="IA1135" s="29"/>
    </row>
    <row r="1136" spans="1:235" s="14" customFormat="1" hidden="1">
      <c r="A1136" s="22" t="s">
        <v>1735</v>
      </c>
      <c r="B1136" s="22" t="s">
        <v>1736</v>
      </c>
      <c r="C1136" s="23" t="s">
        <v>1698</v>
      </c>
      <c r="D1136" s="17"/>
      <c r="E1136" s="17">
        <v>-77162.179999999993</v>
      </c>
      <c r="F1136" s="17"/>
      <c r="G1136" s="17"/>
      <c r="H1136" s="17"/>
      <c r="I1136" s="17"/>
      <c r="J1136" s="17"/>
      <c r="HK1136" s="29"/>
      <c r="HL1136" s="29"/>
      <c r="HM1136" s="29"/>
      <c r="HN1136" s="29"/>
      <c r="HO1136" s="29"/>
      <c r="HP1136" s="29"/>
      <c r="HQ1136" s="29"/>
      <c r="HR1136" s="29"/>
      <c r="HS1136" s="29"/>
      <c r="HT1136" s="29"/>
      <c r="HU1136" s="29"/>
      <c r="HV1136" s="29"/>
      <c r="HW1136" s="29"/>
      <c r="HX1136" s="29"/>
      <c r="HY1136" s="29"/>
      <c r="HZ1136" s="29"/>
      <c r="IA1136" s="29"/>
    </row>
    <row r="1137" spans="1:235" s="14" customFormat="1" hidden="1">
      <c r="A1137" s="22" t="s">
        <v>2039</v>
      </c>
      <c r="B1137" s="22" t="s">
        <v>2040</v>
      </c>
      <c r="C1137" s="23" t="s">
        <v>2018</v>
      </c>
      <c r="D1137" s="17"/>
      <c r="E1137" s="17">
        <v>-35802.51</v>
      </c>
      <c r="F1137" s="17"/>
      <c r="G1137" s="17"/>
      <c r="H1137" s="17"/>
      <c r="I1137" s="17"/>
      <c r="J1137" s="17"/>
      <c r="HK1137" s="29"/>
      <c r="HL1137" s="29"/>
      <c r="HM1137" s="29"/>
      <c r="HN1137" s="29"/>
      <c r="HO1137" s="29"/>
      <c r="HP1137" s="29"/>
      <c r="HQ1137" s="29"/>
      <c r="HR1137" s="29"/>
      <c r="HS1137" s="29"/>
      <c r="HT1137" s="29"/>
      <c r="HU1137" s="29"/>
      <c r="HV1137" s="29"/>
      <c r="HW1137" s="29"/>
      <c r="HX1137" s="29"/>
      <c r="HY1137" s="29"/>
      <c r="HZ1137" s="29"/>
      <c r="IA1137" s="29"/>
    </row>
    <row r="1138" spans="1:235" s="14" customFormat="1" hidden="1">
      <c r="A1138" s="22" t="s">
        <v>1951</v>
      </c>
      <c r="B1138" s="22" t="s">
        <v>1952</v>
      </c>
      <c r="C1138" s="23" t="s">
        <v>1946</v>
      </c>
      <c r="D1138" s="17"/>
      <c r="E1138" s="17">
        <v>-9384.2999999999993</v>
      </c>
      <c r="F1138" s="17"/>
      <c r="G1138" s="17"/>
      <c r="H1138" s="17"/>
      <c r="I1138" s="17"/>
      <c r="J1138" s="17"/>
      <c r="HK1138" s="29"/>
      <c r="HL1138" s="29"/>
      <c r="HM1138" s="29"/>
      <c r="HN1138" s="29"/>
      <c r="HO1138" s="29"/>
      <c r="HP1138" s="29"/>
      <c r="HQ1138" s="29"/>
      <c r="HR1138" s="29"/>
      <c r="HS1138" s="29"/>
      <c r="HT1138" s="29"/>
      <c r="HU1138" s="29"/>
      <c r="HV1138" s="29"/>
      <c r="HW1138" s="29"/>
      <c r="HX1138" s="29"/>
      <c r="HY1138" s="29"/>
      <c r="HZ1138" s="29"/>
      <c r="IA1138" s="29"/>
    </row>
    <row r="1139" spans="1:235" s="14" customFormat="1" hidden="1">
      <c r="A1139" s="22" t="s">
        <v>1644</v>
      </c>
      <c r="B1139" s="22" t="s">
        <v>214</v>
      </c>
      <c r="C1139" s="23" t="s">
        <v>47</v>
      </c>
      <c r="D1139" s="17"/>
      <c r="E1139" s="17">
        <v>-806.96</v>
      </c>
      <c r="F1139" s="17"/>
      <c r="G1139" s="17"/>
      <c r="H1139" s="17"/>
      <c r="I1139" s="17"/>
      <c r="J1139" s="17"/>
      <c r="HK1139" s="29"/>
      <c r="HL1139" s="29"/>
      <c r="HM1139" s="29"/>
      <c r="HN1139" s="29"/>
      <c r="HO1139" s="29"/>
      <c r="HP1139" s="29"/>
      <c r="HQ1139" s="29"/>
      <c r="HR1139" s="29"/>
      <c r="HS1139" s="29"/>
      <c r="HT1139" s="29"/>
      <c r="HU1139" s="29"/>
      <c r="HV1139" s="29"/>
      <c r="HW1139" s="29"/>
      <c r="HX1139" s="29"/>
      <c r="HY1139" s="29"/>
      <c r="HZ1139" s="29"/>
      <c r="IA1139" s="29"/>
    </row>
    <row r="1140" spans="1:235" s="14" customFormat="1" hidden="1">
      <c r="A1140" s="22" t="s">
        <v>2144</v>
      </c>
      <c r="B1140" s="36" t="s">
        <v>1688</v>
      </c>
      <c r="C1140" s="48" t="s">
        <v>47</v>
      </c>
      <c r="D1140" s="17"/>
      <c r="E1140" s="17"/>
      <c r="F1140" s="17">
        <v>-1485.22</v>
      </c>
      <c r="G1140" s="17"/>
      <c r="H1140" s="17"/>
      <c r="I1140" s="17"/>
      <c r="J1140" s="17"/>
      <c r="HK1140" s="29"/>
      <c r="HL1140" s="29"/>
      <c r="HM1140" s="29"/>
      <c r="HN1140" s="29"/>
      <c r="HO1140" s="29"/>
      <c r="HP1140" s="29"/>
      <c r="HQ1140" s="29"/>
      <c r="HR1140" s="29"/>
      <c r="HS1140" s="29"/>
      <c r="HT1140" s="29"/>
      <c r="HU1140" s="29"/>
      <c r="HV1140" s="29"/>
      <c r="HW1140" s="29"/>
      <c r="HX1140" s="29"/>
      <c r="HY1140" s="29"/>
      <c r="HZ1140" s="29"/>
      <c r="IA1140" s="29"/>
    </row>
    <row r="1141" spans="1:235" s="14" customFormat="1">
      <c r="A1141" s="44"/>
      <c r="B1141" s="54" t="s">
        <v>222</v>
      </c>
      <c r="C1141" s="104"/>
      <c r="D1141" s="43">
        <f>SUM(D1142:D1270)</f>
        <v>-2805286.8400000008</v>
      </c>
      <c r="E1141" s="43">
        <f>SUM(E1142:E1270)</f>
        <v>-2662569.560000001</v>
      </c>
      <c r="F1141" s="43">
        <f>SUM(F1142:F1270)</f>
        <v>-3487755.3999999985</v>
      </c>
      <c r="G1141" s="43">
        <f>SUM(G1142:G1270)</f>
        <v>0</v>
      </c>
      <c r="H1141" s="17"/>
      <c r="I1141" s="17"/>
      <c r="J1141" s="17"/>
      <c r="HK1141" s="29"/>
      <c r="HL1141" s="29"/>
      <c r="HM1141" s="29"/>
      <c r="HN1141" s="29"/>
      <c r="HO1141" s="29"/>
      <c r="HP1141" s="29"/>
      <c r="HQ1141" s="29"/>
      <c r="HR1141" s="29"/>
      <c r="HS1141" s="29"/>
      <c r="HT1141" s="29"/>
      <c r="HU1141" s="29"/>
      <c r="HV1141" s="29"/>
      <c r="HW1141" s="29"/>
      <c r="HX1141" s="29"/>
      <c r="HY1141" s="29"/>
      <c r="HZ1141" s="29"/>
      <c r="IA1141" s="29"/>
    </row>
    <row r="1142" spans="1:235" s="14" customFormat="1" hidden="1">
      <c r="A1142" s="22" t="s">
        <v>352</v>
      </c>
      <c r="B1142" s="36" t="s">
        <v>353</v>
      </c>
      <c r="C1142" s="48" t="s">
        <v>14</v>
      </c>
      <c r="D1142" s="17">
        <v>-1114615.3899999999</v>
      </c>
      <c r="E1142" s="17">
        <v>-1273280.26</v>
      </c>
      <c r="F1142" s="17">
        <v>-1370639.57</v>
      </c>
      <c r="G1142" s="17"/>
      <c r="H1142" s="17"/>
      <c r="I1142" s="17"/>
      <c r="J1142" s="17"/>
      <c r="HK1142" s="29"/>
      <c r="HL1142" s="29"/>
      <c r="HM1142" s="29"/>
      <c r="HN1142" s="29"/>
      <c r="HO1142" s="29"/>
      <c r="HP1142" s="29"/>
      <c r="HQ1142" s="29"/>
      <c r="HR1142" s="29"/>
      <c r="HS1142" s="29"/>
      <c r="HT1142" s="29"/>
      <c r="HU1142" s="29"/>
      <c r="HV1142" s="29"/>
      <c r="HW1142" s="29"/>
      <c r="HX1142" s="29"/>
      <c r="HY1142" s="29"/>
      <c r="HZ1142" s="29"/>
      <c r="IA1142" s="29"/>
    </row>
    <row r="1143" spans="1:235" s="14" customFormat="1" hidden="1">
      <c r="A1143" s="22" t="s">
        <v>354</v>
      </c>
      <c r="B1143" s="36" t="s">
        <v>1460</v>
      </c>
      <c r="C1143" s="48" t="s">
        <v>15</v>
      </c>
      <c r="D1143" s="17">
        <v>-464507.46</v>
      </c>
      <c r="E1143" s="17">
        <v>-530625.48</v>
      </c>
      <c r="F1143" s="17">
        <v>-571194.06999999995</v>
      </c>
      <c r="G1143" s="17"/>
      <c r="H1143" s="17"/>
      <c r="I1143" s="17"/>
      <c r="J1143" s="17"/>
      <c r="HK1143" s="29"/>
      <c r="HL1143" s="29"/>
      <c r="HM1143" s="29"/>
      <c r="HN1143" s="29"/>
      <c r="HO1143" s="29"/>
      <c r="HP1143" s="29"/>
      <c r="HQ1143" s="29"/>
      <c r="HR1143" s="29"/>
      <c r="HS1143" s="29"/>
      <c r="HT1143" s="29"/>
      <c r="HU1143" s="29"/>
      <c r="HV1143" s="29"/>
      <c r="HW1143" s="29"/>
      <c r="HX1143" s="29"/>
      <c r="HY1143" s="29"/>
      <c r="HZ1143" s="29"/>
      <c r="IA1143" s="29"/>
    </row>
    <row r="1144" spans="1:235" s="14" customFormat="1" hidden="1">
      <c r="A1144" s="22" t="s">
        <v>356</v>
      </c>
      <c r="B1144" s="36" t="s">
        <v>1461</v>
      </c>
      <c r="C1144" s="48" t="s">
        <v>16</v>
      </c>
      <c r="D1144" s="17">
        <v>-278572.13</v>
      </c>
      <c r="E1144" s="17">
        <v>-318222.58</v>
      </c>
      <c r="F1144" s="17">
        <v>-342561.52</v>
      </c>
      <c r="G1144" s="17"/>
      <c r="H1144" s="17"/>
      <c r="I1144" s="17"/>
      <c r="J1144" s="17"/>
      <c r="HK1144" s="29"/>
      <c r="HL1144" s="29"/>
      <c r="HM1144" s="29"/>
      <c r="HN1144" s="29"/>
      <c r="HO1144" s="29"/>
      <c r="HP1144" s="29"/>
      <c r="HQ1144" s="29"/>
      <c r="HR1144" s="29"/>
      <c r="HS1144" s="29"/>
      <c r="HT1144" s="29"/>
      <c r="HU1144" s="29"/>
      <c r="HV1144" s="29"/>
      <c r="HW1144" s="29"/>
      <c r="HX1144" s="29"/>
      <c r="HY1144" s="29"/>
      <c r="HZ1144" s="29"/>
      <c r="IA1144" s="29"/>
    </row>
    <row r="1145" spans="1:235" s="14" customFormat="1" hidden="1">
      <c r="A1145" s="22" t="s">
        <v>360</v>
      </c>
      <c r="B1145" s="36" t="s">
        <v>361</v>
      </c>
      <c r="C1145" s="48" t="s">
        <v>14</v>
      </c>
      <c r="D1145" s="17">
        <v>-11868.96</v>
      </c>
      <c r="E1145" s="17">
        <v>-4546.8500000000004</v>
      </c>
      <c r="F1145" s="17">
        <v>-3395.03</v>
      </c>
      <c r="G1145" s="17"/>
      <c r="H1145" s="17"/>
      <c r="I1145" s="17"/>
      <c r="J1145" s="17"/>
      <c r="HK1145" s="29"/>
      <c r="HL1145" s="29"/>
      <c r="HM1145" s="29"/>
      <c r="HN1145" s="29"/>
      <c r="HO1145" s="29"/>
      <c r="HP1145" s="29"/>
      <c r="HQ1145" s="29"/>
      <c r="HR1145" s="29"/>
      <c r="HS1145" s="29"/>
      <c r="HT1145" s="29"/>
      <c r="HU1145" s="29"/>
      <c r="HV1145" s="29"/>
      <c r="HW1145" s="29"/>
      <c r="HX1145" s="29"/>
      <c r="HY1145" s="29"/>
      <c r="HZ1145" s="29"/>
      <c r="IA1145" s="29"/>
    </row>
    <row r="1146" spans="1:235" s="14" customFormat="1" hidden="1">
      <c r="A1146" s="22" t="s">
        <v>362</v>
      </c>
      <c r="B1146" s="36" t="s">
        <v>1464</v>
      </c>
      <c r="C1146" s="48" t="s">
        <v>15</v>
      </c>
      <c r="D1146" s="17">
        <v>-4959.75</v>
      </c>
      <c r="E1146" s="17">
        <v>-1900.05</v>
      </c>
      <c r="F1146" s="17">
        <v>-1420.09</v>
      </c>
      <c r="G1146" s="17"/>
      <c r="H1146" s="17"/>
      <c r="I1146" s="17"/>
      <c r="J1146" s="17"/>
      <c r="HK1146" s="29"/>
      <c r="HL1146" s="29"/>
      <c r="HM1146" s="29"/>
      <c r="HN1146" s="29"/>
      <c r="HO1146" s="29"/>
      <c r="HP1146" s="29"/>
      <c r="HQ1146" s="29"/>
      <c r="HR1146" s="29"/>
      <c r="HS1146" s="29"/>
      <c r="HT1146" s="29"/>
      <c r="HU1146" s="29"/>
      <c r="HV1146" s="29"/>
      <c r="HW1146" s="29"/>
      <c r="HX1146" s="29"/>
      <c r="HY1146" s="29"/>
      <c r="HZ1146" s="29"/>
      <c r="IA1146" s="29"/>
    </row>
    <row r="1147" spans="1:235" s="14" customFormat="1" hidden="1">
      <c r="A1147" s="22" t="s">
        <v>364</v>
      </c>
      <c r="B1147" s="36" t="s">
        <v>1465</v>
      </c>
      <c r="C1147" s="48" t="s">
        <v>16</v>
      </c>
      <c r="D1147" s="17">
        <v>-2956.11</v>
      </c>
      <c r="E1147" s="17">
        <v>-1131.6400000000001</v>
      </c>
      <c r="F1147" s="17">
        <v>-843.49</v>
      </c>
      <c r="G1147" s="17"/>
      <c r="H1147" s="17"/>
      <c r="I1147" s="17"/>
      <c r="J1147" s="17"/>
      <c r="HK1147" s="29"/>
      <c r="HL1147" s="29"/>
      <c r="HM1147" s="29"/>
      <c r="HN1147" s="29"/>
      <c r="HO1147" s="29"/>
      <c r="HP1147" s="29"/>
      <c r="HQ1147" s="29"/>
      <c r="HR1147" s="29"/>
      <c r="HS1147" s="29"/>
      <c r="HT1147" s="29"/>
      <c r="HU1147" s="29"/>
      <c r="HV1147" s="29"/>
      <c r="HW1147" s="29"/>
      <c r="HX1147" s="29"/>
      <c r="HY1147" s="29"/>
      <c r="HZ1147" s="29"/>
      <c r="IA1147" s="29"/>
    </row>
    <row r="1148" spans="1:235" s="14" customFormat="1" hidden="1">
      <c r="A1148" s="22" t="s">
        <v>368</v>
      </c>
      <c r="B1148" s="36" t="s">
        <v>369</v>
      </c>
      <c r="C1148" s="48" t="s">
        <v>14</v>
      </c>
      <c r="D1148" s="17">
        <v>-9593.2000000000007</v>
      </c>
      <c r="E1148" s="17">
        <v>-1585.15</v>
      </c>
      <c r="F1148" s="17">
        <v>-1791.61</v>
      </c>
      <c r="G1148" s="17"/>
      <c r="H1148" s="17"/>
      <c r="I1148" s="17"/>
      <c r="J1148" s="17"/>
      <c r="HK1148" s="29"/>
      <c r="HL1148" s="29"/>
      <c r="HM1148" s="29"/>
      <c r="HN1148" s="29"/>
      <c r="HO1148" s="29"/>
      <c r="HP1148" s="29"/>
      <c r="HQ1148" s="29"/>
      <c r="HR1148" s="29"/>
      <c r="HS1148" s="29"/>
      <c r="HT1148" s="29"/>
      <c r="HU1148" s="29"/>
      <c r="HV1148" s="29"/>
      <c r="HW1148" s="29"/>
      <c r="HX1148" s="29"/>
      <c r="HY1148" s="29"/>
      <c r="HZ1148" s="29"/>
      <c r="IA1148" s="29"/>
    </row>
    <row r="1149" spans="1:235" s="14" customFormat="1" hidden="1">
      <c r="A1149" s="22" t="s">
        <v>370</v>
      </c>
      <c r="B1149" s="36" t="s">
        <v>371</v>
      </c>
      <c r="C1149" s="48" t="s">
        <v>15</v>
      </c>
      <c r="D1149" s="17">
        <v>-3997.75</v>
      </c>
      <c r="E1149" s="17">
        <v>-660.88</v>
      </c>
      <c r="F1149" s="17">
        <v>-746.7</v>
      </c>
      <c r="G1149" s="17"/>
      <c r="H1149" s="17"/>
      <c r="I1149" s="17"/>
      <c r="J1149" s="17"/>
      <c r="HK1149" s="29"/>
      <c r="HL1149" s="29"/>
      <c r="HM1149" s="29"/>
      <c r="HN1149" s="29"/>
      <c r="HO1149" s="29"/>
      <c r="HP1149" s="29"/>
      <c r="HQ1149" s="29"/>
      <c r="HR1149" s="29"/>
      <c r="HS1149" s="29"/>
      <c r="HT1149" s="29"/>
      <c r="HU1149" s="29"/>
      <c r="HV1149" s="29"/>
      <c r="HW1149" s="29"/>
      <c r="HX1149" s="29"/>
      <c r="HY1149" s="29"/>
      <c r="HZ1149" s="29"/>
      <c r="IA1149" s="29"/>
    </row>
    <row r="1150" spans="1:235" s="14" customFormat="1" hidden="1">
      <c r="A1150" s="22" t="s">
        <v>372</v>
      </c>
      <c r="B1150" s="36" t="s">
        <v>373</v>
      </c>
      <c r="C1150" s="48" t="s">
        <v>16</v>
      </c>
      <c r="D1150" s="17">
        <v>-2397.27</v>
      </c>
      <c r="E1150" s="17">
        <v>-395.88</v>
      </c>
      <c r="F1150" s="17">
        <v>-447.84</v>
      </c>
      <c r="G1150" s="17"/>
      <c r="H1150" s="17"/>
      <c r="I1150" s="17"/>
      <c r="J1150" s="17"/>
      <c r="HK1150" s="29"/>
      <c r="HL1150" s="29"/>
      <c r="HM1150" s="29"/>
      <c r="HN1150" s="29"/>
      <c r="HO1150" s="29"/>
      <c r="HP1150" s="29"/>
      <c r="HQ1150" s="29"/>
      <c r="HR1150" s="29"/>
      <c r="HS1150" s="29"/>
      <c r="HT1150" s="29"/>
      <c r="HU1150" s="29"/>
      <c r="HV1150" s="29"/>
      <c r="HW1150" s="29"/>
      <c r="HX1150" s="29"/>
      <c r="HY1150" s="29"/>
      <c r="HZ1150" s="29"/>
      <c r="IA1150" s="29"/>
    </row>
    <row r="1151" spans="1:235" s="14" customFormat="1" hidden="1">
      <c r="A1151" s="22" t="s">
        <v>376</v>
      </c>
      <c r="B1151" s="36" t="s">
        <v>377</v>
      </c>
      <c r="C1151" s="48" t="s">
        <v>14</v>
      </c>
      <c r="D1151" s="17">
        <v>-240648.16</v>
      </c>
      <c r="E1151" s="17">
        <v>-186820.06</v>
      </c>
      <c r="F1151" s="17">
        <v>-447081.92</v>
      </c>
      <c r="G1151" s="17"/>
      <c r="H1151" s="17"/>
      <c r="I1151" s="17"/>
      <c r="J1151" s="17"/>
      <c r="HK1151" s="29"/>
      <c r="HL1151" s="29"/>
      <c r="HM1151" s="29"/>
      <c r="HN1151" s="29"/>
      <c r="HO1151" s="29"/>
      <c r="HP1151" s="29"/>
      <c r="HQ1151" s="29"/>
      <c r="HR1151" s="29"/>
      <c r="HS1151" s="29"/>
      <c r="HT1151" s="29"/>
      <c r="HU1151" s="29"/>
      <c r="HV1151" s="29"/>
      <c r="HW1151" s="29"/>
      <c r="HX1151" s="29"/>
      <c r="HY1151" s="29"/>
      <c r="HZ1151" s="29"/>
      <c r="IA1151" s="29"/>
    </row>
    <row r="1152" spans="1:235" s="14" customFormat="1" hidden="1">
      <c r="A1152" s="22" t="s">
        <v>378</v>
      </c>
      <c r="B1152" s="36" t="s">
        <v>379</v>
      </c>
      <c r="C1152" s="48" t="s">
        <v>15</v>
      </c>
      <c r="D1152" s="17">
        <v>-100520</v>
      </c>
      <c r="E1152" s="17">
        <v>-77992.160000000003</v>
      </c>
      <c r="F1152" s="17">
        <v>-186533.8</v>
      </c>
      <c r="G1152" s="17"/>
      <c r="H1152" s="17"/>
      <c r="I1152" s="17"/>
      <c r="J1152" s="17"/>
      <c r="HK1152" s="29"/>
      <c r="HL1152" s="29"/>
      <c r="HM1152" s="29"/>
      <c r="HN1152" s="29"/>
      <c r="HO1152" s="29"/>
      <c r="HP1152" s="29"/>
      <c r="HQ1152" s="29"/>
      <c r="HR1152" s="29"/>
      <c r="HS1152" s="29"/>
      <c r="HT1152" s="29"/>
      <c r="HU1152" s="29"/>
      <c r="HV1152" s="29"/>
      <c r="HW1152" s="29"/>
      <c r="HX1152" s="29"/>
      <c r="HY1152" s="29"/>
      <c r="HZ1152" s="29"/>
      <c r="IA1152" s="29"/>
    </row>
    <row r="1153" spans="1:235" s="14" customFormat="1" hidden="1">
      <c r="A1153" s="22" t="s">
        <v>380</v>
      </c>
      <c r="B1153" s="36" t="s">
        <v>1466</v>
      </c>
      <c r="C1153" s="48" t="s">
        <v>16</v>
      </c>
      <c r="D1153" s="17">
        <v>-59919.1</v>
      </c>
      <c r="E1153" s="17">
        <v>-46548.74</v>
      </c>
      <c r="F1153" s="17">
        <v>-111516.42</v>
      </c>
      <c r="G1153" s="17"/>
      <c r="H1153" s="17"/>
      <c r="I1153" s="17"/>
      <c r="J1153" s="17"/>
      <c r="HK1153" s="29"/>
      <c r="HL1153" s="29"/>
      <c r="HM1153" s="29"/>
      <c r="HN1153" s="29"/>
      <c r="HO1153" s="29"/>
      <c r="HP1153" s="29"/>
      <c r="HQ1153" s="29"/>
      <c r="HR1153" s="29"/>
      <c r="HS1153" s="29"/>
      <c r="HT1153" s="29"/>
      <c r="HU1153" s="29"/>
      <c r="HV1153" s="29"/>
      <c r="HW1153" s="29"/>
      <c r="HX1153" s="29"/>
      <c r="HY1153" s="29"/>
      <c r="HZ1153" s="29"/>
      <c r="IA1153" s="29"/>
    </row>
    <row r="1154" spans="1:235" s="14" customFormat="1" hidden="1">
      <c r="A1154" s="22" t="s">
        <v>1525</v>
      </c>
      <c r="B1154" s="22" t="s">
        <v>386</v>
      </c>
      <c r="C1154" s="23" t="s">
        <v>14</v>
      </c>
      <c r="D1154" s="17"/>
      <c r="E1154" s="17"/>
      <c r="F1154" s="17">
        <v>-810.7</v>
      </c>
      <c r="G1154" s="17"/>
      <c r="H1154" s="17"/>
      <c r="I1154" s="17"/>
      <c r="J1154" s="17"/>
      <c r="HK1154" s="29"/>
      <c r="HL1154" s="29"/>
      <c r="HM1154" s="29"/>
      <c r="HN1154" s="29"/>
      <c r="HO1154" s="29"/>
      <c r="HP1154" s="29"/>
      <c r="HQ1154" s="29"/>
      <c r="HR1154" s="29"/>
      <c r="HS1154" s="29"/>
      <c r="HT1154" s="29"/>
      <c r="HU1154" s="29"/>
      <c r="HV1154" s="29"/>
      <c r="HW1154" s="29"/>
      <c r="HX1154" s="29"/>
      <c r="HY1154" s="29"/>
      <c r="HZ1154" s="29"/>
      <c r="IA1154" s="29"/>
    </row>
    <row r="1155" spans="1:235" s="14" customFormat="1" hidden="1">
      <c r="A1155" s="22" t="s">
        <v>1526</v>
      </c>
      <c r="B1155" s="22" t="s">
        <v>388</v>
      </c>
      <c r="C1155" s="23" t="s">
        <v>15</v>
      </c>
      <c r="D1155" s="17"/>
      <c r="E1155" s="17"/>
      <c r="F1155" s="17">
        <v>-337.79</v>
      </c>
      <c r="G1155" s="17"/>
      <c r="H1155" s="17"/>
      <c r="I1155" s="17"/>
      <c r="J1155" s="17"/>
      <c r="HK1155" s="29"/>
      <c r="HL1155" s="29"/>
      <c r="HM1155" s="29"/>
      <c r="HN1155" s="29"/>
      <c r="HO1155" s="29"/>
      <c r="HP1155" s="29"/>
      <c r="HQ1155" s="29"/>
      <c r="HR1155" s="29"/>
      <c r="HS1155" s="29"/>
      <c r="HT1155" s="29"/>
      <c r="HU1155" s="29"/>
      <c r="HV1155" s="29"/>
      <c r="HW1155" s="29"/>
      <c r="HX1155" s="29"/>
      <c r="HY1155" s="29"/>
      <c r="HZ1155" s="29"/>
      <c r="IA1155" s="29"/>
    </row>
    <row r="1156" spans="1:235" s="14" customFormat="1" hidden="1">
      <c r="A1156" s="22" t="s">
        <v>1527</v>
      </c>
      <c r="B1156" s="22" t="s">
        <v>390</v>
      </c>
      <c r="C1156" s="23" t="s">
        <v>16</v>
      </c>
      <c r="D1156" s="17"/>
      <c r="E1156" s="17"/>
      <c r="F1156" s="17">
        <v>-202.67</v>
      </c>
      <c r="G1156" s="17"/>
      <c r="H1156" s="17"/>
      <c r="I1156" s="17"/>
      <c r="J1156" s="17"/>
      <c r="HK1156" s="29"/>
      <c r="HL1156" s="29"/>
      <c r="HM1156" s="29"/>
      <c r="HN1156" s="29"/>
      <c r="HO1156" s="29"/>
      <c r="HP1156" s="29"/>
      <c r="HQ1156" s="29"/>
      <c r="HR1156" s="29"/>
      <c r="HS1156" s="29"/>
      <c r="HT1156" s="29"/>
      <c r="HU1156" s="29"/>
      <c r="HV1156" s="29"/>
      <c r="HW1156" s="29"/>
      <c r="HX1156" s="29"/>
      <c r="HY1156" s="29"/>
      <c r="HZ1156" s="29"/>
      <c r="IA1156" s="29"/>
    </row>
    <row r="1157" spans="1:235" s="14" customFormat="1" hidden="1">
      <c r="A1157" s="22" t="s">
        <v>1529</v>
      </c>
      <c r="B1157" s="22" t="s">
        <v>386</v>
      </c>
      <c r="C1157" s="23" t="s">
        <v>14</v>
      </c>
      <c r="D1157" s="17">
        <v>-532.79999999999995</v>
      </c>
      <c r="E1157" s="17">
        <v>-48.58</v>
      </c>
      <c r="F1157" s="17">
        <v>-839.03</v>
      </c>
      <c r="G1157" s="17"/>
      <c r="H1157" s="17"/>
      <c r="I1157" s="17"/>
      <c r="J1157" s="17"/>
      <c r="HK1157" s="29"/>
      <c r="HL1157" s="29"/>
      <c r="HM1157" s="29"/>
      <c r="HN1157" s="29"/>
      <c r="HO1157" s="29"/>
      <c r="HP1157" s="29"/>
      <c r="HQ1157" s="29"/>
      <c r="HR1157" s="29"/>
      <c r="HS1157" s="29"/>
      <c r="HT1157" s="29"/>
      <c r="HU1157" s="29"/>
      <c r="HV1157" s="29"/>
      <c r="HW1157" s="29"/>
      <c r="HX1157" s="29"/>
      <c r="HY1157" s="29"/>
      <c r="HZ1157" s="29"/>
      <c r="IA1157" s="29"/>
    </row>
    <row r="1158" spans="1:235" s="14" customFormat="1" hidden="1">
      <c r="A1158" s="22" t="s">
        <v>1530</v>
      </c>
      <c r="B1158" s="22" t="s">
        <v>388</v>
      </c>
      <c r="C1158" s="23" t="s">
        <v>15</v>
      </c>
      <c r="D1158" s="17">
        <v>-222</v>
      </c>
      <c r="E1158" s="17">
        <v>-20.239999999999998</v>
      </c>
      <c r="F1158" s="17">
        <v>-349.6</v>
      </c>
      <c r="G1158" s="17"/>
      <c r="H1158" s="17"/>
      <c r="I1158" s="17"/>
      <c r="J1158" s="17"/>
      <c r="HK1158" s="29"/>
      <c r="HL1158" s="29"/>
      <c r="HM1158" s="29"/>
      <c r="HN1158" s="29"/>
      <c r="HO1158" s="29"/>
      <c r="HP1158" s="29"/>
      <c r="HQ1158" s="29"/>
      <c r="HR1158" s="29"/>
      <c r="HS1158" s="29"/>
      <c r="HT1158" s="29"/>
      <c r="HU1158" s="29"/>
      <c r="HV1158" s="29"/>
      <c r="HW1158" s="29"/>
      <c r="HX1158" s="29"/>
      <c r="HY1158" s="29"/>
      <c r="HZ1158" s="29"/>
      <c r="IA1158" s="29"/>
    </row>
    <row r="1159" spans="1:235" s="14" customFormat="1" hidden="1">
      <c r="A1159" s="22" t="s">
        <v>1531</v>
      </c>
      <c r="B1159" s="22" t="s">
        <v>390</v>
      </c>
      <c r="C1159" s="23" t="s">
        <v>16</v>
      </c>
      <c r="D1159" s="17">
        <v>-133.21</v>
      </c>
      <c r="E1159" s="17">
        <v>-12.14</v>
      </c>
      <c r="F1159" s="17">
        <v>-209.76</v>
      </c>
      <c r="G1159" s="17"/>
      <c r="H1159" s="17"/>
      <c r="I1159" s="17"/>
      <c r="J1159" s="17"/>
      <c r="HK1159" s="29"/>
      <c r="HL1159" s="29"/>
      <c r="HM1159" s="29"/>
      <c r="HN1159" s="29"/>
      <c r="HO1159" s="29"/>
      <c r="HP1159" s="29"/>
      <c r="HQ1159" s="29"/>
      <c r="HR1159" s="29"/>
      <c r="HS1159" s="29"/>
      <c r="HT1159" s="29"/>
      <c r="HU1159" s="29"/>
      <c r="HV1159" s="29"/>
      <c r="HW1159" s="29"/>
      <c r="HX1159" s="29"/>
      <c r="HY1159" s="29"/>
      <c r="HZ1159" s="29"/>
      <c r="IA1159" s="29"/>
    </row>
    <row r="1160" spans="1:235" s="14" customFormat="1" ht="12.75" hidden="1" customHeight="1">
      <c r="A1160" s="22" t="s">
        <v>404</v>
      </c>
      <c r="B1160" s="36" t="s">
        <v>405</v>
      </c>
      <c r="C1160" s="48" t="s">
        <v>14</v>
      </c>
      <c r="D1160" s="17">
        <v>-13685.66</v>
      </c>
      <c r="E1160" s="17"/>
      <c r="F1160" s="17"/>
      <c r="G1160" s="17"/>
      <c r="H1160" s="17"/>
      <c r="I1160" s="17"/>
      <c r="J1160" s="17"/>
      <c r="HK1160" s="29"/>
      <c r="HL1160" s="29"/>
      <c r="HM1160" s="29"/>
      <c r="HN1160" s="29"/>
      <c r="HO1160" s="29"/>
      <c r="HP1160" s="29"/>
      <c r="HQ1160" s="29"/>
      <c r="HR1160" s="29"/>
      <c r="HS1160" s="29"/>
      <c r="HT1160" s="29"/>
      <c r="HU1160" s="29"/>
      <c r="HV1160" s="29"/>
      <c r="HW1160" s="29"/>
      <c r="HX1160" s="29"/>
      <c r="HY1160" s="29"/>
      <c r="HZ1160" s="29"/>
      <c r="IA1160" s="29"/>
    </row>
    <row r="1161" spans="1:235" s="14" customFormat="1" hidden="1">
      <c r="A1161" s="22" t="s">
        <v>406</v>
      </c>
      <c r="B1161" s="36" t="s">
        <v>407</v>
      </c>
      <c r="C1161" s="48" t="s">
        <v>15</v>
      </c>
      <c r="D1161" s="17">
        <v>-5702.36</v>
      </c>
      <c r="E1161" s="17"/>
      <c r="F1161" s="17"/>
      <c r="G1161" s="17"/>
      <c r="H1161" s="17"/>
      <c r="I1161" s="17"/>
      <c r="J1161" s="17"/>
      <c r="HK1161" s="29"/>
      <c r="HL1161" s="29"/>
      <c r="HM1161" s="29"/>
      <c r="HN1161" s="29"/>
      <c r="HO1161" s="29"/>
      <c r="HP1161" s="29"/>
      <c r="HQ1161" s="29"/>
      <c r="HR1161" s="29"/>
      <c r="HS1161" s="29"/>
      <c r="HT1161" s="29"/>
      <c r="HU1161" s="29"/>
      <c r="HV1161" s="29"/>
      <c r="HW1161" s="29"/>
      <c r="HX1161" s="29"/>
      <c r="HY1161" s="29"/>
      <c r="HZ1161" s="29"/>
      <c r="IA1161" s="29"/>
    </row>
    <row r="1162" spans="1:235" s="14" customFormat="1" hidden="1">
      <c r="A1162" s="22" t="s">
        <v>408</v>
      </c>
      <c r="B1162" s="36" t="s">
        <v>409</v>
      </c>
      <c r="C1162" s="48" t="s">
        <v>16</v>
      </c>
      <c r="D1162" s="17">
        <v>-3421.42</v>
      </c>
      <c r="E1162" s="17"/>
      <c r="F1162" s="17"/>
      <c r="G1162" s="17"/>
      <c r="H1162" s="17"/>
      <c r="I1162" s="17"/>
      <c r="J1162" s="17"/>
      <c r="HK1162" s="29"/>
      <c r="HL1162" s="29"/>
      <c r="HM1162" s="29"/>
      <c r="HN1162" s="29"/>
      <c r="HO1162" s="29"/>
      <c r="HP1162" s="29"/>
      <c r="HQ1162" s="29"/>
      <c r="HR1162" s="29"/>
      <c r="HS1162" s="29"/>
      <c r="HT1162" s="29"/>
      <c r="HU1162" s="29"/>
      <c r="HV1162" s="29"/>
      <c r="HW1162" s="29"/>
      <c r="HX1162" s="29"/>
      <c r="HY1162" s="29"/>
      <c r="HZ1162" s="29"/>
      <c r="IA1162" s="29"/>
    </row>
    <row r="1163" spans="1:235" s="14" customFormat="1" hidden="1">
      <c r="A1163" s="22" t="s">
        <v>412</v>
      </c>
      <c r="B1163" s="36" t="s">
        <v>413</v>
      </c>
      <c r="C1163" s="48" t="s">
        <v>14</v>
      </c>
      <c r="D1163" s="17">
        <v>-60.87</v>
      </c>
      <c r="E1163" s="17">
        <v>-323.39</v>
      </c>
      <c r="F1163" s="17">
        <v>-255.28</v>
      </c>
      <c r="G1163" s="17"/>
      <c r="H1163" s="17"/>
      <c r="I1163" s="17"/>
      <c r="J1163" s="17"/>
      <c r="HK1163" s="29"/>
      <c r="HL1163" s="29"/>
      <c r="HM1163" s="29"/>
      <c r="HN1163" s="29"/>
      <c r="HO1163" s="29"/>
      <c r="HP1163" s="29"/>
      <c r="HQ1163" s="29"/>
      <c r="HR1163" s="29"/>
      <c r="HS1163" s="29"/>
      <c r="HT1163" s="29"/>
      <c r="HU1163" s="29"/>
      <c r="HV1163" s="29"/>
      <c r="HW1163" s="29"/>
      <c r="HX1163" s="29"/>
      <c r="HY1163" s="29"/>
      <c r="HZ1163" s="29"/>
      <c r="IA1163" s="29"/>
    </row>
    <row r="1164" spans="1:235" s="14" customFormat="1" hidden="1">
      <c r="A1164" s="22" t="s">
        <v>414</v>
      </c>
      <c r="B1164" s="36" t="s">
        <v>415</v>
      </c>
      <c r="C1164" s="48" t="s">
        <v>15</v>
      </c>
      <c r="D1164" s="17">
        <v>-25.39</v>
      </c>
      <c r="E1164" s="17">
        <v>-134.76</v>
      </c>
      <c r="F1164" s="17">
        <v>-106.39</v>
      </c>
      <c r="G1164" s="17"/>
      <c r="H1164" s="17"/>
      <c r="I1164" s="17"/>
      <c r="J1164" s="17"/>
      <c r="HK1164" s="29"/>
      <c r="HL1164" s="29"/>
      <c r="HM1164" s="29"/>
      <c r="HN1164" s="29"/>
      <c r="HO1164" s="29"/>
      <c r="HP1164" s="29"/>
      <c r="HQ1164" s="29"/>
      <c r="HR1164" s="29"/>
      <c r="HS1164" s="29"/>
      <c r="HT1164" s="29"/>
      <c r="HU1164" s="29"/>
      <c r="HV1164" s="29"/>
      <c r="HW1164" s="29"/>
      <c r="HX1164" s="29"/>
      <c r="HY1164" s="29"/>
      <c r="HZ1164" s="29"/>
      <c r="IA1164" s="29"/>
    </row>
    <row r="1165" spans="1:235" s="14" customFormat="1" hidden="1">
      <c r="A1165" s="22" t="s">
        <v>416</v>
      </c>
      <c r="B1165" s="36" t="s">
        <v>417</v>
      </c>
      <c r="C1165" s="48" t="s">
        <v>16</v>
      </c>
      <c r="D1165" s="17">
        <v>-15.18</v>
      </c>
      <c r="E1165" s="17">
        <v>-80.84</v>
      </c>
      <c r="F1165" s="17">
        <v>-63.8</v>
      </c>
      <c r="G1165" s="17"/>
      <c r="H1165" s="17"/>
      <c r="I1165" s="17"/>
      <c r="J1165" s="17"/>
      <c r="HK1165" s="29"/>
      <c r="HL1165" s="29"/>
      <c r="HM1165" s="29"/>
      <c r="HN1165" s="29"/>
      <c r="HO1165" s="29"/>
      <c r="HP1165" s="29"/>
      <c r="HQ1165" s="29"/>
      <c r="HR1165" s="29"/>
      <c r="HS1165" s="29"/>
      <c r="HT1165" s="29"/>
      <c r="HU1165" s="29"/>
      <c r="HV1165" s="29"/>
      <c r="HW1165" s="29"/>
      <c r="HX1165" s="29"/>
      <c r="HY1165" s="29"/>
      <c r="HZ1165" s="29"/>
      <c r="IA1165" s="29"/>
    </row>
    <row r="1166" spans="1:235" s="14" customFormat="1" hidden="1">
      <c r="A1166" s="22" t="s">
        <v>420</v>
      </c>
      <c r="B1166" s="36" t="s">
        <v>1467</v>
      </c>
      <c r="C1166" s="48" t="s">
        <v>14</v>
      </c>
      <c r="D1166" s="17">
        <v>-5830.35</v>
      </c>
      <c r="E1166" s="17">
        <v>-1746.85</v>
      </c>
      <c r="F1166" s="17">
        <v>-1111.78</v>
      </c>
      <c r="G1166" s="17"/>
      <c r="H1166" s="17"/>
      <c r="I1166" s="17"/>
      <c r="J1166" s="17"/>
      <c r="HK1166" s="29"/>
      <c r="HL1166" s="29"/>
      <c r="HM1166" s="29"/>
      <c r="HN1166" s="29"/>
      <c r="HO1166" s="29"/>
      <c r="HP1166" s="29"/>
      <c r="HQ1166" s="29"/>
      <c r="HR1166" s="29"/>
      <c r="HS1166" s="29"/>
      <c r="HT1166" s="29"/>
      <c r="HU1166" s="29"/>
      <c r="HV1166" s="29"/>
      <c r="HW1166" s="29"/>
      <c r="HX1166" s="29"/>
      <c r="HY1166" s="29"/>
      <c r="HZ1166" s="29"/>
      <c r="IA1166" s="29"/>
    </row>
    <row r="1167" spans="1:235" s="14" customFormat="1" hidden="1">
      <c r="A1167" s="22" t="s">
        <v>422</v>
      </c>
      <c r="B1167" s="36" t="s">
        <v>423</v>
      </c>
      <c r="C1167" s="48" t="s">
        <v>15</v>
      </c>
      <c r="D1167" s="17">
        <v>-2429.36</v>
      </c>
      <c r="E1167" s="17">
        <v>-727.9</v>
      </c>
      <c r="F1167" s="17">
        <v>-463.25</v>
      </c>
      <c r="G1167" s="17"/>
      <c r="H1167" s="17"/>
      <c r="I1167" s="17"/>
      <c r="J1167" s="17"/>
      <c r="HK1167" s="29"/>
      <c r="HL1167" s="29"/>
      <c r="HM1167" s="29"/>
      <c r="HN1167" s="29"/>
      <c r="HO1167" s="29"/>
      <c r="HP1167" s="29"/>
      <c r="HQ1167" s="29"/>
      <c r="HR1167" s="29"/>
      <c r="HS1167" s="29"/>
      <c r="HT1167" s="29"/>
      <c r="HU1167" s="29"/>
      <c r="HV1167" s="29"/>
      <c r="HW1167" s="29"/>
      <c r="HX1167" s="29"/>
      <c r="HY1167" s="29"/>
      <c r="HZ1167" s="29"/>
      <c r="IA1167" s="29"/>
    </row>
    <row r="1168" spans="1:235" s="14" customFormat="1" hidden="1">
      <c r="A1168" s="22" t="s">
        <v>424</v>
      </c>
      <c r="B1168" s="36" t="s">
        <v>425</v>
      </c>
      <c r="C1168" s="48" t="s">
        <v>16</v>
      </c>
      <c r="D1168" s="17">
        <v>-1457.6</v>
      </c>
      <c r="E1168" s="17">
        <v>-436.81</v>
      </c>
      <c r="F1168" s="17">
        <v>-277.95999999999998</v>
      </c>
      <c r="G1168" s="17"/>
      <c r="H1168" s="17"/>
      <c r="I1168" s="17"/>
      <c r="J1168" s="17"/>
      <c r="HK1168" s="29"/>
      <c r="HL1168" s="29"/>
      <c r="HM1168" s="29"/>
      <c r="HN1168" s="29"/>
      <c r="HO1168" s="29"/>
      <c r="HP1168" s="29"/>
      <c r="HQ1168" s="29"/>
      <c r="HR1168" s="29"/>
      <c r="HS1168" s="29"/>
      <c r="HT1168" s="29"/>
      <c r="HU1168" s="29"/>
      <c r="HV1168" s="29"/>
      <c r="HW1168" s="29"/>
      <c r="HX1168" s="29"/>
      <c r="HY1168" s="29"/>
      <c r="HZ1168" s="29"/>
      <c r="IA1168" s="29"/>
    </row>
    <row r="1169" spans="1:235" s="14" customFormat="1" hidden="1">
      <c r="A1169" s="22" t="s">
        <v>428</v>
      </c>
      <c r="B1169" s="36" t="s">
        <v>1468</v>
      </c>
      <c r="C1169" s="48" t="s">
        <v>14</v>
      </c>
      <c r="D1169" s="17">
        <v>-115068.62</v>
      </c>
      <c r="E1169" s="17">
        <v>-17709.16</v>
      </c>
      <c r="F1169" s="17">
        <v>-59540.86</v>
      </c>
      <c r="G1169" s="17"/>
      <c r="H1169" s="17"/>
      <c r="I1169" s="17"/>
      <c r="J1169" s="17"/>
      <c r="HK1169" s="29"/>
      <c r="HL1169" s="29"/>
      <c r="HM1169" s="29"/>
      <c r="HN1169" s="29"/>
      <c r="HO1169" s="29"/>
      <c r="HP1169" s="29"/>
      <c r="HQ1169" s="29"/>
      <c r="HR1169" s="29"/>
      <c r="HS1169" s="29"/>
      <c r="HT1169" s="29"/>
      <c r="HU1169" s="29"/>
      <c r="HV1169" s="29"/>
      <c r="HW1169" s="29"/>
      <c r="HX1169" s="29"/>
      <c r="HY1169" s="29"/>
      <c r="HZ1169" s="29"/>
      <c r="IA1169" s="29"/>
    </row>
    <row r="1170" spans="1:235" s="14" customFormat="1" hidden="1">
      <c r="A1170" s="22" t="s">
        <v>430</v>
      </c>
      <c r="B1170" s="36" t="s">
        <v>431</v>
      </c>
      <c r="C1170" s="48" t="s">
        <v>15</v>
      </c>
      <c r="D1170" s="17">
        <v>-47950.28</v>
      </c>
      <c r="E1170" s="17">
        <v>-7383.62</v>
      </c>
      <c r="F1170" s="17">
        <v>-24814.93</v>
      </c>
      <c r="G1170" s="17"/>
      <c r="H1170" s="17"/>
      <c r="I1170" s="17"/>
      <c r="J1170" s="17"/>
      <c r="HK1170" s="29"/>
      <c r="HL1170" s="29"/>
      <c r="HM1170" s="29"/>
      <c r="HN1170" s="29"/>
      <c r="HO1170" s="29"/>
      <c r="HP1170" s="29"/>
      <c r="HQ1170" s="29"/>
      <c r="HR1170" s="29"/>
      <c r="HS1170" s="29"/>
      <c r="HT1170" s="29"/>
      <c r="HU1170" s="29"/>
      <c r="HV1170" s="29"/>
      <c r="HW1170" s="29"/>
      <c r="HX1170" s="29"/>
      <c r="HY1170" s="29"/>
      <c r="HZ1170" s="29"/>
      <c r="IA1170" s="29"/>
    </row>
    <row r="1171" spans="1:235" s="14" customFormat="1" hidden="1">
      <c r="A1171" s="22" t="s">
        <v>432</v>
      </c>
      <c r="B1171" s="36" t="s">
        <v>433</v>
      </c>
      <c r="C1171" s="48" t="s">
        <v>16</v>
      </c>
      <c r="D1171" s="17">
        <v>-28760.97</v>
      </c>
      <c r="E1171" s="17">
        <v>-4420.05</v>
      </c>
      <c r="F1171" s="17">
        <v>-14877.41</v>
      </c>
      <c r="G1171" s="17"/>
      <c r="H1171" s="17"/>
      <c r="I1171" s="17"/>
      <c r="J1171" s="17"/>
      <c r="HK1171" s="29"/>
      <c r="HL1171" s="29"/>
      <c r="HM1171" s="29"/>
      <c r="HN1171" s="29"/>
      <c r="HO1171" s="29"/>
      <c r="HP1171" s="29"/>
      <c r="HQ1171" s="29"/>
      <c r="HR1171" s="29"/>
      <c r="HS1171" s="29"/>
      <c r="HT1171" s="29"/>
      <c r="HU1171" s="29"/>
      <c r="HV1171" s="29"/>
      <c r="HW1171" s="29"/>
      <c r="HX1171" s="29"/>
      <c r="HY1171" s="29"/>
      <c r="HZ1171" s="29"/>
      <c r="IA1171" s="29"/>
    </row>
    <row r="1172" spans="1:235" s="14" customFormat="1" hidden="1">
      <c r="A1172" s="22" t="s">
        <v>472</v>
      </c>
      <c r="B1172" s="36" t="s">
        <v>30</v>
      </c>
      <c r="C1172" s="48" t="s">
        <v>29</v>
      </c>
      <c r="D1172" s="17">
        <v>-7.56</v>
      </c>
      <c r="E1172" s="17">
        <v>-2.64</v>
      </c>
      <c r="F1172" s="17"/>
      <c r="G1172" s="17"/>
      <c r="H1172" s="17"/>
      <c r="I1172" s="17"/>
      <c r="J1172" s="17"/>
      <c r="HK1172" s="29"/>
      <c r="HL1172" s="29"/>
      <c r="HM1172" s="29"/>
      <c r="HN1172" s="29"/>
      <c r="HO1172" s="29"/>
      <c r="HP1172" s="29"/>
      <c r="HQ1172" s="29"/>
      <c r="HR1172" s="29"/>
      <c r="HS1172" s="29"/>
      <c r="HT1172" s="29"/>
      <c r="HU1172" s="29"/>
      <c r="HV1172" s="29"/>
      <c r="HW1172" s="29"/>
      <c r="HX1172" s="29"/>
      <c r="HY1172" s="29"/>
      <c r="HZ1172" s="29"/>
      <c r="IA1172" s="29"/>
    </row>
    <row r="1173" spans="1:235" s="14" customFormat="1" hidden="1">
      <c r="A1173" s="22" t="s">
        <v>474</v>
      </c>
      <c r="B1173" s="36" t="s">
        <v>30</v>
      </c>
      <c r="C1173" s="48" t="s">
        <v>29</v>
      </c>
      <c r="D1173" s="17">
        <v>-410.82</v>
      </c>
      <c r="E1173" s="17">
        <v>-45.57</v>
      </c>
      <c r="F1173" s="17"/>
      <c r="G1173" s="17"/>
      <c r="H1173" s="17"/>
      <c r="I1173" s="17"/>
      <c r="J1173" s="17"/>
      <c r="HK1173" s="29"/>
      <c r="HL1173" s="29"/>
      <c r="HM1173" s="29"/>
      <c r="HN1173" s="29"/>
      <c r="HO1173" s="29"/>
      <c r="HP1173" s="29"/>
      <c r="HQ1173" s="29"/>
      <c r="HR1173" s="29"/>
      <c r="HS1173" s="29"/>
      <c r="HT1173" s="29"/>
      <c r="HU1173" s="29"/>
      <c r="HV1173" s="29"/>
      <c r="HW1173" s="29"/>
      <c r="HX1173" s="29"/>
      <c r="HY1173" s="29"/>
      <c r="HZ1173" s="29"/>
      <c r="IA1173" s="29"/>
    </row>
    <row r="1174" spans="1:235" s="14" customFormat="1" hidden="1">
      <c r="A1174" s="22" t="s">
        <v>476</v>
      </c>
      <c r="B1174" s="36" t="s">
        <v>30</v>
      </c>
      <c r="C1174" s="48" t="s">
        <v>29</v>
      </c>
      <c r="D1174" s="17"/>
      <c r="E1174" s="17"/>
      <c r="F1174" s="17">
        <v>-211.93</v>
      </c>
      <c r="G1174" s="17"/>
      <c r="H1174" s="17"/>
      <c r="I1174" s="17"/>
      <c r="J1174" s="17"/>
      <c r="HK1174" s="29"/>
      <c r="HL1174" s="29"/>
      <c r="HM1174" s="29"/>
      <c r="HN1174" s="29"/>
      <c r="HO1174" s="29"/>
      <c r="HP1174" s="29"/>
      <c r="HQ1174" s="29"/>
      <c r="HR1174" s="29"/>
      <c r="HS1174" s="29"/>
      <c r="HT1174" s="29"/>
      <c r="HU1174" s="29"/>
      <c r="HV1174" s="29"/>
      <c r="HW1174" s="29"/>
      <c r="HX1174" s="29"/>
      <c r="HY1174" s="29"/>
      <c r="HZ1174" s="29"/>
      <c r="IA1174" s="29"/>
    </row>
    <row r="1175" spans="1:235" s="14" customFormat="1" hidden="1">
      <c r="A1175" s="22" t="s">
        <v>478</v>
      </c>
      <c r="B1175" s="36" t="s">
        <v>30</v>
      </c>
      <c r="C1175" s="48" t="s">
        <v>29</v>
      </c>
      <c r="D1175" s="17">
        <v>-566.73</v>
      </c>
      <c r="E1175" s="17">
        <v>-1951.91</v>
      </c>
      <c r="F1175" s="17">
        <v>-2920.4</v>
      </c>
      <c r="G1175" s="17"/>
      <c r="H1175" s="17"/>
      <c r="I1175" s="17"/>
      <c r="J1175" s="17"/>
      <c r="HK1175" s="29"/>
      <c r="HL1175" s="29"/>
      <c r="HM1175" s="29"/>
      <c r="HN1175" s="29"/>
      <c r="HO1175" s="29"/>
      <c r="HP1175" s="29"/>
      <c r="HQ1175" s="29"/>
      <c r="HR1175" s="29"/>
      <c r="HS1175" s="29"/>
      <c r="HT1175" s="29"/>
      <c r="HU1175" s="29"/>
      <c r="HV1175" s="29"/>
      <c r="HW1175" s="29"/>
      <c r="HX1175" s="29"/>
      <c r="HY1175" s="29"/>
      <c r="HZ1175" s="29"/>
      <c r="IA1175" s="29"/>
    </row>
    <row r="1176" spans="1:235" s="14" customFormat="1" ht="18" hidden="1">
      <c r="A1176" s="22"/>
      <c r="B1176" s="36" t="s">
        <v>231</v>
      </c>
      <c r="C1176" s="48" t="s">
        <v>14</v>
      </c>
      <c r="D1176" s="17"/>
      <c r="E1176" s="17">
        <v>-5.72</v>
      </c>
      <c r="F1176" s="17"/>
      <c r="G1176" s="17"/>
      <c r="H1176" s="17"/>
      <c r="I1176" s="17"/>
      <c r="J1176" s="17"/>
      <c r="HK1176" s="29"/>
      <c r="HL1176" s="29"/>
      <c r="HM1176" s="29"/>
      <c r="HN1176" s="29"/>
      <c r="HO1176" s="29"/>
      <c r="HP1176" s="29"/>
      <c r="HQ1176" s="29"/>
      <c r="HR1176" s="29"/>
      <c r="HS1176" s="29"/>
      <c r="HT1176" s="29"/>
      <c r="HU1176" s="29"/>
      <c r="HV1176" s="29"/>
      <c r="HW1176" s="29"/>
      <c r="HX1176" s="29"/>
      <c r="HY1176" s="29"/>
      <c r="HZ1176" s="29"/>
      <c r="IA1176" s="29"/>
    </row>
    <row r="1177" spans="1:235" s="14" customFormat="1" hidden="1">
      <c r="A1177" s="22"/>
      <c r="B1177" s="36" t="s">
        <v>1469</v>
      </c>
      <c r="C1177" s="48" t="s">
        <v>14</v>
      </c>
      <c r="D1177" s="17"/>
      <c r="E1177" s="17"/>
      <c r="F1177" s="17"/>
      <c r="G1177" s="17"/>
      <c r="H1177" s="17"/>
      <c r="I1177" s="17"/>
      <c r="J1177" s="17"/>
      <c r="HK1177" s="29"/>
      <c r="HL1177" s="29"/>
      <c r="HM1177" s="29"/>
      <c r="HN1177" s="29"/>
      <c r="HO1177" s="29"/>
      <c r="HP1177" s="29"/>
      <c r="HQ1177" s="29"/>
      <c r="HR1177" s="29"/>
      <c r="HS1177" s="29"/>
      <c r="HT1177" s="29"/>
      <c r="HU1177" s="29"/>
      <c r="HV1177" s="29"/>
      <c r="HW1177" s="29"/>
      <c r="HX1177" s="29"/>
      <c r="HY1177" s="29"/>
      <c r="HZ1177" s="29"/>
      <c r="IA1177" s="29"/>
    </row>
    <row r="1178" spans="1:235" s="14" customFormat="1" ht="18" hidden="1">
      <c r="A1178" s="22"/>
      <c r="B1178" s="36" t="s">
        <v>231</v>
      </c>
      <c r="C1178" s="48" t="s">
        <v>14</v>
      </c>
      <c r="D1178" s="17"/>
      <c r="E1178" s="17"/>
      <c r="F1178" s="17"/>
      <c r="G1178" s="17"/>
      <c r="H1178" s="17"/>
      <c r="I1178" s="17"/>
      <c r="J1178" s="17"/>
      <c r="HK1178" s="29"/>
      <c r="HL1178" s="29"/>
      <c r="HM1178" s="29"/>
      <c r="HN1178" s="29"/>
      <c r="HO1178" s="29"/>
      <c r="HP1178" s="29"/>
      <c r="HQ1178" s="29"/>
      <c r="HR1178" s="29"/>
      <c r="HS1178" s="29"/>
      <c r="HT1178" s="29"/>
      <c r="HU1178" s="29"/>
      <c r="HV1178" s="29"/>
      <c r="HW1178" s="29"/>
      <c r="HX1178" s="29"/>
      <c r="HY1178" s="29"/>
      <c r="HZ1178" s="29"/>
      <c r="IA1178" s="29"/>
    </row>
    <row r="1179" spans="1:235" s="14" customFormat="1" hidden="1">
      <c r="A1179" s="22" t="s">
        <v>1470</v>
      </c>
      <c r="B1179" s="36" t="s">
        <v>1471</v>
      </c>
      <c r="C1179" s="48" t="s">
        <v>14</v>
      </c>
      <c r="D1179" s="17"/>
      <c r="E1179" s="17"/>
      <c r="F1179" s="17"/>
      <c r="G1179" s="17"/>
      <c r="H1179" s="17"/>
      <c r="I1179" s="17"/>
      <c r="J1179" s="17"/>
      <c r="HK1179" s="29"/>
      <c r="HL1179" s="29"/>
      <c r="HM1179" s="29"/>
      <c r="HN1179" s="29"/>
      <c r="HO1179" s="29"/>
      <c r="HP1179" s="29"/>
      <c r="HQ1179" s="29"/>
      <c r="HR1179" s="29"/>
      <c r="HS1179" s="29"/>
      <c r="HT1179" s="29"/>
      <c r="HU1179" s="29"/>
      <c r="HV1179" s="29"/>
      <c r="HW1179" s="29"/>
      <c r="HX1179" s="29"/>
      <c r="HY1179" s="29"/>
      <c r="HZ1179" s="29"/>
      <c r="IA1179" s="29"/>
    </row>
    <row r="1180" spans="1:235" s="14" customFormat="1" hidden="1">
      <c r="A1180" s="22" t="s">
        <v>1472</v>
      </c>
      <c r="B1180" s="36" t="s">
        <v>1473</v>
      </c>
      <c r="C1180" s="48" t="s">
        <v>14</v>
      </c>
      <c r="D1180" s="17"/>
      <c r="E1180" s="17"/>
      <c r="F1180" s="17"/>
      <c r="G1180" s="17"/>
      <c r="H1180" s="17"/>
      <c r="I1180" s="17"/>
      <c r="J1180" s="17"/>
      <c r="HK1180" s="29"/>
      <c r="HL1180" s="29"/>
      <c r="HM1180" s="29"/>
      <c r="HN1180" s="29"/>
      <c r="HO1180" s="29"/>
      <c r="HP1180" s="29"/>
      <c r="HQ1180" s="29"/>
      <c r="HR1180" s="29"/>
      <c r="HS1180" s="29"/>
      <c r="HT1180" s="29"/>
      <c r="HU1180" s="29"/>
      <c r="HV1180" s="29"/>
      <c r="HW1180" s="29"/>
      <c r="HX1180" s="29"/>
      <c r="HY1180" s="29"/>
      <c r="HZ1180" s="29"/>
      <c r="IA1180" s="29"/>
    </row>
    <row r="1181" spans="1:235" s="14" customFormat="1" hidden="1">
      <c r="A1181" s="22" t="s">
        <v>1474</v>
      </c>
      <c r="B1181" s="36" t="s">
        <v>1475</v>
      </c>
      <c r="C1181" s="48" t="s">
        <v>14</v>
      </c>
      <c r="D1181" s="17"/>
      <c r="E1181" s="17"/>
      <c r="F1181" s="17"/>
      <c r="G1181" s="17"/>
      <c r="H1181" s="17"/>
      <c r="I1181" s="17"/>
      <c r="J1181" s="17"/>
      <c r="HK1181" s="29"/>
      <c r="HL1181" s="29"/>
      <c r="HM1181" s="29"/>
      <c r="HN1181" s="29"/>
      <c r="HO1181" s="29"/>
      <c r="HP1181" s="29"/>
      <c r="HQ1181" s="29"/>
      <c r="HR1181" s="29"/>
      <c r="HS1181" s="29"/>
      <c r="HT1181" s="29"/>
      <c r="HU1181" s="29"/>
      <c r="HV1181" s="29"/>
      <c r="HW1181" s="29"/>
      <c r="HX1181" s="29"/>
      <c r="HY1181" s="29"/>
      <c r="HZ1181" s="29"/>
      <c r="IA1181" s="29"/>
    </row>
    <row r="1182" spans="1:235" s="14" customFormat="1" hidden="1">
      <c r="A1182" s="22" t="s">
        <v>437</v>
      </c>
      <c r="B1182" s="36" t="s">
        <v>42</v>
      </c>
      <c r="C1182" s="48" t="s">
        <v>14</v>
      </c>
      <c r="D1182" s="17">
        <v>-8.16</v>
      </c>
      <c r="E1182" s="17"/>
      <c r="F1182" s="17"/>
      <c r="G1182" s="17"/>
      <c r="H1182" s="17"/>
      <c r="I1182" s="17"/>
      <c r="J1182" s="17"/>
      <c r="HK1182" s="29"/>
      <c r="HL1182" s="29"/>
      <c r="HM1182" s="29"/>
      <c r="HN1182" s="29"/>
      <c r="HO1182" s="29"/>
      <c r="HP1182" s="29"/>
      <c r="HQ1182" s="29"/>
      <c r="HR1182" s="29"/>
      <c r="HS1182" s="29"/>
      <c r="HT1182" s="29"/>
      <c r="HU1182" s="29"/>
      <c r="HV1182" s="29"/>
      <c r="HW1182" s="29"/>
      <c r="HX1182" s="29"/>
      <c r="HY1182" s="29"/>
      <c r="HZ1182" s="29"/>
      <c r="IA1182" s="29"/>
    </row>
    <row r="1183" spans="1:235" s="14" customFormat="1" hidden="1">
      <c r="A1183" s="22" t="s">
        <v>439</v>
      </c>
      <c r="B1183" s="36" t="s">
        <v>440</v>
      </c>
      <c r="C1183" s="48" t="s">
        <v>14</v>
      </c>
      <c r="D1183" s="17">
        <v>-8.76</v>
      </c>
      <c r="E1183" s="17"/>
      <c r="F1183" s="17"/>
      <c r="G1183" s="17"/>
      <c r="H1183" s="17"/>
      <c r="I1183" s="17"/>
      <c r="J1183" s="17"/>
      <c r="HK1183" s="29"/>
      <c r="HL1183" s="29"/>
      <c r="HM1183" s="29"/>
      <c r="HN1183" s="29"/>
      <c r="HO1183" s="29"/>
      <c r="HP1183" s="29"/>
      <c r="HQ1183" s="29"/>
      <c r="HR1183" s="29"/>
      <c r="HS1183" s="29"/>
      <c r="HT1183" s="29"/>
      <c r="HU1183" s="29"/>
      <c r="HV1183" s="29"/>
      <c r="HW1183" s="29"/>
      <c r="HX1183" s="29"/>
      <c r="HY1183" s="29"/>
      <c r="HZ1183" s="29"/>
      <c r="IA1183" s="29"/>
    </row>
    <row r="1184" spans="1:235" s="14" customFormat="1" hidden="1">
      <c r="A1184" s="22" t="s">
        <v>441</v>
      </c>
      <c r="B1184" s="36" t="s">
        <v>442</v>
      </c>
      <c r="C1184" s="48" t="s">
        <v>14</v>
      </c>
      <c r="D1184" s="17">
        <v>-5807.44</v>
      </c>
      <c r="E1184" s="17"/>
      <c r="F1184" s="17"/>
      <c r="G1184" s="17"/>
      <c r="H1184" s="17"/>
      <c r="I1184" s="17"/>
      <c r="J1184" s="17"/>
      <c r="HK1184" s="29"/>
      <c r="HL1184" s="29"/>
      <c r="HM1184" s="29"/>
      <c r="HN1184" s="29"/>
      <c r="HO1184" s="29"/>
      <c r="HP1184" s="29"/>
      <c r="HQ1184" s="29"/>
      <c r="HR1184" s="29"/>
      <c r="HS1184" s="29"/>
      <c r="HT1184" s="29"/>
      <c r="HU1184" s="29"/>
      <c r="HV1184" s="29"/>
      <c r="HW1184" s="29"/>
      <c r="HX1184" s="29"/>
      <c r="HY1184" s="29"/>
      <c r="HZ1184" s="29"/>
      <c r="IA1184" s="29"/>
    </row>
    <row r="1185" spans="1:235" s="14" customFormat="1" ht="18" hidden="1">
      <c r="A1185" s="22" t="s">
        <v>443</v>
      </c>
      <c r="B1185" s="36" t="s">
        <v>444</v>
      </c>
      <c r="C1185" s="48" t="s">
        <v>14</v>
      </c>
      <c r="D1185" s="17">
        <v>-20.39</v>
      </c>
      <c r="E1185" s="17"/>
      <c r="F1185" s="17"/>
      <c r="G1185" s="17"/>
      <c r="H1185" s="17"/>
      <c r="I1185" s="17"/>
      <c r="J1185" s="17"/>
      <c r="HK1185" s="29"/>
      <c r="HL1185" s="29"/>
      <c r="HM1185" s="29"/>
      <c r="HN1185" s="29"/>
      <c r="HO1185" s="29"/>
      <c r="HP1185" s="29"/>
      <c r="HQ1185" s="29"/>
      <c r="HR1185" s="29"/>
      <c r="HS1185" s="29"/>
      <c r="HT1185" s="29"/>
      <c r="HU1185" s="29"/>
      <c r="HV1185" s="29"/>
      <c r="HW1185" s="29"/>
      <c r="HX1185" s="29"/>
      <c r="HY1185" s="29"/>
      <c r="HZ1185" s="29"/>
      <c r="IA1185" s="29"/>
    </row>
    <row r="1186" spans="1:235" s="14" customFormat="1" hidden="1">
      <c r="A1186" s="22" t="s">
        <v>448</v>
      </c>
      <c r="B1186" s="36" t="s">
        <v>449</v>
      </c>
      <c r="C1186" s="48" t="s">
        <v>14</v>
      </c>
      <c r="D1186" s="17">
        <v>-3.63</v>
      </c>
      <c r="E1186" s="17"/>
      <c r="F1186" s="17"/>
      <c r="G1186" s="17"/>
      <c r="H1186" s="17"/>
      <c r="I1186" s="17"/>
      <c r="J1186" s="17"/>
      <c r="HK1186" s="29"/>
      <c r="HL1186" s="29"/>
      <c r="HM1186" s="29"/>
      <c r="HN1186" s="29"/>
      <c r="HO1186" s="29"/>
      <c r="HP1186" s="29"/>
      <c r="HQ1186" s="29"/>
      <c r="HR1186" s="29"/>
      <c r="HS1186" s="29"/>
      <c r="HT1186" s="29"/>
      <c r="HU1186" s="29"/>
      <c r="HV1186" s="29"/>
      <c r="HW1186" s="29"/>
      <c r="HX1186" s="29"/>
      <c r="HY1186" s="29"/>
      <c r="HZ1186" s="29"/>
      <c r="IA1186" s="29"/>
    </row>
    <row r="1187" spans="1:235" s="14" customFormat="1" hidden="1">
      <c r="A1187" s="22" t="s">
        <v>450</v>
      </c>
      <c r="B1187" s="36" t="s">
        <v>440</v>
      </c>
      <c r="C1187" s="48" t="s">
        <v>14</v>
      </c>
      <c r="D1187" s="17">
        <v>-17.649999999999999</v>
      </c>
      <c r="E1187" s="17"/>
      <c r="F1187" s="17"/>
      <c r="G1187" s="17"/>
      <c r="H1187" s="17"/>
      <c r="I1187" s="17"/>
      <c r="J1187" s="17"/>
      <c r="HK1187" s="29"/>
      <c r="HL1187" s="29"/>
      <c r="HM1187" s="29"/>
      <c r="HN1187" s="29"/>
      <c r="HO1187" s="29"/>
      <c r="HP1187" s="29"/>
      <c r="HQ1187" s="29"/>
      <c r="HR1187" s="29"/>
      <c r="HS1187" s="29"/>
      <c r="HT1187" s="29"/>
      <c r="HU1187" s="29"/>
      <c r="HV1187" s="29"/>
      <c r="HW1187" s="29"/>
      <c r="HX1187" s="29"/>
      <c r="HY1187" s="29"/>
      <c r="HZ1187" s="29"/>
      <c r="IA1187" s="29"/>
    </row>
    <row r="1188" spans="1:235" s="14" customFormat="1" hidden="1">
      <c r="A1188" s="22" t="s">
        <v>452</v>
      </c>
      <c r="B1188" s="36" t="s">
        <v>1488</v>
      </c>
      <c r="C1188" s="48" t="s">
        <v>14</v>
      </c>
      <c r="D1188" s="17">
        <v>-15078.54</v>
      </c>
      <c r="E1188" s="17"/>
      <c r="F1188" s="17"/>
      <c r="G1188" s="17"/>
      <c r="H1188" s="17"/>
      <c r="I1188" s="17"/>
      <c r="J1188" s="17"/>
      <c r="HK1188" s="29"/>
      <c r="HL1188" s="29"/>
      <c r="HM1188" s="29"/>
      <c r="HN1188" s="29"/>
      <c r="HO1188" s="29"/>
      <c r="HP1188" s="29"/>
      <c r="HQ1188" s="29"/>
      <c r="HR1188" s="29"/>
      <c r="HS1188" s="29"/>
      <c r="HT1188" s="29"/>
      <c r="HU1188" s="29"/>
      <c r="HV1188" s="29"/>
      <c r="HW1188" s="29"/>
      <c r="HX1188" s="29"/>
      <c r="HY1188" s="29"/>
      <c r="HZ1188" s="29"/>
      <c r="IA1188" s="29"/>
    </row>
    <row r="1189" spans="1:235" s="14" customFormat="1" hidden="1">
      <c r="A1189" s="22" t="s">
        <v>458</v>
      </c>
      <c r="B1189" s="36" t="s">
        <v>459</v>
      </c>
      <c r="C1189" s="48" t="s">
        <v>14</v>
      </c>
      <c r="D1189" s="17">
        <v>-23.4</v>
      </c>
      <c r="E1189" s="17"/>
      <c r="F1189" s="17"/>
      <c r="G1189" s="17"/>
      <c r="H1189" s="17"/>
      <c r="I1189" s="17"/>
      <c r="J1189" s="17"/>
      <c r="HK1189" s="29"/>
      <c r="HL1189" s="29"/>
      <c r="HM1189" s="29"/>
      <c r="HN1189" s="29"/>
      <c r="HO1189" s="29"/>
      <c r="HP1189" s="29"/>
      <c r="HQ1189" s="29"/>
      <c r="HR1189" s="29"/>
      <c r="HS1189" s="29"/>
      <c r="HT1189" s="29"/>
      <c r="HU1189" s="29"/>
      <c r="HV1189" s="29"/>
      <c r="HW1189" s="29"/>
      <c r="HX1189" s="29"/>
      <c r="HY1189" s="29"/>
      <c r="HZ1189" s="29"/>
      <c r="IA1189" s="29"/>
    </row>
    <row r="1190" spans="1:235" s="14" customFormat="1" hidden="1">
      <c r="A1190" s="22" t="s">
        <v>460</v>
      </c>
      <c r="B1190" s="36" t="s">
        <v>461</v>
      </c>
      <c r="C1190" s="48" t="s">
        <v>14</v>
      </c>
      <c r="D1190" s="17">
        <v>-12117.53</v>
      </c>
      <c r="E1190" s="17"/>
      <c r="F1190" s="17"/>
      <c r="G1190" s="17"/>
      <c r="H1190" s="17"/>
      <c r="I1190" s="17"/>
      <c r="J1190" s="17"/>
      <c r="HK1190" s="29"/>
      <c r="HL1190" s="29"/>
      <c r="HM1190" s="29"/>
      <c r="HN1190" s="29"/>
      <c r="HO1190" s="29"/>
      <c r="HP1190" s="29"/>
      <c r="HQ1190" s="29"/>
      <c r="HR1190" s="29"/>
      <c r="HS1190" s="29"/>
      <c r="HT1190" s="29"/>
      <c r="HU1190" s="29"/>
      <c r="HV1190" s="29"/>
      <c r="HW1190" s="29"/>
      <c r="HX1190" s="29"/>
      <c r="HY1190" s="29"/>
      <c r="HZ1190" s="29"/>
      <c r="IA1190" s="29"/>
    </row>
    <row r="1191" spans="1:235" s="14" customFormat="1" hidden="1">
      <c r="A1191" s="22" t="s">
        <v>462</v>
      </c>
      <c r="B1191" s="36" t="s">
        <v>1585</v>
      </c>
      <c r="C1191" s="48" t="s">
        <v>14</v>
      </c>
      <c r="D1191" s="17">
        <v>-108414.49</v>
      </c>
      <c r="E1191" s="17"/>
      <c r="F1191" s="17"/>
      <c r="G1191" s="17"/>
      <c r="H1191" s="17"/>
      <c r="I1191" s="17"/>
      <c r="J1191" s="17"/>
      <c r="HK1191" s="29"/>
      <c r="HL1191" s="29"/>
      <c r="HM1191" s="29"/>
      <c r="HN1191" s="29"/>
      <c r="HO1191" s="29"/>
      <c r="HP1191" s="29"/>
      <c r="HQ1191" s="29"/>
      <c r="HR1191" s="29"/>
      <c r="HS1191" s="29"/>
      <c r="HT1191" s="29"/>
      <c r="HU1191" s="29"/>
      <c r="HV1191" s="29"/>
      <c r="HW1191" s="29"/>
      <c r="HX1191" s="29"/>
      <c r="HY1191" s="29"/>
      <c r="HZ1191" s="29"/>
      <c r="IA1191" s="29"/>
    </row>
    <row r="1192" spans="1:235" s="14" customFormat="1" ht="18" hidden="1">
      <c r="A1192" s="22" t="s">
        <v>485</v>
      </c>
      <c r="B1192" s="36" t="s">
        <v>231</v>
      </c>
      <c r="C1192" s="48" t="s">
        <v>14</v>
      </c>
      <c r="D1192" s="17">
        <v>-373.45</v>
      </c>
      <c r="E1192" s="17"/>
      <c r="F1192" s="17"/>
      <c r="G1192" s="17"/>
      <c r="H1192" s="17"/>
      <c r="I1192" s="17"/>
      <c r="J1192" s="17"/>
      <c r="HK1192" s="29"/>
      <c r="HL1192" s="29"/>
      <c r="HM1192" s="29"/>
      <c r="HN1192" s="29"/>
      <c r="HO1192" s="29"/>
      <c r="HP1192" s="29"/>
      <c r="HQ1192" s="29"/>
      <c r="HR1192" s="29"/>
      <c r="HS1192" s="29"/>
      <c r="HT1192" s="29"/>
      <c r="HU1192" s="29"/>
      <c r="HV1192" s="29"/>
      <c r="HW1192" s="29"/>
      <c r="HX1192" s="29"/>
      <c r="HY1192" s="29"/>
      <c r="HZ1192" s="29"/>
      <c r="IA1192" s="29"/>
    </row>
    <row r="1193" spans="1:235" s="14" customFormat="1" ht="18" hidden="1">
      <c r="A1193" s="22" t="s">
        <v>496</v>
      </c>
      <c r="B1193" s="36" t="s">
        <v>231</v>
      </c>
      <c r="C1193" s="48" t="s">
        <v>14</v>
      </c>
      <c r="D1193" s="17"/>
      <c r="E1193" s="17"/>
      <c r="F1193" s="17">
        <v>-241.51</v>
      </c>
      <c r="G1193" s="17"/>
      <c r="H1193" s="17"/>
      <c r="I1193" s="17"/>
      <c r="J1193" s="17"/>
      <c r="HK1193" s="29"/>
      <c r="HL1193" s="29"/>
      <c r="HM1193" s="29"/>
      <c r="HN1193" s="29"/>
      <c r="HO1193" s="29"/>
      <c r="HP1193" s="29"/>
      <c r="HQ1193" s="29"/>
      <c r="HR1193" s="29"/>
      <c r="HS1193" s="29"/>
      <c r="HT1193" s="29"/>
      <c r="HU1193" s="29"/>
      <c r="HV1193" s="29"/>
      <c r="HW1193" s="29"/>
      <c r="HX1193" s="29"/>
      <c r="HY1193" s="29"/>
      <c r="HZ1193" s="29"/>
      <c r="IA1193" s="29"/>
    </row>
    <row r="1194" spans="1:235" s="14" customFormat="1" hidden="1">
      <c r="A1194" s="22" t="s">
        <v>497</v>
      </c>
      <c r="B1194" s="36" t="s">
        <v>33</v>
      </c>
      <c r="C1194" s="48" t="s">
        <v>14</v>
      </c>
      <c r="D1194" s="17"/>
      <c r="E1194" s="17"/>
      <c r="F1194" s="17">
        <v>-10.84</v>
      </c>
      <c r="G1194" s="17"/>
      <c r="H1194" s="17"/>
      <c r="I1194" s="17"/>
      <c r="J1194" s="17"/>
      <c r="HK1194" s="29"/>
      <c r="HL1194" s="29"/>
      <c r="HM1194" s="29"/>
      <c r="HN1194" s="29"/>
      <c r="HO1194" s="29"/>
      <c r="HP1194" s="29"/>
      <c r="HQ1194" s="29"/>
      <c r="HR1194" s="29"/>
      <c r="HS1194" s="29"/>
      <c r="HT1194" s="29"/>
      <c r="HU1194" s="29"/>
      <c r="HV1194" s="29"/>
      <c r="HW1194" s="29"/>
      <c r="HX1194" s="29"/>
      <c r="HY1194" s="29"/>
      <c r="HZ1194" s="29"/>
      <c r="IA1194" s="29"/>
    </row>
    <row r="1195" spans="1:235" s="14" customFormat="1" hidden="1">
      <c r="A1195" s="22" t="s">
        <v>502</v>
      </c>
      <c r="B1195" s="36" t="s">
        <v>492</v>
      </c>
      <c r="C1195" s="48" t="s">
        <v>14</v>
      </c>
      <c r="D1195" s="17"/>
      <c r="E1195" s="17"/>
      <c r="F1195" s="17">
        <v>-46.45</v>
      </c>
      <c r="G1195" s="17"/>
      <c r="H1195" s="17"/>
      <c r="I1195" s="17"/>
      <c r="J1195" s="17"/>
      <c r="HK1195" s="29"/>
      <c r="HL1195" s="29"/>
      <c r="HM1195" s="29"/>
      <c r="HN1195" s="29"/>
      <c r="HO1195" s="29"/>
      <c r="HP1195" s="29"/>
      <c r="HQ1195" s="29"/>
      <c r="HR1195" s="29"/>
      <c r="HS1195" s="29"/>
      <c r="HT1195" s="29"/>
      <c r="HU1195" s="29"/>
      <c r="HV1195" s="29"/>
      <c r="HW1195" s="29"/>
      <c r="HX1195" s="29"/>
      <c r="HY1195" s="29"/>
      <c r="HZ1195" s="29"/>
      <c r="IA1195" s="29"/>
    </row>
    <row r="1196" spans="1:235" s="14" customFormat="1" hidden="1">
      <c r="A1196" s="22" t="s">
        <v>487</v>
      </c>
      <c r="B1196" s="36" t="s">
        <v>34</v>
      </c>
      <c r="C1196" s="48" t="s">
        <v>14</v>
      </c>
      <c r="D1196" s="17">
        <v>-63.98</v>
      </c>
      <c r="E1196" s="17"/>
      <c r="F1196" s="17"/>
      <c r="G1196" s="17"/>
      <c r="H1196" s="17"/>
      <c r="I1196" s="17"/>
      <c r="J1196" s="17"/>
      <c r="HK1196" s="29"/>
      <c r="HL1196" s="29"/>
      <c r="HM1196" s="29"/>
      <c r="HN1196" s="29"/>
      <c r="HO1196" s="29"/>
      <c r="HP1196" s="29"/>
      <c r="HQ1196" s="29"/>
      <c r="HR1196" s="29"/>
      <c r="HS1196" s="29"/>
      <c r="HT1196" s="29"/>
      <c r="HU1196" s="29"/>
      <c r="HV1196" s="29"/>
      <c r="HW1196" s="29"/>
      <c r="HX1196" s="29"/>
      <c r="HY1196" s="29"/>
      <c r="HZ1196" s="29"/>
      <c r="IA1196" s="29"/>
    </row>
    <row r="1197" spans="1:235" s="14" customFormat="1" ht="12.75" hidden="1" customHeight="1">
      <c r="A1197" s="22" t="s">
        <v>495</v>
      </c>
      <c r="B1197" s="36" t="s">
        <v>1486</v>
      </c>
      <c r="C1197" s="48" t="s">
        <v>31</v>
      </c>
      <c r="D1197" s="17">
        <v>-20.350000000000001</v>
      </c>
      <c r="E1197" s="17">
        <v>-91.41</v>
      </c>
      <c r="F1197" s="17"/>
      <c r="G1197" s="17"/>
      <c r="H1197" s="17"/>
      <c r="I1197" s="17"/>
      <c r="J1197" s="17"/>
      <c r="HK1197" s="29"/>
      <c r="HL1197" s="29"/>
      <c r="HM1197" s="29"/>
      <c r="HN1197" s="29"/>
      <c r="HO1197" s="29"/>
      <c r="HP1197" s="29"/>
      <c r="HQ1197" s="29"/>
      <c r="HR1197" s="29"/>
      <c r="HS1197" s="29"/>
      <c r="HT1197" s="29"/>
      <c r="HU1197" s="29"/>
      <c r="HV1197" s="29"/>
      <c r="HW1197" s="29"/>
      <c r="HX1197" s="29"/>
      <c r="HY1197" s="29"/>
      <c r="HZ1197" s="29"/>
      <c r="IA1197" s="29"/>
    </row>
    <row r="1198" spans="1:235" s="14" customFormat="1" ht="18" hidden="1">
      <c r="A1198" s="22" t="s">
        <v>496</v>
      </c>
      <c r="B1198" s="36" t="s">
        <v>231</v>
      </c>
      <c r="C1198" s="48" t="s">
        <v>14</v>
      </c>
      <c r="D1198" s="17">
        <v>-3824.14</v>
      </c>
      <c r="E1198" s="17">
        <v>-492.76</v>
      </c>
      <c r="F1198" s="17"/>
      <c r="G1198" s="17"/>
      <c r="H1198" s="17"/>
      <c r="I1198" s="17"/>
      <c r="J1198" s="17"/>
      <c r="HK1198" s="29"/>
      <c r="HL1198" s="29"/>
      <c r="HM1198" s="29"/>
      <c r="HN1198" s="29"/>
      <c r="HO1198" s="29"/>
      <c r="HP1198" s="29"/>
      <c r="HQ1198" s="29"/>
      <c r="HR1198" s="29"/>
      <c r="HS1198" s="29"/>
      <c r="HT1198" s="29"/>
      <c r="HU1198" s="29"/>
      <c r="HV1198" s="29"/>
      <c r="HW1198" s="29"/>
      <c r="HX1198" s="29"/>
      <c r="HY1198" s="29"/>
      <c r="HZ1198" s="29"/>
      <c r="IA1198" s="29"/>
    </row>
    <row r="1199" spans="1:235" s="14" customFormat="1" hidden="1">
      <c r="A1199" s="22" t="s">
        <v>497</v>
      </c>
      <c r="B1199" s="36" t="s">
        <v>33</v>
      </c>
      <c r="C1199" s="48" t="s">
        <v>14</v>
      </c>
      <c r="D1199" s="17">
        <v>-3.47</v>
      </c>
      <c r="E1199" s="17">
        <v>-2.5</v>
      </c>
      <c r="F1199" s="17"/>
      <c r="G1199" s="17"/>
      <c r="H1199" s="17"/>
      <c r="I1199" s="17"/>
      <c r="J1199" s="17"/>
      <c r="HK1199" s="29"/>
      <c r="HL1199" s="29"/>
      <c r="HM1199" s="29"/>
      <c r="HN1199" s="29"/>
      <c r="HO1199" s="29"/>
      <c r="HP1199" s="29"/>
      <c r="HQ1199" s="29"/>
      <c r="HR1199" s="29"/>
      <c r="HS1199" s="29"/>
      <c r="HT1199" s="29"/>
      <c r="HU1199" s="29"/>
      <c r="HV1199" s="29"/>
      <c r="HW1199" s="29"/>
      <c r="HX1199" s="29"/>
      <c r="HY1199" s="29"/>
      <c r="HZ1199" s="29"/>
      <c r="IA1199" s="29"/>
    </row>
    <row r="1200" spans="1:235" s="14" customFormat="1" hidden="1">
      <c r="A1200" s="22" t="s">
        <v>498</v>
      </c>
      <c r="B1200" s="36" t="s">
        <v>34</v>
      </c>
      <c r="C1200" s="48" t="s">
        <v>14</v>
      </c>
      <c r="D1200" s="17">
        <v>-1.28</v>
      </c>
      <c r="E1200" s="17">
        <v>-0.28999999999999998</v>
      </c>
      <c r="F1200" s="17"/>
      <c r="G1200" s="17"/>
      <c r="H1200" s="17"/>
      <c r="I1200" s="17"/>
      <c r="J1200" s="17"/>
      <c r="HK1200" s="29"/>
      <c r="HL1200" s="29"/>
      <c r="HM1200" s="29"/>
      <c r="HN1200" s="29"/>
      <c r="HO1200" s="29"/>
      <c r="HP1200" s="29"/>
      <c r="HQ1200" s="29"/>
      <c r="HR1200" s="29"/>
      <c r="HS1200" s="29"/>
      <c r="HT1200" s="29"/>
      <c r="HU1200" s="29"/>
      <c r="HV1200" s="29"/>
      <c r="HW1200" s="29"/>
      <c r="HX1200" s="29"/>
      <c r="HY1200" s="29"/>
      <c r="HZ1200" s="29"/>
      <c r="IA1200" s="29"/>
    </row>
    <row r="1201" spans="1:235" s="14" customFormat="1" hidden="1">
      <c r="A1201" s="22" t="s">
        <v>501</v>
      </c>
      <c r="B1201" s="36" t="s">
        <v>37</v>
      </c>
      <c r="C1201" s="48" t="s">
        <v>14</v>
      </c>
      <c r="D1201" s="17">
        <v>-14.83</v>
      </c>
      <c r="E1201" s="17"/>
      <c r="F1201" s="17"/>
      <c r="G1201" s="17"/>
      <c r="H1201" s="17"/>
      <c r="I1201" s="17"/>
      <c r="J1201" s="17"/>
      <c r="HK1201" s="29"/>
      <c r="HL1201" s="29"/>
      <c r="HM1201" s="29"/>
      <c r="HN1201" s="29"/>
      <c r="HO1201" s="29"/>
      <c r="HP1201" s="29"/>
      <c r="HQ1201" s="29"/>
      <c r="HR1201" s="29"/>
      <c r="HS1201" s="29"/>
      <c r="HT1201" s="29"/>
      <c r="HU1201" s="29"/>
      <c r="HV1201" s="29"/>
      <c r="HW1201" s="29"/>
      <c r="HX1201" s="29"/>
      <c r="HY1201" s="29"/>
      <c r="HZ1201" s="29"/>
      <c r="IA1201" s="29"/>
    </row>
    <row r="1202" spans="1:235" s="14" customFormat="1" hidden="1">
      <c r="A1202" s="22" t="s">
        <v>502</v>
      </c>
      <c r="B1202" s="36" t="s">
        <v>492</v>
      </c>
      <c r="C1202" s="48" t="s">
        <v>14</v>
      </c>
      <c r="D1202" s="17">
        <v>-29.71</v>
      </c>
      <c r="E1202" s="17">
        <v>-16.420000000000002</v>
      </c>
      <c r="F1202" s="17"/>
      <c r="G1202" s="17"/>
      <c r="H1202" s="17"/>
      <c r="I1202" s="17"/>
      <c r="J1202" s="17"/>
      <c r="HK1202" s="29"/>
      <c r="HL1202" s="29"/>
      <c r="HM1202" s="29"/>
      <c r="HN1202" s="29"/>
      <c r="HO1202" s="29"/>
      <c r="HP1202" s="29"/>
      <c r="HQ1202" s="29"/>
      <c r="HR1202" s="29"/>
      <c r="HS1202" s="29"/>
      <c r="HT1202" s="29"/>
      <c r="HU1202" s="29"/>
      <c r="HV1202" s="29"/>
      <c r="HW1202" s="29"/>
      <c r="HX1202" s="29"/>
      <c r="HY1202" s="29"/>
      <c r="HZ1202" s="29"/>
      <c r="IA1202" s="29"/>
    </row>
    <row r="1203" spans="1:235" s="14" customFormat="1" ht="12.75" hidden="1" customHeight="1">
      <c r="A1203" s="22" t="s">
        <v>505</v>
      </c>
      <c r="B1203" s="36" t="s">
        <v>1608</v>
      </c>
      <c r="C1203" s="48" t="s">
        <v>31</v>
      </c>
      <c r="D1203" s="17">
        <v>-185.97</v>
      </c>
      <c r="E1203" s="17"/>
      <c r="F1203" s="17"/>
      <c r="G1203" s="17"/>
      <c r="H1203" s="17"/>
      <c r="I1203" s="17"/>
      <c r="J1203" s="17"/>
      <c r="HK1203" s="29"/>
      <c r="HL1203" s="29"/>
      <c r="HM1203" s="29"/>
      <c r="HN1203" s="29"/>
      <c r="HO1203" s="29"/>
      <c r="HP1203" s="29"/>
      <c r="HQ1203" s="29"/>
      <c r="HR1203" s="29"/>
      <c r="HS1203" s="29"/>
      <c r="HT1203" s="29"/>
      <c r="HU1203" s="29"/>
      <c r="HV1203" s="29"/>
      <c r="HW1203" s="29"/>
      <c r="HX1203" s="29"/>
      <c r="HY1203" s="29"/>
      <c r="HZ1203" s="29"/>
      <c r="IA1203" s="29"/>
    </row>
    <row r="1204" spans="1:235" s="14" customFormat="1" ht="18" hidden="1">
      <c r="A1204" s="22" t="s">
        <v>506</v>
      </c>
      <c r="B1204" s="36" t="s">
        <v>231</v>
      </c>
      <c r="C1204" s="48" t="s">
        <v>14</v>
      </c>
      <c r="D1204" s="17">
        <v>-2437.09</v>
      </c>
      <c r="E1204" s="17">
        <v>-465.1</v>
      </c>
      <c r="F1204" s="17">
        <v>-769.82</v>
      </c>
      <c r="G1204" s="17"/>
      <c r="H1204" s="17"/>
      <c r="I1204" s="17"/>
      <c r="J1204" s="17"/>
      <c r="HK1204" s="29"/>
      <c r="HL1204" s="29"/>
      <c r="HM1204" s="29"/>
      <c r="HN1204" s="29"/>
      <c r="HO1204" s="29"/>
      <c r="HP1204" s="29"/>
      <c r="HQ1204" s="29"/>
      <c r="HR1204" s="29"/>
      <c r="HS1204" s="29"/>
      <c r="HT1204" s="29"/>
      <c r="HU1204" s="29"/>
      <c r="HV1204" s="29"/>
      <c r="HW1204" s="29"/>
      <c r="HX1204" s="29"/>
      <c r="HY1204" s="29"/>
      <c r="HZ1204" s="29"/>
      <c r="IA1204" s="29"/>
    </row>
    <row r="1205" spans="1:235" s="14" customFormat="1" hidden="1">
      <c r="A1205" s="22" t="s">
        <v>501</v>
      </c>
      <c r="B1205" s="36" t="s">
        <v>37</v>
      </c>
      <c r="C1205" s="48" t="s">
        <v>14</v>
      </c>
      <c r="D1205" s="17">
        <v>-82.83</v>
      </c>
      <c r="E1205" s="17"/>
      <c r="F1205" s="17"/>
      <c r="G1205" s="17"/>
      <c r="H1205" s="17"/>
      <c r="I1205" s="17"/>
      <c r="J1205" s="17"/>
      <c r="HK1205" s="29"/>
      <c r="HL1205" s="29"/>
      <c r="HM1205" s="29"/>
      <c r="HN1205" s="29"/>
      <c r="HO1205" s="29"/>
      <c r="HP1205" s="29"/>
      <c r="HQ1205" s="29"/>
      <c r="HR1205" s="29"/>
      <c r="HS1205" s="29"/>
      <c r="HT1205" s="29"/>
      <c r="HU1205" s="29"/>
      <c r="HV1205" s="29"/>
      <c r="HW1205" s="29"/>
      <c r="HX1205" s="29"/>
      <c r="HY1205" s="29"/>
      <c r="HZ1205" s="29"/>
      <c r="IA1205" s="29"/>
    </row>
    <row r="1206" spans="1:235" s="14" customFormat="1" ht="18" hidden="1">
      <c r="A1206" s="22" t="s">
        <v>515</v>
      </c>
      <c r="B1206" s="36" t="s">
        <v>1586</v>
      </c>
      <c r="C1206" s="48" t="s">
        <v>31</v>
      </c>
      <c r="D1206" s="17">
        <v>-934.45</v>
      </c>
      <c r="E1206" s="17">
        <v>-170.51</v>
      </c>
      <c r="F1206" s="17">
        <v>-368.22</v>
      </c>
      <c r="G1206" s="17"/>
      <c r="H1206" s="17"/>
      <c r="I1206" s="17"/>
      <c r="J1206" s="17"/>
      <c r="HK1206" s="29"/>
      <c r="HL1206" s="29"/>
      <c r="HM1206" s="29"/>
      <c r="HN1206" s="29"/>
      <c r="HO1206" s="29"/>
      <c r="HP1206" s="29"/>
      <c r="HQ1206" s="29"/>
      <c r="HR1206" s="29"/>
      <c r="HS1206" s="29"/>
      <c r="HT1206" s="29"/>
      <c r="HU1206" s="29"/>
      <c r="HV1206" s="29"/>
      <c r="HW1206" s="29"/>
      <c r="HX1206" s="29"/>
      <c r="HY1206" s="29"/>
      <c r="HZ1206" s="29"/>
      <c r="IA1206" s="29"/>
    </row>
    <row r="1207" spans="1:235" s="14" customFormat="1" ht="18" hidden="1">
      <c r="A1207" s="22" t="s">
        <v>516</v>
      </c>
      <c r="B1207" s="36" t="s">
        <v>231</v>
      </c>
      <c r="C1207" s="48" t="s">
        <v>14</v>
      </c>
      <c r="D1207" s="17">
        <v>-45204.13</v>
      </c>
      <c r="E1207" s="17">
        <v>-28939.4</v>
      </c>
      <c r="F1207" s="17">
        <v>-39837.07</v>
      </c>
      <c r="G1207" s="17"/>
      <c r="H1207" s="17"/>
      <c r="I1207" s="17"/>
      <c r="J1207" s="17"/>
      <c r="HK1207" s="29"/>
      <c r="HL1207" s="29"/>
      <c r="HM1207" s="29"/>
      <c r="HN1207" s="29"/>
      <c r="HO1207" s="29"/>
      <c r="HP1207" s="29"/>
      <c r="HQ1207" s="29"/>
      <c r="HR1207" s="29"/>
      <c r="HS1207" s="29"/>
      <c r="HT1207" s="29"/>
      <c r="HU1207" s="29"/>
      <c r="HV1207" s="29"/>
      <c r="HW1207" s="29"/>
      <c r="HX1207" s="29"/>
      <c r="HY1207" s="29"/>
      <c r="HZ1207" s="29"/>
      <c r="IA1207" s="29"/>
    </row>
    <row r="1208" spans="1:235" s="14" customFormat="1" hidden="1">
      <c r="A1208" s="22" t="s">
        <v>517</v>
      </c>
      <c r="B1208" s="36" t="s">
        <v>33</v>
      </c>
      <c r="C1208" s="48" t="s">
        <v>14</v>
      </c>
      <c r="D1208" s="17">
        <v>-29.14</v>
      </c>
      <c r="E1208" s="17">
        <v>-115.17</v>
      </c>
      <c r="F1208" s="17">
        <v>-232.51</v>
      </c>
      <c r="G1208" s="17"/>
      <c r="H1208" s="17"/>
      <c r="I1208" s="17"/>
      <c r="J1208" s="17"/>
      <c r="HK1208" s="29"/>
      <c r="HL1208" s="29"/>
      <c r="HM1208" s="29"/>
      <c r="HN1208" s="29"/>
      <c r="HO1208" s="29"/>
      <c r="HP1208" s="29"/>
      <c r="HQ1208" s="29"/>
      <c r="HR1208" s="29"/>
      <c r="HS1208" s="29"/>
      <c r="HT1208" s="29"/>
      <c r="HU1208" s="29"/>
      <c r="HV1208" s="29"/>
      <c r="HW1208" s="29"/>
      <c r="HX1208" s="29"/>
      <c r="HY1208" s="29"/>
      <c r="HZ1208" s="29"/>
      <c r="IA1208" s="29"/>
    </row>
    <row r="1209" spans="1:235" s="14" customFormat="1" hidden="1">
      <c r="A1209" s="22" t="s">
        <v>518</v>
      </c>
      <c r="B1209" s="36" t="s">
        <v>34</v>
      </c>
      <c r="C1209" s="48" t="s">
        <v>14</v>
      </c>
      <c r="D1209" s="17">
        <v>-1202.0100000000002</v>
      </c>
      <c r="E1209" s="17">
        <v>-11.88</v>
      </c>
      <c r="F1209" s="17"/>
      <c r="G1209" s="17"/>
      <c r="H1209" s="17"/>
      <c r="I1209" s="17"/>
      <c r="J1209" s="17"/>
      <c r="HK1209" s="29"/>
      <c r="HL1209" s="29"/>
      <c r="HM1209" s="29"/>
      <c r="HN1209" s="29"/>
      <c r="HO1209" s="29"/>
      <c r="HP1209" s="29"/>
      <c r="HQ1209" s="29"/>
      <c r="HR1209" s="29"/>
      <c r="HS1209" s="29"/>
      <c r="HT1209" s="29"/>
      <c r="HU1209" s="29"/>
      <c r="HV1209" s="29"/>
      <c r="HW1209" s="29"/>
      <c r="HX1209" s="29"/>
      <c r="HY1209" s="29"/>
      <c r="HZ1209" s="29"/>
      <c r="IA1209" s="29"/>
    </row>
    <row r="1210" spans="1:235" s="92" customFormat="1" ht="11.25" hidden="1">
      <c r="A1210" s="22" t="s">
        <v>519</v>
      </c>
      <c r="B1210" s="36" t="s">
        <v>35</v>
      </c>
      <c r="C1210" s="48" t="s">
        <v>14</v>
      </c>
      <c r="D1210" s="17">
        <v>-239.27</v>
      </c>
      <c r="E1210" s="17">
        <v>-138.4</v>
      </c>
      <c r="F1210" s="17">
        <v>-2911.27</v>
      </c>
      <c r="G1210" s="17"/>
      <c r="H1210" s="43"/>
      <c r="I1210" s="43"/>
      <c r="J1210" s="43"/>
      <c r="HK1210" s="93"/>
      <c r="HL1210" s="93"/>
      <c r="HM1210" s="93"/>
      <c r="HN1210" s="93"/>
      <c r="HO1210" s="93"/>
      <c r="HP1210" s="93"/>
      <c r="HQ1210" s="93"/>
      <c r="HR1210" s="93"/>
      <c r="HS1210" s="93"/>
      <c r="HT1210" s="93"/>
      <c r="HU1210" s="93"/>
      <c r="HV1210" s="93"/>
      <c r="HW1210" s="93"/>
      <c r="HX1210" s="93"/>
      <c r="HY1210" s="93"/>
      <c r="HZ1210" s="93"/>
      <c r="IA1210" s="93"/>
    </row>
    <row r="1211" spans="1:235" s="14" customFormat="1" hidden="1">
      <c r="A1211" s="22" t="s">
        <v>521</v>
      </c>
      <c r="B1211" s="36" t="s">
        <v>37</v>
      </c>
      <c r="C1211" s="48" t="s">
        <v>14</v>
      </c>
      <c r="D1211" s="17">
        <v>-450.68</v>
      </c>
      <c r="E1211" s="17">
        <v>-757.41</v>
      </c>
      <c r="F1211" s="17">
        <v>-3375.65</v>
      </c>
      <c r="G1211" s="17"/>
      <c r="H1211" s="17"/>
      <c r="I1211" s="17"/>
      <c r="J1211" s="17"/>
      <c r="HK1211" s="29"/>
      <c r="HL1211" s="29"/>
      <c r="HM1211" s="29"/>
      <c r="HN1211" s="29"/>
      <c r="HO1211" s="29"/>
      <c r="HP1211" s="29"/>
      <c r="HQ1211" s="29"/>
      <c r="HR1211" s="29"/>
      <c r="HS1211" s="29"/>
      <c r="HT1211" s="29"/>
      <c r="HU1211" s="29"/>
      <c r="HV1211" s="29"/>
      <c r="HW1211" s="29"/>
      <c r="HX1211" s="29"/>
      <c r="HY1211" s="29"/>
      <c r="HZ1211" s="29"/>
      <c r="IA1211" s="29"/>
    </row>
    <row r="1212" spans="1:235" s="14" customFormat="1" hidden="1">
      <c r="A1212" s="22" t="s">
        <v>502</v>
      </c>
      <c r="B1212" s="36" t="s">
        <v>492</v>
      </c>
      <c r="C1212" s="48" t="s">
        <v>14</v>
      </c>
      <c r="D1212" s="17"/>
      <c r="E1212" s="17"/>
      <c r="F1212" s="17">
        <v>-34.81</v>
      </c>
      <c r="G1212" s="17"/>
      <c r="H1212" s="17"/>
      <c r="I1212" s="17"/>
      <c r="J1212" s="17"/>
      <c r="HK1212" s="29"/>
      <c r="HL1212" s="29"/>
      <c r="HM1212" s="29"/>
      <c r="HN1212" s="29"/>
      <c r="HO1212" s="29"/>
      <c r="HP1212" s="29"/>
      <c r="HQ1212" s="29"/>
      <c r="HR1212" s="29"/>
      <c r="HS1212" s="29"/>
      <c r="HT1212" s="29"/>
      <c r="HU1212" s="29"/>
      <c r="HV1212" s="29"/>
      <c r="HW1212" s="29"/>
      <c r="HX1212" s="29"/>
      <c r="HY1212" s="29"/>
      <c r="HZ1212" s="29"/>
      <c r="IA1212" s="29"/>
    </row>
    <row r="1213" spans="1:235" s="14" customFormat="1" hidden="1">
      <c r="A1213" s="22" t="s">
        <v>1477</v>
      </c>
      <c r="B1213" s="36" t="s">
        <v>1478</v>
      </c>
      <c r="C1213" s="48" t="s">
        <v>14</v>
      </c>
      <c r="D1213" s="17"/>
      <c r="E1213" s="17"/>
      <c r="F1213" s="17"/>
      <c r="G1213" s="17"/>
      <c r="H1213" s="17"/>
      <c r="I1213" s="17"/>
      <c r="J1213" s="17"/>
      <c r="HK1213" s="29"/>
      <c r="HL1213" s="29"/>
      <c r="HM1213" s="29"/>
      <c r="HN1213" s="29"/>
      <c r="HO1213" s="29"/>
      <c r="HP1213" s="29"/>
      <c r="HQ1213" s="29"/>
      <c r="HR1213" s="29"/>
      <c r="HS1213" s="29"/>
      <c r="HT1213" s="29"/>
      <c r="HU1213" s="29"/>
      <c r="HV1213" s="29"/>
      <c r="HW1213" s="29"/>
      <c r="HX1213" s="29"/>
      <c r="HY1213" s="29"/>
      <c r="HZ1213" s="29"/>
      <c r="IA1213" s="29"/>
    </row>
    <row r="1214" spans="1:235" s="14" customFormat="1" hidden="1">
      <c r="A1214" s="22" t="s">
        <v>511</v>
      </c>
      <c r="B1214" s="36" t="s">
        <v>37</v>
      </c>
      <c r="C1214" s="48" t="s">
        <v>14</v>
      </c>
      <c r="D1214" s="17"/>
      <c r="E1214" s="17"/>
      <c r="F1214" s="17"/>
      <c r="G1214" s="17"/>
      <c r="H1214" s="17"/>
      <c r="I1214" s="17"/>
      <c r="J1214" s="17"/>
      <c r="HK1214" s="29"/>
      <c r="HL1214" s="29"/>
      <c r="HM1214" s="29"/>
      <c r="HN1214" s="29"/>
      <c r="HO1214" s="29"/>
      <c r="HP1214" s="29"/>
      <c r="HQ1214" s="29"/>
      <c r="HR1214" s="29"/>
      <c r="HS1214" s="29"/>
      <c r="HT1214" s="29"/>
      <c r="HU1214" s="29"/>
      <c r="HV1214" s="29"/>
      <c r="HW1214" s="29"/>
      <c r="HX1214" s="29"/>
      <c r="HY1214" s="29"/>
      <c r="HZ1214" s="29"/>
      <c r="IA1214" s="29"/>
    </row>
    <row r="1215" spans="1:235" s="14" customFormat="1" hidden="1">
      <c r="A1215" s="22" t="s">
        <v>1479</v>
      </c>
      <c r="B1215" s="36" t="s">
        <v>30</v>
      </c>
      <c r="C1215" s="48" t="s">
        <v>29</v>
      </c>
      <c r="D1215" s="17"/>
      <c r="E1215" s="17"/>
      <c r="F1215" s="17"/>
      <c r="G1215" s="17"/>
      <c r="H1215" s="17"/>
      <c r="I1215" s="17"/>
      <c r="J1215" s="17"/>
      <c r="HK1215" s="29"/>
      <c r="HL1215" s="29"/>
      <c r="HM1215" s="29"/>
      <c r="HN1215" s="29"/>
      <c r="HO1215" s="29"/>
      <c r="HP1215" s="29"/>
      <c r="HQ1215" s="29"/>
      <c r="HR1215" s="29"/>
      <c r="HS1215" s="29"/>
      <c r="HT1215" s="29"/>
      <c r="HU1215" s="29"/>
      <c r="HV1215" s="29"/>
      <c r="HW1215" s="29"/>
      <c r="HX1215" s="29"/>
      <c r="HY1215" s="29"/>
      <c r="HZ1215" s="29"/>
      <c r="IA1215" s="29"/>
    </row>
    <row r="1216" spans="1:235" s="14" customFormat="1" ht="18" hidden="1">
      <c r="A1216" s="22" t="s">
        <v>1480</v>
      </c>
      <c r="B1216" s="36" t="s">
        <v>231</v>
      </c>
      <c r="C1216" s="48" t="s">
        <v>14</v>
      </c>
      <c r="D1216" s="17"/>
      <c r="E1216" s="17"/>
      <c r="F1216" s="17"/>
      <c r="G1216" s="17"/>
      <c r="H1216" s="17"/>
      <c r="I1216" s="17"/>
      <c r="J1216" s="17"/>
      <c r="HK1216" s="29"/>
      <c r="HL1216" s="29"/>
      <c r="HM1216" s="29"/>
      <c r="HN1216" s="29"/>
      <c r="HO1216" s="29"/>
      <c r="HP1216" s="29"/>
      <c r="HQ1216" s="29"/>
      <c r="HR1216" s="29"/>
      <c r="HS1216" s="29"/>
      <c r="HT1216" s="29"/>
      <c r="HU1216" s="29"/>
      <c r="HV1216" s="29"/>
      <c r="HW1216" s="29"/>
      <c r="HX1216" s="29"/>
      <c r="HY1216" s="29"/>
      <c r="HZ1216" s="29"/>
      <c r="IA1216" s="29"/>
    </row>
    <row r="1217" spans="1:235" s="14" customFormat="1" ht="13.5" hidden="1" customHeight="1">
      <c r="A1217" s="22" t="s">
        <v>1481</v>
      </c>
      <c r="B1217" s="36" t="s">
        <v>1482</v>
      </c>
      <c r="C1217" s="48" t="s">
        <v>14</v>
      </c>
      <c r="D1217" s="17"/>
      <c r="E1217" s="17"/>
      <c r="F1217" s="17"/>
      <c r="G1217" s="17"/>
      <c r="H1217" s="17"/>
      <c r="I1217" s="17"/>
      <c r="J1217" s="17"/>
      <c r="HK1217" s="29"/>
      <c r="HL1217" s="29"/>
      <c r="HM1217" s="29"/>
      <c r="HN1217" s="29"/>
      <c r="HO1217" s="29"/>
      <c r="HP1217" s="29"/>
      <c r="HQ1217" s="29"/>
      <c r="HR1217" s="29"/>
      <c r="HS1217" s="29"/>
      <c r="HT1217" s="29"/>
      <c r="HU1217" s="29"/>
      <c r="HV1217" s="29"/>
      <c r="HW1217" s="29"/>
      <c r="HX1217" s="29"/>
      <c r="HY1217" s="29"/>
      <c r="HZ1217" s="29"/>
      <c r="IA1217" s="29"/>
    </row>
    <row r="1218" spans="1:235" s="14" customFormat="1" ht="18" hidden="1">
      <c r="A1218" s="22" t="s">
        <v>1483</v>
      </c>
      <c r="B1218" s="36" t="s">
        <v>1484</v>
      </c>
      <c r="C1218" s="48" t="s">
        <v>14</v>
      </c>
      <c r="D1218" s="17"/>
      <c r="E1218" s="17"/>
      <c r="F1218" s="17"/>
      <c r="G1218" s="17"/>
      <c r="H1218" s="17"/>
      <c r="I1218" s="17"/>
      <c r="J1218" s="17"/>
      <c r="HK1218" s="29"/>
      <c r="HL1218" s="29"/>
      <c r="HM1218" s="29"/>
      <c r="HN1218" s="29"/>
      <c r="HO1218" s="29"/>
      <c r="HP1218" s="29"/>
      <c r="HQ1218" s="29"/>
      <c r="HR1218" s="29"/>
      <c r="HS1218" s="29"/>
      <c r="HT1218" s="29"/>
      <c r="HU1218" s="29"/>
      <c r="HV1218" s="29"/>
      <c r="HW1218" s="29"/>
      <c r="HX1218" s="29"/>
      <c r="HY1218" s="29"/>
      <c r="HZ1218" s="29"/>
      <c r="IA1218" s="29"/>
    </row>
    <row r="1219" spans="1:235" s="14" customFormat="1" hidden="1">
      <c r="A1219" s="22" t="s">
        <v>521</v>
      </c>
      <c r="B1219" s="36" t="s">
        <v>37</v>
      </c>
      <c r="C1219" s="48" t="s">
        <v>14</v>
      </c>
      <c r="D1219" s="17"/>
      <c r="E1219" s="17"/>
      <c r="F1219" s="17"/>
      <c r="G1219" s="17"/>
      <c r="H1219" s="17"/>
      <c r="I1219" s="17"/>
      <c r="J1219" s="17"/>
      <c r="HK1219" s="29"/>
      <c r="HL1219" s="29"/>
      <c r="HM1219" s="29"/>
      <c r="HN1219" s="29"/>
      <c r="HO1219" s="29"/>
      <c r="HP1219" s="29"/>
      <c r="HQ1219" s="29"/>
      <c r="HR1219" s="29"/>
      <c r="HS1219" s="29"/>
      <c r="HT1219" s="29"/>
      <c r="HU1219" s="29"/>
      <c r="HV1219" s="29"/>
      <c r="HW1219" s="29"/>
      <c r="HX1219" s="29"/>
      <c r="HY1219" s="29"/>
      <c r="HZ1219" s="29"/>
      <c r="IA1219" s="29"/>
    </row>
    <row r="1220" spans="1:235" s="14" customFormat="1" hidden="1">
      <c r="A1220" s="22" t="s">
        <v>1485</v>
      </c>
      <c r="B1220" s="36" t="s">
        <v>1486</v>
      </c>
      <c r="C1220" s="48" t="s">
        <v>31</v>
      </c>
      <c r="D1220" s="17"/>
      <c r="E1220" s="17"/>
      <c r="F1220" s="17"/>
      <c r="G1220" s="17"/>
      <c r="H1220" s="17"/>
      <c r="I1220" s="17"/>
      <c r="J1220" s="17"/>
      <c r="HK1220" s="29"/>
      <c r="HL1220" s="29"/>
      <c r="HM1220" s="29"/>
      <c r="HN1220" s="29"/>
      <c r="HO1220" s="29"/>
      <c r="HP1220" s="29"/>
      <c r="HQ1220" s="29"/>
      <c r="HR1220" s="29"/>
      <c r="HS1220" s="29"/>
      <c r="HT1220" s="29"/>
      <c r="HU1220" s="29"/>
      <c r="HV1220" s="29"/>
      <c r="HW1220" s="29"/>
      <c r="HX1220" s="29"/>
      <c r="HY1220" s="29"/>
      <c r="HZ1220" s="29"/>
      <c r="IA1220" s="29"/>
    </row>
    <row r="1221" spans="1:235" s="14" customFormat="1" hidden="1">
      <c r="A1221" s="22" t="s">
        <v>436</v>
      </c>
      <c r="B1221" s="36" t="s">
        <v>41</v>
      </c>
      <c r="C1221" s="48" t="s">
        <v>14</v>
      </c>
      <c r="D1221" s="17"/>
      <c r="E1221" s="17"/>
      <c r="F1221" s="17"/>
      <c r="G1221" s="17"/>
      <c r="H1221" s="17"/>
      <c r="I1221" s="17"/>
      <c r="J1221" s="17"/>
      <c r="HK1221" s="29"/>
      <c r="HL1221" s="29"/>
      <c r="HM1221" s="29"/>
      <c r="HN1221" s="29"/>
      <c r="HO1221" s="29"/>
      <c r="HP1221" s="29"/>
      <c r="HQ1221" s="29"/>
      <c r="HR1221" s="29"/>
      <c r="HS1221" s="29"/>
      <c r="HT1221" s="29"/>
      <c r="HU1221" s="29"/>
      <c r="HV1221" s="29"/>
      <c r="HW1221" s="29"/>
      <c r="HX1221" s="29"/>
      <c r="HY1221" s="29"/>
      <c r="HZ1221" s="29"/>
      <c r="IA1221" s="29"/>
    </row>
    <row r="1222" spans="1:235" s="14" customFormat="1" hidden="1">
      <c r="A1222" s="22" t="s">
        <v>1765</v>
      </c>
      <c r="B1222" s="36" t="s">
        <v>42</v>
      </c>
      <c r="C1222" s="48" t="s">
        <v>14</v>
      </c>
      <c r="D1222" s="17"/>
      <c r="E1222" s="17">
        <v>-860.43</v>
      </c>
      <c r="F1222" s="17">
        <v>-60.68</v>
      </c>
      <c r="G1222" s="17"/>
      <c r="H1222" s="17"/>
      <c r="I1222" s="17"/>
      <c r="J1222" s="17"/>
      <c r="HK1222" s="29"/>
      <c r="HL1222" s="29"/>
      <c r="HM1222" s="29"/>
      <c r="HN1222" s="29"/>
      <c r="HO1222" s="29"/>
      <c r="HP1222" s="29"/>
      <c r="HQ1222" s="29"/>
      <c r="HR1222" s="29"/>
      <c r="HS1222" s="29"/>
      <c r="HT1222" s="29"/>
      <c r="HU1222" s="29"/>
      <c r="HV1222" s="29"/>
      <c r="HW1222" s="29"/>
      <c r="HX1222" s="29"/>
      <c r="HY1222" s="29"/>
      <c r="HZ1222" s="29"/>
      <c r="IA1222" s="29"/>
    </row>
    <row r="1223" spans="1:235" s="14" customFormat="1" hidden="1">
      <c r="A1223" s="22" t="s">
        <v>439</v>
      </c>
      <c r="B1223" s="36" t="s">
        <v>440</v>
      </c>
      <c r="C1223" s="48" t="s">
        <v>14</v>
      </c>
      <c r="D1223" s="17"/>
      <c r="E1223" s="17">
        <v>-8.4499999999999993</v>
      </c>
      <c r="F1223" s="17">
        <v>-394.92</v>
      </c>
      <c r="G1223" s="17"/>
      <c r="H1223" s="17"/>
      <c r="I1223" s="17"/>
      <c r="J1223" s="17"/>
      <c r="HK1223" s="29"/>
      <c r="HL1223" s="29"/>
      <c r="HM1223" s="29"/>
      <c r="HN1223" s="29"/>
      <c r="HO1223" s="29"/>
      <c r="HP1223" s="29"/>
      <c r="HQ1223" s="29"/>
      <c r="HR1223" s="29"/>
      <c r="HS1223" s="29"/>
      <c r="HT1223" s="29"/>
      <c r="HU1223" s="29"/>
      <c r="HV1223" s="29"/>
      <c r="HW1223" s="29"/>
      <c r="HX1223" s="29"/>
      <c r="HY1223" s="29"/>
      <c r="HZ1223" s="29"/>
      <c r="IA1223" s="29"/>
    </row>
    <row r="1224" spans="1:235" s="14" customFormat="1" ht="12.75" hidden="1" customHeight="1">
      <c r="A1224" s="22" t="s">
        <v>1773</v>
      </c>
      <c r="B1224" s="36" t="s">
        <v>442</v>
      </c>
      <c r="C1224" s="48" t="s">
        <v>14</v>
      </c>
      <c r="D1224" s="17"/>
      <c r="E1224" s="17">
        <v>-2643.24</v>
      </c>
      <c r="F1224" s="17">
        <v>-3826.45</v>
      </c>
      <c r="G1224" s="17"/>
      <c r="H1224" s="17"/>
      <c r="I1224" s="17"/>
      <c r="J1224" s="17"/>
      <c r="HK1224" s="29"/>
      <c r="HL1224" s="29"/>
      <c r="HM1224" s="29"/>
      <c r="HN1224" s="29"/>
      <c r="HO1224" s="29"/>
      <c r="HP1224" s="29"/>
      <c r="HQ1224" s="29"/>
      <c r="HR1224" s="29"/>
      <c r="HS1224" s="29"/>
      <c r="HT1224" s="29"/>
      <c r="HU1224" s="29"/>
      <c r="HV1224" s="29"/>
      <c r="HW1224" s="29"/>
      <c r="HX1224" s="29"/>
      <c r="HY1224" s="29"/>
      <c r="HZ1224" s="29"/>
      <c r="IA1224" s="29"/>
    </row>
    <row r="1225" spans="1:235" s="14" customFormat="1" ht="15.75" hidden="1" customHeight="1">
      <c r="A1225" s="22" t="s">
        <v>1774</v>
      </c>
      <c r="B1225" s="36" t="s">
        <v>444</v>
      </c>
      <c r="C1225" s="48" t="s">
        <v>14</v>
      </c>
      <c r="D1225" s="17"/>
      <c r="E1225" s="17">
        <v>-2.98</v>
      </c>
      <c r="F1225" s="17">
        <v>-4.33</v>
      </c>
      <c r="G1225" s="17"/>
      <c r="H1225" s="17"/>
      <c r="I1225" s="17"/>
      <c r="J1225" s="17"/>
      <c r="HK1225" s="29"/>
      <c r="HL1225" s="29"/>
      <c r="HM1225" s="29"/>
      <c r="HN1225" s="29"/>
      <c r="HO1225" s="29"/>
      <c r="HP1225" s="29"/>
      <c r="HQ1225" s="29"/>
      <c r="HR1225" s="29"/>
      <c r="HS1225" s="29"/>
      <c r="HT1225" s="29"/>
      <c r="HU1225" s="29"/>
      <c r="HV1225" s="29"/>
      <c r="HW1225" s="29"/>
      <c r="HX1225" s="29"/>
      <c r="HY1225" s="29"/>
      <c r="HZ1225" s="29"/>
      <c r="IA1225" s="29"/>
    </row>
    <row r="1226" spans="1:235" s="14" customFormat="1" hidden="1">
      <c r="A1226" s="22" t="s">
        <v>1779</v>
      </c>
      <c r="B1226" s="36" t="s">
        <v>1487</v>
      </c>
      <c r="C1226" s="48" t="s">
        <v>14</v>
      </c>
      <c r="D1226" s="17"/>
      <c r="E1226" s="17">
        <v>-2.2000000000000002</v>
      </c>
      <c r="F1226" s="17">
        <v>-60.09</v>
      </c>
      <c r="G1226" s="17"/>
      <c r="H1226" s="17"/>
      <c r="I1226" s="17"/>
      <c r="J1226" s="17"/>
      <c r="HK1226" s="29"/>
      <c r="HL1226" s="29"/>
      <c r="HM1226" s="29"/>
      <c r="HN1226" s="29"/>
      <c r="HO1226" s="29"/>
      <c r="HP1226" s="29"/>
      <c r="HQ1226" s="29"/>
      <c r="HR1226" s="29"/>
      <c r="HS1226" s="29"/>
      <c r="HT1226" s="29"/>
      <c r="HU1226" s="29"/>
      <c r="HV1226" s="29"/>
      <c r="HW1226" s="29"/>
      <c r="HX1226" s="29"/>
      <c r="HY1226" s="29"/>
      <c r="HZ1226" s="29"/>
      <c r="IA1226" s="29"/>
    </row>
    <row r="1227" spans="1:235" s="14" customFormat="1" ht="21" hidden="1" customHeight="1">
      <c r="A1227" s="22" t="s">
        <v>1780</v>
      </c>
      <c r="B1227" s="36" t="s">
        <v>1488</v>
      </c>
      <c r="C1227" s="48" t="s">
        <v>14</v>
      </c>
      <c r="D1227" s="17"/>
      <c r="E1227" s="17">
        <v>-9971.5</v>
      </c>
      <c r="F1227" s="17">
        <v>-32719.18</v>
      </c>
      <c r="G1227" s="17"/>
      <c r="H1227" s="17"/>
      <c r="I1227" s="17"/>
      <c r="J1227" s="17"/>
      <c r="HK1227" s="29"/>
      <c r="HL1227" s="29"/>
      <c r="HM1227" s="29"/>
      <c r="HN1227" s="29"/>
      <c r="HO1227" s="29"/>
      <c r="HP1227" s="29"/>
      <c r="HQ1227" s="29"/>
      <c r="HR1227" s="29"/>
      <c r="HS1227" s="29"/>
      <c r="HT1227" s="29"/>
      <c r="HU1227" s="29"/>
      <c r="HV1227" s="29"/>
      <c r="HW1227" s="29"/>
      <c r="HX1227" s="29"/>
      <c r="HY1227" s="29"/>
      <c r="HZ1227" s="29"/>
      <c r="IA1227" s="29"/>
    </row>
    <row r="1228" spans="1:235" s="14" customFormat="1" ht="12" hidden="1" customHeight="1">
      <c r="A1228" s="22" t="s">
        <v>1786</v>
      </c>
      <c r="B1228" s="36" t="s">
        <v>1489</v>
      </c>
      <c r="C1228" s="48" t="s">
        <v>14</v>
      </c>
      <c r="D1228" s="17"/>
      <c r="E1228" s="17">
        <v>-12152.61</v>
      </c>
      <c r="F1228" s="17">
        <v>-18808.419999999998</v>
      </c>
      <c r="G1228" s="17"/>
      <c r="H1228" s="17"/>
      <c r="I1228" s="17"/>
      <c r="J1228" s="17"/>
      <c r="HK1228" s="29"/>
      <c r="HL1228" s="29"/>
      <c r="HM1228" s="29"/>
      <c r="HN1228" s="29"/>
      <c r="HO1228" s="29"/>
      <c r="HP1228" s="29"/>
      <c r="HQ1228" s="29"/>
      <c r="HR1228" s="29"/>
      <c r="HS1228" s="29"/>
      <c r="HT1228" s="29"/>
      <c r="HU1228" s="29"/>
      <c r="HV1228" s="29"/>
      <c r="HW1228" s="29"/>
      <c r="HX1228" s="29"/>
      <c r="HY1228" s="29"/>
      <c r="HZ1228" s="29"/>
      <c r="IA1228" s="29"/>
    </row>
    <row r="1229" spans="1:235" s="14" customFormat="1" ht="12" hidden="1" customHeight="1">
      <c r="A1229" s="22" t="s">
        <v>1787</v>
      </c>
      <c r="B1229" s="36" t="s">
        <v>1490</v>
      </c>
      <c r="C1229" s="48" t="s">
        <v>14</v>
      </c>
      <c r="D1229" s="17"/>
      <c r="E1229" s="17">
        <v>-80081.94</v>
      </c>
      <c r="F1229" s="17">
        <v>-149694.99</v>
      </c>
      <c r="G1229" s="17"/>
      <c r="H1229" s="17"/>
      <c r="I1229" s="17"/>
      <c r="J1229" s="17"/>
      <c r="HK1229" s="29"/>
      <c r="HL1229" s="29"/>
      <c r="HM1229" s="29"/>
      <c r="HN1229" s="29"/>
      <c r="HO1229" s="29"/>
      <c r="HP1229" s="29"/>
      <c r="HQ1229" s="29"/>
      <c r="HR1229" s="29"/>
      <c r="HS1229" s="29"/>
      <c r="HT1229" s="29"/>
      <c r="HU1229" s="29"/>
      <c r="HV1229" s="29"/>
      <c r="HW1229" s="29"/>
      <c r="HX1229" s="29"/>
      <c r="HY1229" s="29"/>
      <c r="HZ1229" s="29"/>
      <c r="IA1229" s="29"/>
    </row>
    <row r="1230" spans="1:235" s="92" customFormat="1" ht="12.75" hidden="1" customHeight="1">
      <c r="A1230" s="22" t="s">
        <v>1788</v>
      </c>
      <c r="B1230" s="36" t="s">
        <v>444</v>
      </c>
      <c r="C1230" s="48" t="s">
        <v>14</v>
      </c>
      <c r="D1230" s="17"/>
      <c r="E1230" s="17">
        <v>-14.92</v>
      </c>
      <c r="F1230" s="17"/>
      <c r="G1230" s="17"/>
      <c r="H1230" s="43"/>
      <c r="I1230" s="43"/>
      <c r="J1230" s="43"/>
      <c r="HK1230" s="93"/>
      <c r="HL1230" s="93"/>
      <c r="HM1230" s="93"/>
      <c r="HN1230" s="93"/>
      <c r="HO1230" s="93"/>
      <c r="HP1230" s="93"/>
      <c r="HQ1230" s="93"/>
      <c r="HR1230" s="93"/>
      <c r="HS1230" s="93"/>
      <c r="HT1230" s="93"/>
      <c r="HU1230" s="93"/>
      <c r="HV1230" s="93"/>
      <c r="HW1230" s="93"/>
      <c r="HX1230" s="93"/>
      <c r="HY1230" s="93"/>
      <c r="HZ1230" s="93"/>
      <c r="IA1230" s="93"/>
    </row>
    <row r="1231" spans="1:235" s="92" customFormat="1" ht="12.75" hidden="1" customHeight="1">
      <c r="A1231" s="22" t="s">
        <v>570</v>
      </c>
      <c r="B1231" s="36" t="s">
        <v>573</v>
      </c>
      <c r="C1231" s="48" t="s">
        <v>58</v>
      </c>
      <c r="D1231" s="17"/>
      <c r="E1231" s="17"/>
      <c r="F1231" s="17">
        <v>-4.96</v>
      </c>
      <c r="G1231" s="17"/>
      <c r="H1231" s="43"/>
      <c r="I1231" s="43"/>
      <c r="J1231" s="43"/>
      <c r="HK1231" s="93"/>
      <c r="HL1231" s="93"/>
      <c r="HM1231" s="93"/>
      <c r="HN1231" s="93"/>
      <c r="HO1231" s="93"/>
      <c r="HP1231" s="93"/>
      <c r="HQ1231" s="93"/>
      <c r="HR1231" s="93"/>
      <c r="HS1231" s="93"/>
      <c r="HT1231" s="93"/>
      <c r="HU1231" s="93"/>
      <c r="HV1231" s="93"/>
      <c r="HW1231" s="93"/>
      <c r="HX1231" s="93"/>
      <c r="HY1231" s="93"/>
      <c r="HZ1231" s="93"/>
      <c r="IA1231" s="93"/>
    </row>
    <row r="1232" spans="1:235" s="92" customFormat="1" ht="14.25" hidden="1" customHeight="1">
      <c r="A1232" s="22" t="s">
        <v>572</v>
      </c>
      <c r="B1232" s="36" t="s">
        <v>573</v>
      </c>
      <c r="C1232" s="48" t="s">
        <v>58</v>
      </c>
      <c r="D1232" s="17">
        <v>-302.26</v>
      </c>
      <c r="E1232" s="17">
        <v>-72.05</v>
      </c>
      <c r="F1232" s="17">
        <v>-130.77000000000001</v>
      </c>
      <c r="G1232" s="17"/>
      <c r="H1232" s="43"/>
      <c r="I1232" s="43"/>
      <c r="J1232" s="43"/>
      <c r="HK1232" s="93"/>
      <c r="HL1232" s="93"/>
      <c r="HM1232" s="93"/>
      <c r="HN1232" s="93"/>
      <c r="HO1232" s="93"/>
      <c r="HP1232" s="93"/>
      <c r="HQ1232" s="93"/>
      <c r="HR1232" s="93"/>
      <c r="HS1232" s="93"/>
      <c r="HT1232" s="93"/>
      <c r="HU1232" s="93"/>
      <c r="HV1232" s="93"/>
      <c r="HW1232" s="93"/>
      <c r="HX1232" s="93"/>
      <c r="HY1232" s="93"/>
      <c r="HZ1232" s="93"/>
      <c r="IA1232" s="93"/>
    </row>
    <row r="1233" spans="1:235" s="92" customFormat="1" ht="14.25" hidden="1" customHeight="1">
      <c r="A1233" s="22" t="s">
        <v>574</v>
      </c>
      <c r="B1233" s="36" t="s">
        <v>575</v>
      </c>
      <c r="C1233" s="48" t="s">
        <v>58</v>
      </c>
      <c r="D1233" s="17">
        <v>-3893.33</v>
      </c>
      <c r="E1233" s="17">
        <v>-3166.01</v>
      </c>
      <c r="F1233" s="17">
        <v>-831.21</v>
      </c>
      <c r="G1233" s="17"/>
      <c r="H1233" s="43"/>
      <c r="I1233" s="43"/>
      <c r="J1233" s="43"/>
      <c r="HK1233" s="93"/>
      <c r="HL1233" s="93"/>
      <c r="HM1233" s="93"/>
      <c r="HN1233" s="93"/>
      <c r="HO1233" s="93"/>
      <c r="HP1233" s="93"/>
      <c r="HQ1233" s="93"/>
      <c r="HR1233" s="93"/>
      <c r="HS1233" s="93"/>
      <c r="HT1233" s="93"/>
      <c r="HU1233" s="93"/>
      <c r="HV1233" s="93"/>
      <c r="HW1233" s="93"/>
      <c r="HX1233" s="93"/>
      <c r="HY1233" s="93"/>
      <c r="HZ1233" s="93"/>
      <c r="IA1233" s="93"/>
    </row>
    <row r="1234" spans="1:235" s="92" customFormat="1" ht="14.25" hidden="1" customHeight="1">
      <c r="A1234" s="22" t="s">
        <v>576</v>
      </c>
      <c r="B1234" s="36" t="s">
        <v>577</v>
      </c>
      <c r="C1234" s="48" t="s">
        <v>58</v>
      </c>
      <c r="D1234" s="17">
        <v>-7492.73</v>
      </c>
      <c r="E1234" s="17">
        <v>-6309.52</v>
      </c>
      <c r="F1234" s="17">
        <v>-11290.71</v>
      </c>
      <c r="G1234" s="17"/>
      <c r="H1234" s="43"/>
      <c r="I1234" s="43"/>
      <c r="J1234" s="43"/>
      <c r="HK1234" s="93"/>
      <c r="HL1234" s="93"/>
      <c r="HM1234" s="93"/>
      <c r="HN1234" s="93"/>
      <c r="HO1234" s="93"/>
      <c r="HP1234" s="93"/>
      <c r="HQ1234" s="93"/>
      <c r="HR1234" s="93"/>
      <c r="HS1234" s="93"/>
      <c r="HT1234" s="93"/>
      <c r="HU1234" s="93"/>
      <c r="HV1234" s="93"/>
      <c r="HW1234" s="93"/>
      <c r="HX1234" s="93"/>
      <c r="HY1234" s="93"/>
      <c r="HZ1234" s="93"/>
      <c r="IA1234" s="93"/>
    </row>
    <row r="1235" spans="1:235" s="92" customFormat="1" ht="14.25" hidden="1" customHeight="1">
      <c r="A1235" s="24" t="s">
        <v>2041</v>
      </c>
      <c r="B1235" s="35" t="s">
        <v>2010</v>
      </c>
      <c r="C1235" s="48" t="s">
        <v>14</v>
      </c>
      <c r="D1235" s="17"/>
      <c r="E1235" s="17">
        <v>-11044.4</v>
      </c>
      <c r="F1235" s="17"/>
      <c r="G1235" s="17"/>
      <c r="H1235" s="43"/>
      <c r="I1235" s="43"/>
      <c r="J1235" s="43"/>
      <c r="HK1235" s="93"/>
      <c r="HL1235" s="93"/>
      <c r="HM1235" s="93"/>
      <c r="HN1235" s="93"/>
      <c r="HO1235" s="93"/>
      <c r="HP1235" s="93"/>
      <c r="HQ1235" s="93"/>
      <c r="HR1235" s="93"/>
      <c r="HS1235" s="93"/>
      <c r="HT1235" s="93"/>
      <c r="HU1235" s="93"/>
      <c r="HV1235" s="93"/>
      <c r="HW1235" s="93"/>
      <c r="HX1235" s="93"/>
      <c r="HY1235" s="93"/>
      <c r="HZ1235" s="93"/>
      <c r="IA1235" s="93"/>
    </row>
    <row r="1236" spans="1:235" s="92" customFormat="1" ht="14.25" hidden="1" customHeight="1">
      <c r="A1236" s="22" t="s">
        <v>1818</v>
      </c>
      <c r="B1236" s="36" t="s">
        <v>1819</v>
      </c>
      <c r="C1236" s="48" t="s">
        <v>137</v>
      </c>
      <c r="D1236" s="17"/>
      <c r="E1236" s="17">
        <v>-42.64</v>
      </c>
      <c r="F1236" s="17">
        <v>-62.99</v>
      </c>
      <c r="G1236" s="17"/>
      <c r="H1236" s="43"/>
      <c r="I1236" s="43"/>
      <c r="J1236" s="43"/>
      <c r="HK1236" s="93"/>
      <c r="HL1236" s="93"/>
      <c r="HM1236" s="93"/>
      <c r="HN1236" s="93"/>
      <c r="HO1236" s="93"/>
      <c r="HP1236" s="93"/>
      <c r="HQ1236" s="93"/>
      <c r="HR1236" s="93"/>
      <c r="HS1236" s="93"/>
      <c r="HT1236" s="93"/>
      <c r="HU1236" s="93"/>
      <c r="HV1236" s="93"/>
      <c r="HW1236" s="93"/>
      <c r="HX1236" s="93"/>
      <c r="HY1236" s="93"/>
      <c r="HZ1236" s="93"/>
      <c r="IA1236" s="93"/>
    </row>
    <row r="1237" spans="1:235" s="92" customFormat="1" ht="14.25" hidden="1" customHeight="1">
      <c r="A1237" s="22" t="s">
        <v>1865</v>
      </c>
      <c r="B1237" s="36" t="s">
        <v>1819</v>
      </c>
      <c r="C1237" s="48" t="s">
        <v>137</v>
      </c>
      <c r="D1237" s="17"/>
      <c r="E1237" s="17">
        <v>-62.65</v>
      </c>
      <c r="F1237" s="17"/>
      <c r="G1237" s="17"/>
      <c r="H1237" s="43"/>
      <c r="I1237" s="43"/>
      <c r="J1237" s="43"/>
      <c r="HK1237" s="93"/>
      <c r="HL1237" s="93"/>
      <c r="HM1237" s="93"/>
      <c r="HN1237" s="93"/>
      <c r="HO1237" s="93"/>
      <c r="HP1237" s="93"/>
      <c r="HQ1237" s="93"/>
      <c r="HR1237" s="93"/>
      <c r="HS1237" s="93"/>
      <c r="HT1237" s="93"/>
      <c r="HU1237" s="93"/>
      <c r="HV1237" s="93"/>
      <c r="HW1237" s="93"/>
      <c r="HX1237" s="93"/>
      <c r="HY1237" s="93"/>
      <c r="HZ1237" s="93"/>
      <c r="IA1237" s="93"/>
    </row>
    <row r="1238" spans="1:235" s="14" customFormat="1" hidden="1">
      <c r="A1238" s="61" t="s">
        <v>849</v>
      </c>
      <c r="B1238" s="62" t="s">
        <v>266</v>
      </c>
      <c r="C1238" s="48" t="s">
        <v>14</v>
      </c>
      <c r="D1238" s="17">
        <v>-0.64</v>
      </c>
      <c r="E1238" s="17"/>
      <c r="F1238" s="17"/>
      <c r="G1238" s="17"/>
      <c r="H1238" s="17"/>
      <c r="I1238" s="17"/>
      <c r="J1238" s="17"/>
      <c r="HK1238" s="29"/>
      <c r="HL1238" s="29"/>
      <c r="HM1238" s="29"/>
      <c r="HN1238" s="29"/>
      <c r="HO1238" s="29"/>
      <c r="HP1238" s="29"/>
      <c r="HQ1238" s="29"/>
      <c r="HR1238" s="29"/>
      <c r="HS1238" s="29"/>
      <c r="HT1238" s="29"/>
      <c r="HU1238" s="29"/>
      <c r="HV1238" s="29"/>
      <c r="HW1238" s="29"/>
      <c r="HX1238" s="29"/>
      <c r="HY1238" s="29"/>
      <c r="HZ1238" s="29"/>
      <c r="IA1238" s="29"/>
    </row>
    <row r="1239" spans="1:235" s="14" customFormat="1" hidden="1">
      <c r="A1239" s="22" t="s">
        <v>1143</v>
      </c>
      <c r="B1239" s="36" t="s">
        <v>1144</v>
      </c>
      <c r="C1239" s="48" t="s">
        <v>29</v>
      </c>
      <c r="D1239" s="17"/>
      <c r="E1239" s="17"/>
      <c r="F1239" s="17"/>
      <c r="G1239" s="17"/>
      <c r="H1239" s="17"/>
      <c r="I1239" s="17"/>
      <c r="J1239" s="17"/>
      <c r="HK1239" s="29"/>
      <c r="HL1239" s="29"/>
      <c r="HM1239" s="29"/>
      <c r="HN1239" s="29"/>
      <c r="HO1239" s="29"/>
      <c r="HP1239" s="29"/>
      <c r="HQ1239" s="29"/>
      <c r="HR1239" s="29"/>
      <c r="HS1239" s="29"/>
      <c r="HT1239" s="29"/>
      <c r="HU1239" s="29"/>
      <c r="HV1239" s="29"/>
      <c r="HW1239" s="29"/>
      <c r="HX1239" s="29"/>
      <c r="HY1239" s="29"/>
      <c r="HZ1239" s="29"/>
      <c r="IA1239" s="29"/>
    </row>
    <row r="1240" spans="1:235" s="14" customFormat="1" hidden="1">
      <c r="A1240" s="22" t="s">
        <v>1154</v>
      </c>
      <c r="B1240" s="36" t="s">
        <v>197</v>
      </c>
      <c r="C1240" s="48" t="s">
        <v>14</v>
      </c>
      <c r="D1240" s="17">
        <v>-7.56</v>
      </c>
      <c r="E1240" s="17"/>
      <c r="F1240" s="17">
        <v>-319.5</v>
      </c>
      <c r="G1240" s="17"/>
      <c r="H1240" s="17"/>
      <c r="I1240" s="17"/>
      <c r="J1240" s="17"/>
      <c r="HK1240" s="29"/>
      <c r="HL1240" s="29"/>
      <c r="HM1240" s="29"/>
      <c r="HN1240" s="29"/>
      <c r="HO1240" s="29"/>
      <c r="HP1240" s="29"/>
      <c r="HQ1240" s="29"/>
      <c r="HR1240" s="29"/>
      <c r="HS1240" s="29"/>
      <c r="HT1240" s="29"/>
      <c r="HU1240" s="29"/>
      <c r="HV1240" s="29"/>
      <c r="HW1240" s="29"/>
      <c r="HX1240" s="29"/>
      <c r="HY1240" s="29"/>
      <c r="HZ1240" s="29"/>
      <c r="IA1240" s="29"/>
    </row>
    <row r="1241" spans="1:235" s="14" customFormat="1" hidden="1">
      <c r="A1241" s="22" t="s">
        <v>1155</v>
      </c>
      <c r="B1241" s="36" t="s">
        <v>198</v>
      </c>
      <c r="C1241" s="48" t="s">
        <v>14</v>
      </c>
      <c r="D1241" s="17">
        <v>-7774.51</v>
      </c>
      <c r="E1241" s="17">
        <v>-351.91</v>
      </c>
      <c r="F1241" s="17">
        <v>-23015.34</v>
      </c>
      <c r="G1241" s="17"/>
      <c r="H1241" s="17"/>
      <c r="I1241" s="17"/>
      <c r="J1241" s="17"/>
      <c r="HK1241" s="29"/>
      <c r="HL1241" s="29"/>
      <c r="HM1241" s="29"/>
      <c r="HN1241" s="29"/>
      <c r="HO1241" s="29"/>
      <c r="HP1241" s="29"/>
      <c r="HQ1241" s="29"/>
      <c r="HR1241" s="29"/>
      <c r="HS1241" s="29"/>
      <c r="HT1241" s="29"/>
      <c r="HU1241" s="29"/>
      <c r="HV1241" s="29"/>
      <c r="HW1241" s="29"/>
      <c r="HX1241" s="29"/>
      <c r="HY1241" s="29"/>
      <c r="HZ1241" s="29"/>
      <c r="IA1241" s="29"/>
    </row>
    <row r="1242" spans="1:235" s="14" customFormat="1" hidden="1">
      <c r="A1242" s="22" t="s">
        <v>1156</v>
      </c>
      <c r="B1242" s="36" t="s">
        <v>1188</v>
      </c>
      <c r="C1242" s="48" t="s">
        <v>14</v>
      </c>
      <c r="D1242" s="17"/>
      <c r="E1242" s="17"/>
      <c r="F1242" s="17">
        <v>-41.82</v>
      </c>
      <c r="G1242" s="17"/>
      <c r="H1242" s="17"/>
      <c r="I1242" s="17"/>
      <c r="J1242" s="17"/>
      <c r="HK1242" s="29"/>
      <c r="HL1242" s="29"/>
      <c r="HM1242" s="29"/>
      <c r="HN1242" s="29"/>
      <c r="HO1242" s="29"/>
      <c r="HP1242" s="29"/>
      <c r="HQ1242" s="29"/>
      <c r="HR1242" s="29"/>
      <c r="HS1242" s="29"/>
      <c r="HT1242" s="29"/>
      <c r="HU1242" s="29"/>
      <c r="HV1242" s="29"/>
      <c r="HW1242" s="29"/>
      <c r="HX1242" s="29"/>
      <c r="HY1242" s="29"/>
      <c r="HZ1242" s="29"/>
      <c r="IA1242" s="29"/>
    </row>
    <row r="1243" spans="1:235" s="14" customFormat="1" hidden="1">
      <c r="A1243" s="22" t="s">
        <v>1164</v>
      </c>
      <c r="B1243" s="36" t="s">
        <v>1165</v>
      </c>
      <c r="C1243" s="48" t="s">
        <v>29</v>
      </c>
      <c r="D1243" s="17">
        <v>-18.8</v>
      </c>
      <c r="E1243" s="17">
        <v>-88.97</v>
      </c>
      <c r="F1243" s="17"/>
      <c r="G1243" s="17"/>
      <c r="H1243" s="17"/>
      <c r="I1243" s="17"/>
      <c r="J1243" s="17"/>
      <c r="HK1243" s="29"/>
      <c r="HL1243" s="29"/>
      <c r="HM1243" s="29"/>
      <c r="HN1243" s="29"/>
      <c r="HO1243" s="29"/>
      <c r="HP1243" s="29"/>
      <c r="HQ1243" s="29"/>
      <c r="HR1243" s="29"/>
      <c r="HS1243" s="29"/>
      <c r="HT1243" s="29"/>
      <c r="HU1243" s="29"/>
      <c r="HV1243" s="29"/>
      <c r="HW1243" s="29"/>
      <c r="HX1243" s="29"/>
      <c r="HY1243" s="29"/>
      <c r="HZ1243" s="29"/>
      <c r="IA1243" s="29"/>
    </row>
    <row r="1244" spans="1:235" s="14" customFormat="1" hidden="1">
      <c r="A1244" s="22" t="s">
        <v>1172</v>
      </c>
      <c r="B1244" s="36" t="s">
        <v>196</v>
      </c>
      <c r="C1244" s="48" t="s">
        <v>14</v>
      </c>
      <c r="D1244" s="17"/>
      <c r="E1244" s="17">
        <v>-3.1</v>
      </c>
      <c r="F1244" s="17"/>
      <c r="G1244" s="17"/>
      <c r="H1244" s="17"/>
      <c r="I1244" s="17"/>
      <c r="J1244" s="17"/>
      <c r="HK1244" s="29"/>
      <c r="HL1244" s="29"/>
      <c r="HM1244" s="29"/>
      <c r="HN1244" s="29"/>
      <c r="HO1244" s="29"/>
      <c r="HP1244" s="29"/>
      <c r="HQ1244" s="29"/>
      <c r="HR1244" s="29"/>
      <c r="HS1244" s="29"/>
      <c r="HT1244" s="29"/>
      <c r="HU1244" s="29"/>
      <c r="HV1244" s="29"/>
      <c r="HW1244" s="29"/>
      <c r="HX1244" s="29"/>
      <c r="HY1244" s="29"/>
      <c r="HZ1244" s="29"/>
      <c r="IA1244" s="29"/>
    </row>
    <row r="1245" spans="1:235" s="14" customFormat="1" hidden="1">
      <c r="A1245" s="22" t="s">
        <v>1171</v>
      </c>
      <c r="B1245" s="36" t="s">
        <v>195</v>
      </c>
      <c r="C1245" s="48" t="s">
        <v>14</v>
      </c>
      <c r="D1245" s="17">
        <v>-94.97</v>
      </c>
      <c r="E1245" s="17"/>
      <c r="F1245" s="17"/>
      <c r="G1245" s="17"/>
      <c r="H1245" s="17"/>
      <c r="I1245" s="17"/>
      <c r="J1245" s="17"/>
      <c r="HK1245" s="29"/>
      <c r="HL1245" s="29"/>
      <c r="HM1245" s="29"/>
      <c r="HN1245" s="29"/>
      <c r="HO1245" s="29"/>
      <c r="HP1245" s="29"/>
      <c r="HQ1245" s="29"/>
      <c r="HR1245" s="29"/>
      <c r="HS1245" s="29"/>
      <c r="HT1245" s="29"/>
      <c r="HU1245" s="29"/>
      <c r="HV1245" s="29"/>
      <c r="HW1245" s="29"/>
      <c r="HX1245" s="29"/>
      <c r="HY1245" s="29"/>
      <c r="HZ1245" s="29"/>
      <c r="IA1245" s="29"/>
    </row>
    <row r="1246" spans="1:235" s="14" customFormat="1" hidden="1">
      <c r="A1246" s="22" t="s">
        <v>1173</v>
      </c>
      <c r="B1246" s="36" t="s">
        <v>197</v>
      </c>
      <c r="C1246" s="48" t="s">
        <v>14</v>
      </c>
      <c r="D1246" s="17"/>
      <c r="E1246" s="17">
        <v>-1.99</v>
      </c>
      <c r="F1246" s="17">
        <v>-0.28999999999999998</v>
      </c>
      <c r="G1246" s="17"/>
      <c r="H1246" s="17"/>
      <c r="I1246" s="17"/>
      <c r="J1246" s="17"/>
      <c r="HK1246" s="29"/>
      <c r="HL1246" s="29"/>
      <c r="HM1246" s="29"/>
      <c r="HN1246" s="29"/>
      <c r="HO1246" s="29"/>
      <c r="HP1246" s="29"/>
      <c r="HQ1246" s="29"/>
      <c r="HR1246" s="29"/>
      <c r="HS1246" s="29"/>
      <c r="HT1246" s="29"/>
      <c r="HU1246" s="29"/>
      <c r="HV1246" s="29"/>
      <c r="HW1246" s="29"/>
      <c r="HX1246" s="29"/>
      <c r="HY1246" s="29"/>
      <c r="HZ1246" s="29"/>
      <c r="IA1246" s="29"/>
    </row>
    <row r="1247" spans="1:235" s="14" customFormat="1" hidden="1">
      <c r="A1247" s="22" t="s">
        <v>1174</v>
      </c>
      <c r="B1247" s="36" t="s">
        <v>198</v>
      </c>
      <c r="C1247" s="48" t="s">
        <v>14</v>
      </c>
      <c r="D1247" s="17"/>
      <c r="E1247" s="17">
        <v>-56.53</v>
      </c>
      <c r="F1247" s="17"/>
      <c r="G1247" s="17"/>
      <c r="H1247" s="17"/>
      <c r="I1247" s="17"/>
      <c r="J1247" s="17"/>
      <c r="HK1247" s="29"/>
      <c r="HL1247" s="29"/>
      <c r="HM1247" s="29"/>
      <c r="HN1247" s="29"/>
      <c r="HO1247" s="29"/>
      <c r="HP1247" s="29"/>
      <c r="HQ1247" s="29"/>
      <c r="HR1247" s="29"/>
      <c r="HS1247" s="29"/>
      <c r="HT1247" s="29"/>
      <c r="HU1247" s="29"/>
      <c r="HV1247" s="29"/>
      <c r="HW1247" s="29"/>
      <c r="HX1247" s="29"/>
      <c r="HY1247" s="29"/>
      <c r="HZ1247" s="29"/>
      <c r="IA1247" s="29"/>
    </row>
    <row r="1248" spans="1:235" s="14" customFormat="1" hidden="1">
      <c r="A1248" s="22" t="s">
        <v>1632</v>
      </c>
      <c r="B1248" s="36" t="s">
        <v>1188</v>
      </c>
      <c r="C1248" s="48" t="s">
        <v>14</v>
      </c>
      <c r="D1248" s="17"/>
      <c r="E1248" s="17"/>
      <c r="F1248" s="17">
        <v>-32.31</v>
      </c>
      <c r="G1248" s="17"/>
      <c r="H1248" s="17"/>
      <c r="I1248" s="17"/>
      <c r="J1248" s="17"/>
      <c r="HK1248" s="29"/>
      <c r="HL1248" s="29"/>
      <c r="HM1248" s="29"/>
      <c r="HN1248" s="29"/>
      <c r="HO1248" s="29"/>
      <c r="HP1248" s="29"/>
      <c r="HQ1248" s="29"/>
      <c r="HR1248" s="29"/>
      <c r="HS1248" s="29"/>
      <c r="HT1248" s="29"/>
      <c r="HU1248" s="29"/>
      <c r="HV1248" s="29"/>
      <c r="HW1248" s="29"/>
      <c r="HX1248" s="29"/>
      <c r="HY1248" s="29"/>
      <c r="HZ1248" s="29"/>
      <c r="IA1248" s="29"/>
    </row>
    <row r="1249" spans="1:235" s="14" customFormat="1" hidden="1">
      <c r="A1249" s="22" t="s">
        <v>1177</v>
      </c>
      <c r="B1249" s="36" t="s">
        <v>1178</v>
      </c>
      <c r="C1249" s="48" t="s">
        <v>29</v>
      </c>
      <c r="D1249" s="17">
        <v>-32.25</v>
      </c>
      <c r="E1249" s="17"/>
      <c r="F1249" s="17"/>
      <c r="G1249" s="17"/>
      <c r="H1249" s="17"/>
      <c r="I1249" s="17"/>
      <c r="J1249" s="17"/>
      <c r="HK1249" s="29"/>
      <c r="HL1249" s="29"/>
      <c r="HM1249" s="29"/>
      <c r="HN1249" s="29"/>
      <c r="HO1249" s="29"/>
      <c r="HP1249" s="29"/>
      <c r="HQ1249" s="29"/>
      <c r="HR1249" s="29"/>
      <c r="HS1249" s="29"/>
      <c r="HT1249" s="29"/>
      <c r="HU1249" s="29"/>
      <c r="HV1249" s="29"/>
      <c r="HW1249" s="29"/>
      <c r="HX1249" s="29"/>
      <c r="HY1249" s="29"/>
      <c r="HZ1249" s="29"/>
      <c r="IA1249" s="29"/>
    </row>
    <row r="1250" spans="1:235" s="14" customFormat="1" hidden="1">
      <c r="A1250" s="22" t="s">
        <v>1183</v>
      </c>
      <c r="B1250" s="36" t="s">
        <v>195</v>
      </c>
      <c r="C1250" s="48" t="s">
        <v>14</v>
      </c>
      <c r="D1250" s="17">
        <v>-319.95999999999998</v>
      </c>
      <c r="E1250" s="17"/>
      <c r="F1250" s="17">
        <v>-321.25</v>
      </c>
      <c r="G1250" s="17"/>
      <c r="H1250" s="17"/>
      <c r="I1250" s="17"/>
      <c r="J1250" s="17"/>
      <c r="HK1250" s="29"/>
      <c r="HL1250" s="29"/>
      <c r="HM1250" s="29"/>
      <c r="HN1250" s="29"/>
      <c r="HO1250" s="29"/>
      <c r="HP1250" s="29"/>
      <c r="HQ1250" s="29"/>
      <c r="HR1250" s="29"/>
      <c r="HS1250" s="29"/>
      <c r="HT1250" s="29"/>
      <c r="HU1250" s="29"/>
      <c r="HV1250" s="29"/>
      <c r="HW1250" s="29"/>
      <c r="HX1250" s="29"/>
      <c r="HY1250" s="29"/>
      <c r="HZ1250" s="29"/>
      <c r="IA1250" s="29"/>
    </row>
    <row r="1251" spans="1:235" s="14" customFormat="1" hidden="1">
      <c r="A1251" s="22" t="s">
        <v>1184</v>
      </c>
      <c r="B1251" s="36" t="s">
        <v>196</v>
      </c>
      <c r="C1251" s="48" t="s">
        <v>14</v>
      </c>
      <c r="D1251" s="17">
        <v>-127.95</v>
      </c>
      <c r="E1251" s="17"/>
      <c r="F1251" s="17"/>
      <c r="G1251" s="17"/>
      <c r="H1251" s="17"/>
      <c r="I1251" s="17"/>
      <c r="J1251" s="17"/>
      <c r="HK1251" s="29"/>
      <c r="HL1251" s="29"/>
      <c r="HM1251" s="29"/>
      <c r="HN1251" s="29"/>
      <c r="HO1251" s="29"/>
      <c r="HP1251" s="29"/>
      <c r="HQ1251" s="29"/>
      <c r="HR1251" s="29"/>
      <c r="HS1251" s="29"/>
      <c r="HT1251" s="29"/>
      <c r="HU1251" s="29"/>
      <c r="HV1251" s="29"/>
      <c r="HW1251" s="29"/>
      <c r="HX1251" s="29"/>
      <c r="HY1251" s="29"/>
      <c r="HZ1251" s="29"/>
      <c r="IA1251" s="29"/>
    </row>
    <row r="1252" spans="1:235" s="14" customFormat="1" hidden="1">
      <c r="A1252" s="22" t="s">
        <v>1185</v>
      </c>
      <c r="B1252" s="36" t="s">
        <v>197</v>
      </c>
      <c r="C1252" s="48" t="s">
        <v>14</v>
      </c>
      <c r="D1252" s="17">
        <v>-1287.67</v>
      </c>
      <c r="E1252" s="17">
        <v>-367.32</v>
      </c>
      <c r="F1252" s="17">
        <v>-283.18</v>
      </c>
      <c r="G1252" s="17"/>
      <c r="H1252" s="17"/>
      <c r="I1252" s="17"/>
      <c r="J1252" s="17"/>
      <c r="HK1252" s="29"/>
      <c r="HL1252" s="29"/>
      <c r="HM1252" s="29"/>
      <c r="HN1252" s="29"/>
      <c r="HO1252" s="29"/>
      <c r="HP1252" s="29"/>
      <c r="HQ1252" s="29"/>
      <c r="HR1252" s="29"/>
      <c r="HS1252" s="29"/>
      <c r="HT1252" s="29"/>
      <c r="HU1252" s="29"/>
      <c r="HV1252" s="29"/>
      <c r="HW1252" s="29"/>
      <c r="HX1252" s="29"/>
      <c r="HY1252" s="29"/>
      <c r="HZ1252" s="29"/>
      <c r="IA1252" s="29"/>
    </row>
    <row r="1253" spans="1:235" s="14" customFormat="1" hidden="1">
      <c r="A1253" s="22" t="s">
        <v>1186</v>
      </c>
      <c r="B1253" s="36" t="s">
        <v>198</v>
      </c>
      <c r="C1253" s="48" t="s">
        <v>14</v>
      </c>
      <c r="D1253" s="17">
        <v>-1220.92</v>
      </c>
      <c r="E1253" s="17">
        <v>-15.63</v>
      </c>
      <c r="F1253" s="17">
        <v>-486.77</v>
      </c>
      <c r="G1253" s="17"/>
      <c r="H1253" s="17"/>
      <c r="I1253" s="17"/>
      <c r="J1253" s="17"/>
      <c r="HK1253" s="29"/>
      <c r="HL1253" s="29"/>
      <c r="HM1253" s="29"/>
      <c r="HN1253" s="29"/>
      <c r="HO1253" s="29"/>
      <c r="HP1253" s="29"/>
      <c r="HQ1253" s="29"/>
      <c r="HR1253" s="29"/>
      <c r="HS1253" s="29"/>
      <c r="HT1253" s="29"/>
      <c r="HU1253" s="29"/>
      <c r="HV1253" s="29"/>
      <c r="HW1253" s="29"/>
      <c r="HX1253" s="29"/>
      <c r="HY1253" s="29"/>
      <c r="HZ1253" s="29"/>
      <c r="IA1253" s="29"/>
    </row>
    <row r="1254" spans="1:235" s="14" customFormat="1" ht="18" hidden="1">
      <c r="A1254" s="22" t="s">
        <v>1191</v>
      </c>
      <c r="B1254" s="36" t="s">
        <v>1192</v>
      </c>
      <c r="C1254" s="48" t="s">
        <v>29</v>
      </c>
      <c r="D1254" s="17">
        <v>-1099.8800000000001</v>
      </c>
      <c r="E1254" s="17">
        <v>-1891.62</v>
      </c>
      <c r="F1254" s="17">
        <v>-3026.79</v>
      </c>
      <c r="G1254" s="17"/>
      <c r="H1254" s="17"/>
      <c r="I1254" s="17"/>
      <c r="J1254" s="17"/>
      <c r="HK1254" s="29"/>
      <c r="HL1254" s="29"/>
      <c r="HM1254" s="29"/>
      <c r="HN1254" s="29"/>
      <c r="HO1254" s="29"/>
      <c r="HP1254" s="29"/>
      <c r="HQ1254" s="29"/>
      <c r="HR1254" s="29"/>
      <c r="HS1254" s="29"/>
      <c r="HT1254" s="29"/>
      <c r="HU1254" s="29"/>
      <c r="HV1254" s="29"/>
      <c r="HW1254" s="29"/>
      <c r="HX1254" s="29"/>
      <c r="HY1254" s="29"/>
      <c r="HZ1254" s="29"/>
      <c r="IA1254" s="29"/>
    </row>
    <row r="1255" spans="1:235" s="14" customFormat="1" hidden="1">
      <c r="A1255" s="22" t="s">
        <v>1197</v>
      </c>
      <c r="B1255" s="36" t="s">
        <v>1198</v>
      </c>
      <c r="C1255" s="48" t="s">
        <v>14</v>
      </c>
      <c r="D1255" s="17">
        <v>-23.97</v>
      </c>
      <c r="E1255" s="17">
        <v>-16.350000000000001</v>
      </c>
      <c r="F1255" s="17"/>
      <c r="G1255" s="17"/>
      <c r="H1255" s="17"/>
      <c r="I1255" s="17"/>
      <c r="J1255" s="17"/>
      <c r="HK1255" s="29"/>
      <c r="HL1255" s="29"/>
      <c r="HM1255" s="29"/>
      <c r="HN1255" s="29"/>
      <c r="HO1255" s="29"/>
      <c r="HP1255" s="29"/>
      <c r="HQ1255" s="29"/>
      <c r="HR1255" s="29"/>
      <c r="HS1255" s="29"/>
      <c r="HT1255" s="29"/>
      <c r="HU1255" s="29"/>
      <c r="HV1255" s="29"/>
      <c r="HW1255" s="29"/>
      <c r="HX1255" s="29"/>
      <c r="HY1255" s="29"/>
      <c r="HZ1255" s="29"/>
      <c r="IA1255" s="29"/>
    </row>
    <row r="1256" spans="1:235" s="14" customFormat="1" hidden="1">
      <c r="A1256" s="22" t="s">
        <v>1199</v>
      </c>
      <c r="B1256" s="36" t="s">
        <v>1200</v>
      </c>
      <c r="C1256" s="48" t="s">
        <v>14</v>
      </c>
      <c r="D1256" s="17">
        <v>-1966.72</v>
      </c>
      <c r="E1256" s="17">
        <v>-456.62</v>
      </c>
      <c r="F1256" s="17">
        <v>-1043.83</v>
      </c>
      <c r="G1256" s="17"/>
      <c r="H1256" s="17"/>
      <c r="I1256" s="17"/>
      <c r="J1256" s="17"/>
      <c r="HK1256" s="29"/>
      <c r="HL1256" s="29"/>
      <c r="HM1256" s="29"/>
      <c r="HN1256" s="29"/>
      <c r="HO1256" s="29"/>
      <c r="HP1256" s="29"/>
      <c r="HQ1256" s="29"/>
      <c r="HR1256" s="29"/>
      <c r="HS1256" s="29"/>
      <c r="HT1256" s="29"/>
      <c r="HU1256" s="29"/>
      <c r="HV1256" s="29"/>
      <c r="HW1256" s="29"/>
      <c r="HX1256" s="29"/>
      <c r="HY1256" s="29"/>
      <c r="HZ1256" s="29"/>
      <c r="IA1256" s="29"/>
    </row>
    <row r="1257" spans="1:235" s="14" customFormat="1" hidden="1">
      <c r="A1257" s="22" t="s">
        <v>1201</v>
      </c>
      <c r="B1257" s="36" t="s">
        <v>196</v>
      </c>
      <c r="C1257" s="48" t="s">
        <v>14</v>
      </c>
      <c r="D1257" s="17">
        <v>-614.29</v>
      </c>
      <c r="E1257" s="17">
        <v>-327.77</v>
      </c>
      <c r="F1257" s="17">
        <v>-1831.03</v>
      </c>
      <c r="G1257" s="17"/>
      <c r="H1257" s="17"/>
      <c r="I1257" s="17"/>
      <c r="J1257" s="17"/>
      <c r="HK1257" s="29"/>
      <c r="HL1257" s="29"/>
      <c r="HM1257" s="29"/>
      <c r="HN1257" s="29"/>
      <c r="HO1257" s="29"/>
      <c r="HP1257" s="29"/>
      <c r="HQ1257" s="29"/>
      <c r="HR1257" s="29"/>
      <c r="HS1257" s="29"/>
      <c r="HT1257" s="29"/>
      <c r="HU1257" s="29"/>
      <c r="HV1257" s="29"/>
      <c r="HW1257" s="29"/>
      <c r="HX1257" s="29"/>
      <c r="HY1257" s="29"/>
      <c r="HZ1257" s="29"/>
      <c r="IA1257" s="29"/>
    </row>
    <row r="1258" spans="1:235" s="14" customFormat="1" hidden="1">
      <c r="A1258" s="22" t="s">
        <v>1202</v>
      </c>
      <c r="B1258" s="36" t="s">
        <v>197</v>
      </c>
      <c r="C1258" s="48" t="s">
        <v>14</v>
      </c>
      <c r="D1258" s="17">
        <v>-6015.55</v>
      </c>
      <c r="E1258" s="17">
        <v>-2695.31</v>
      </c>
      <c r="F1258" s="17">
        <v>-1804.66</v>
      </c>
      <c r="G1258" s="17"/>
      <c r="H1258" s="17"/>
      <c r="I1258" s="17"/>
      <c r="J1258" s="17"/>
      <c r="HK1258" s="29"/>
      <c r="HL1258" s="29"/>
      <c r="HM1258" s="29"/>
      <c r="HN1258" s="29"/>
      <c r="HO1258" s="29"/>
      <c r="HP1258" s="29"/>
      <c r="HQ1258" s="29"/>
      <c r="HR1258" s="29"/>
      <c r="HS1258" s="29"/>
      <c r="HT1258" s="29"/>
      <c r="HU1258" s="29"/>
      <c r="HV1258" s="29"/>
      <c r="HW1258" s="29"/>
      <c r="HX1258" s="29"/>
      <c r="HY1258" s="29"/>
      <c r="HZ1258" s="29"/>
      <c r="IA1258" s="29"/>
    </row>
    <row r="1259" spans="1:235" s="14" customFormat="1" hidden="1">
      <c r="A1259" s="22" t="s">
        <v>1203</v>
      </c>
      <c r="B1259" s="36" t="s">
        <v>198</v>
      </c>
      <c r="C1259" s="48" t="s">
        <v>14</v>
      </c>
      <c r="D1259" s="17">
        <v>-12962.68</v>
      </c>
      <c r="E1259" s="17">
        <v>-7222.57</v>
      </c>
      <c r="F1259" s="17">
        <v>-12312</v>
      </c>
      <c r="G1259" s="17"/>
      <c r="H1259" s="17"/>
      <c r="I1259" s="17"/>
      <c r="J1259" s="17"/>
      <c r="HK1259" s="29"/>
      <c r="HL1259" s="29"/>
      <c r="HM1259" s="29"/>
      <c r="HN1259" s="29"/>
      <c r="HO1259" s="29"/>
      <c r="HP1259" s="29"/>
      <c r="HQ1259" s="29"/>
      <c r="HR1259" s="29"/>
      <c r="HS1259" s="29"/>
      <c r="HT1259" s="29"/>
      <c r="HU1259" s="29"/>
      <c r="HV1259" s="29"/>
      <c r="HW1259" s="29"/>
      <c r="HX1259" s="29"/>
      <c r="HY1259" s="29"/>
      <c r="HZ1259" s="29"/>
      <c r="IA1259" s="29"/>
    </row>
    <row r="1260" spans="1:235" s="14" customFormat="1" hidden="1">
      <c r="A1260" s="22" t="s">
        <v>1204</v>
      </c>
      <c r="B1260" s="36" t="s">
        <v>1188</v>
      </c>
      <c r="C1260" s="48" t="s">
        <v>14</v>
      </c>
      <c r="D1260" s="17">
        <v>-572.9</v>
      </c>
      <c r="E1260" s="17">
        <v>-643.28</v>
      </c>
      <c r="F1260" s="17">
        <v>-388.8</v>
      </c>
      <c r="G1260" s="17"/>
      <c r="H1260" s="17"/>
      <c r="I1260" s="17"/>
      <c r="J1260" s="17"/>
      <c r="HK1260" s="29"/>
      <c r="HL1260" s="29"/>
      <c r="HM1260" s="29"/>
      <c r="HN1260" s="29"/>
      <c r="HO1260" s="29"/>
      <c r="HP1260" s="29"/>
      <c r="HQ1260" s="29"/>
      <c r="HR1260" s="29"/>
      <c r="HS1260" s="29"/>
      <c r="HT1260" s="29"/>
      <c r="HU1260" s="29"/>
      <c r="HV1260" s="29"/>
      <c r="HW1260" s="29"/>
      <c r="HX1260" s="29"/>
      <c r="HY1260" s="29"/>
      <c r="HZ1260" s="29"/>
      <c r="IA1260" s="29"/>
    </row>
    <row r="1261" spans="1:235" s="14" customFormat="1" hidden="1">
      <c r="A1261" s="22" t="s">
        <v>1209</v>
      </c>
      <c r="B1261" s="36" t="s">
        <v>1210</v>
      </c>
      <c r="C1261" s="48" t="s">
        <v>31</v>
      </c>
      <c r="D1261" s="17">
        <v>-30112.67</v>
      </c>
      <c r="E1261" s="17">
        <v>-9270.92</v>
      </c>
      <c r="F1261" s="17">
        <v>-11647.68</v>
      </c>
      <c r="G1261" s="17"/>
      <c r="H1261" s="17"/>
      <c r="I1261" s="17"/>
      <c r="J1261" s="17"/>
      <c r="HK1261" s="29"/>
      <c r="HL1261" s="29"/>
      <c r="HM1261" s="29"/>
      <c r="HN1261" s="29"/>
      <c r="HO1261" s="29"/>
      <c r="HP1261" s="29"/>
      <c r="HQ1261" s="29"/>
      <c r="HR1261" s="29"/>
      <c r="HS1261" s="29"/>
      <c r="HT1261" s="29"/>
      <c r="HU1261" s="29"/>
      <c r="HV1261" s="29"/>
      <c r="HW1261" s="29"/>
      <c r="HX1261" s="29"/>
      <c r="HY1261" s="29"/>
      <c r="HZ1261" s="29"/>
      <c r="IA1261" s="29"/>
    </row>
    <row r="1262" spans="1:235" s="14" customFormat="1" hidden="1">
      <c r="A1262" s="22" t="s">
        <v>1211</v>
      </c>
      <c r="B1262" s="36" t="s">
        <v>1212</v>
      </c>
      <c r="C1262" s="48" t="s">
        <v>31</v>
      </c>
      <c r="D1262" s="17">
        <v>-2557.38</v>
      </c>
      <c r="E1262" s="17">
        <v>-811.45</v>
      </c>
      <c r="F1262" s="17">
        <v>-501.05</v>
      </c>
      <c r="G1262" s="17"/>
      <c r="H1262" s="17"/>
      <c r="I1262" s="17"/>
      <c r="J1262" s="17"/>
      <c r="HK1262" s="29"/>
      <c r="HL1262" s="29"/>
      <c r="HM1262" s="29"/>
      <c r="HN1262" s="29"/>
      <c r="HO1262" s="29"/>
      <c r="HP1262" s="29"/>
      <c r="HQ1262" s="29"/>
      <c r="HR1262" s="29"/>
      <c r="HS1262" s="29"/>
      <c r="HT1262" s="29"/>
      <c r="HU1262" s="29"/>
      <c r="HV1262" s="29"/>
      <c r="HW1262" s="29"/>
      <c r="HX1262" s="29"/>
      <c r="HY1262" s="29"/>
      <c r="HZ1262" s="29"/>
      <c r="IA1262" s="29"/>
    </row>
    <row r="1263" spans="1:235" s="14" customFormat="1" hidden="1">
      <c r="A1263" s="22" t="s">
        <v>1213</v>
      </c>
      <c r="B1263" s="36" t="s">
        <v>1214</v>
      </c>
      <c r="C1263" s="48" t="s">
        <v>31</v>
      </c>
      <c r="D1263" s="17">
        <v>-4155.3900000000003</v>
      </c>
      <c r="E1263" s="17"/>
      <c r="F1263" s="17">
        <v>-386.89</v>
      </c>
      <c r="G1263" s="17"/>
      <c r="H1263" s="17"/>
      <c r="I1263" s="17"/>
      <c r="J1263" s="17"/>
      <c r="HK1263" s="29"/>
      <c r="HL1263" s="29"/>
      <c r="HM1263" s="29"/>
      <c r="HN1263" s="29"/>
      <c r="HO1263" s="29"/>
      <c r="HP1263" s="29"/>
      <c r="HQ1263" s="29"/>
      <c r="HR1263" s="29"/>
      <c r="HS1263" s="29"/>
      <c r="HT1263" s="29"/>
      <c r="HU1263" s="29"/>
      <c r="HV1263" s="29"/>
      <c r="HW1263" s="29"/>
      <c r="HX1263" s="29"/>
      <c r="HY1263" s="29"/>
      <c r="HZ1263" s="29"/>
      <c r="IA1263" s="29"/>
    </row>
    <row r="1264" spans="1:235" s="14" customFormat="1" ht="18" hidden="1">
      <c r="A1264" s="22" t="s">
        <v>1215</v>
      </c>
      <c r="B1264" s="36" t="s">
        <v>1216</v>
      </c>
      <c r="C1264" s="48" t="s">
        <v>31</v>
      </c>
      <c r="D1264" s="17">
        <v>-5195.68</v>
      </c>
      <c r="E1264" s="17">
        <v>-830.72</v>
      </c>
      <c r="F1264" s="17">
        <v>-16900.95</v>
      </c>
      <c r="G1264" s="17"/>
      <c r="H1264" s="17"/>
      <c r="I1264" s="17"/>
      <c r="J1264" s="17"/>
      <c r="HK1264" s="29"/>
      <c r="HL1264" s="29"/>
      <c r="HM1264" s="29"/>
      <c r="HN1264" s="29"/>
      <c r="HO1264" s="29"/>
      <c r="HP1264" s="29"/>
      <c r="HQ1264" s="29"/>
      <c r="HR1264" s="29"/>
      <c r="HS1264" s="29"/>
      <c r="HT1264" s="29"/>
      <c r="HU1264" s="29"/>
      <c r="HV1264" s="29"/>
      <c r="HW1264" s="29"/>
      <c r="HX1264" s="29"/>
      <c r="HY1264" s="29"/>
      <c r="HZ1264" s="29"/>
      <c r="IA1264" s="29"/>
    </row>
    <row r="1265" spans="1:235" s="14" customFormat="1" hidden="1">
      <c r="A1265" s="22" t="s">
        <v>1241</v>
      </c>
      <c r="B1265" s="36" t="s">
        <v>1234</v>
      </c>
      <c r="C1265" s="48" t="s">
        <v>14</v>
      </c>
      <c r="D1265" s="17"/>
      <c r="E1265" s="17"/>
      <c r="F1265" s="17"/>
      <c r="G1265" s="17"/>
      <c r="H1265" s="17"/>
      <c r="I1265" s="17"/>
      <c r="J1265" s="17"/>
      <c r="HK1265" s="29"/>
      <c r="HL1265" s="29"/>
      <c r="HM1265" s="29"/>
      <c r="HN1265" s="29"/>
      <c r="HO1265" s="29"/>
      <c r="HP1265" s="29"/>
      <c r="HQ1265" s="29"/>
      <c r="HR1265" s="29"/>
      <c r="HS1265" s="29"/>
      <c r="HT1265" s="29"/>
      <c r="HU1265" s="29"/>
      <c r="HV1265" s="29"/>
      <c r="HW1265" s="29"/>
      <c r="HX1265" s="29"/>
      <c r="HY1265" s="29"/>
      <c r="HZ1265" s="29"/>
      <c r="IA1265" s="29"/>
    </row>
    <row r="1266" spans="1:235" s="14" customFormat="1" hidden="1">
      <c r="A1266" s="22" t="s">
        <v>1874</v>
      </c>
      <c r="B1266" s="36" t="s">
        <v>1237</v>
      </c>
      <c r="C1266" s="48" t="s">
        <v>14</v>
      </c>
      <c r="D1266" s="17">
        <v>-2.36</v>
      </c>
      <c r="E1266" s="17">
        <v>-0.08</v>
      </c>
      <c r="F1266" s="17"/>
      <c r="G1266" s="17"/>
      <c r="H1266" s="17"/>
      <c r="I1266" s="17"/>
      <c r="J1266" s="17"/>
      <c r="HK1266" s="29"/>
      <c r="HL1266" s="29"/>
      <c r="HM1266" s="29"/>
      <c r="HN1266" s="29"/>
      <c r="HO1266" s="29"/>
      <c r="HP1266" s="29"/>
      <c r="HQ1266" s="29"/>
      <c r="HR1266" s="29"/>
      <c r="HS1266" s="29"/>
      <c r="HT1266" s="29"/>
      <c r="HU1266" s="29"/>
      <c r="HV1266" s="29"/>
      <c r="HW1266" s="29"/>
      <c r="HX1266" s="29"/>
      <c r="HY1266" s="29"/>
      <c r="HZ1266" s="29"/>
      <c r="IA1266" s="29"/>
    </row>
    <row r="1267" spans="1:235" s="14" customFormat="1" hidden="1">
      <c r="A1267" s="22" t="s">
        <v>1592</v>
      </c>
      <c r="B1267" s="36" t="s">
        <v>1234</v>
      </c>
      <c r="C1267" s="48" t="s">
        <v>14</v>
      </c>
      <c r="D1267" s="17">
        <v>-0.59</v>
      </c>
      <c r="E1267" s="17"/>
      <c r="F1267" s="17">
        <v>-0.3</v>
      </c>
      <c r="G1267" s="17"/>
      <c r="H1267" s="17"/>
      <c r="I1267" s="17"/>
      <c r="J1267" s="17"/>
      <c r="HK1267" s="29"/>
      <c r="HL1267" s="29"/>
      <c r="HM1267" s="29"/>
      <c r="HN1267" s="29"/>
      <c r="HO1267" s="29"/>
      <c r="HP1267" s="29"/>
      <c r="HQ1267" s="29"/>
      <c r="HR1267" s="29"/>
      <c r="HS1267" s="29"/>
      <c r="HT1267" s="29"/>
      <c r="HU1267" s="29"/>
      <c r="HV1267" s="29"/>
      <c r="HW1267" s="29"/>
      <c r="HX1267" s="29"/>
      <c r="HY1267" s="29"/>
      <c r="HZ1267" s="29"/>
      <c r="IA1267" s="29"/>
    </row>
    <row r="1268" spans="1:235" s="14" customFormat="1" hidden="1">
      <c r="A1268" s="22" t="s">
        <v>1694</v>
      </c>
      <c r="B1268" s="36" t="s">
        <v>1234</v>
      </c>
      <c r="C1268" s="48" t="s">
        <v>14</v>
      </c>
      <c r="D1268" s="17"/>
      <c r="E1268" s="17">
        <v>-19.989999999999998</v>
      </c>
      <c r="F1268" s="17">
        <v>-34.07</v>
      </c>
      <c r="G1268" s="17"/>
      <c r="H1268" s="17"/>
      <c r="I1268" s="17"/>
      <c r="J1268" s="17"/>
      <c r="HK1268" s="29"/>
      <c r="HL1268" s="29"/>
      <c r="HM1268" s="29"/>
      <c r="HN1268" s="29"/>
      <c r="HO1268" s="29"/>
      <c r="HP1268" s="29"/>
      <c r="HQ1268" s="29"/>
      <c r="HR1268" s="29"/>
      <c r="HS1268" s="29"/>
      <c r="HT1268" s="29"/>
      <c r="HU1268" s="29"/>
      <c r="HV1268" s="29"/>
      <c r="HW1268" s="29"/>
      <c r="HX1268" s="29"/>
      <c r="HY1268" s="29"/>
      <c r="HZ1268" s="29"/>
      <c r="IA1268" s="29"/>
    </row>
    <row r="1269" spans="1:235" s="14" customFormat="1" hidden="1">
      <c r="A1269" s="22" t="s">
        <v>1242</v>
      </c>
      <c r="B1269" s="36" t="s">
        <v>1237</v>
      </c>
      <c r="C1269" s="48" t="s">
        <v>14</v>
      </c>
      <c r="D1269" s="17"/>
      <c r="E1269" s="17"/>
      <c r="F1269" s="17"/>
      <c r="G1269" s="17"/>
      <c r="H1269" s="17"/>
      <c r="I1269" s="17"/>
      <c r="J1269" s="17"/>
      <c r="HK1269" s="29"/>
      <c r="HL1269" s="29"/>
      <c r="HM1269" s="29"/>
      <c r="HN1269" s="29"/>
      <c r="HO1269" s="29"/>
      <c r="HP1269" s="29"/>
      <c r="HQ1269" s="29"/>
      <c r="HR1269" s="29"/>
      <c r="HS1269" s="29"/>
      <c r="HT1269" s="29"/>
      <c r="HU1269" s="29"/>
      <c r="HV1269" s="29"/>
      <c r="HW1269" s="29"/>
      <c r="HX1269" s="29"/>
      <c r="HY1269" s="29"/>
      <c r="HZ1269" s="29"/>
      <c r="IA1269" s="29"/>
    </row>
    <row r="1270" spans="1:235" s="14" customFormat="1" hidden="1">
      <c r="A1270" s="22" t="s">
        <v>1875</v>
      </c>
      <c r="B1270" s="36" t="s">
        <v>1237</v>
      </c>
      <c r="C1270" s="48" t="s">
        <v>14</v>
      </c>
      <c r="D1270" s="17"/>
      <c r="E1270" s="17">
        <v>-1100.73</v>
      </c>
      <c r="F1270" s="17">
        <v>-2093.44</v>
      </c>
      <c r="G1270" s="17"/>
      <c r="H1270" s="17"/>
      <c r="I1270" s="17"/>
      <c r="J1270" s="17"/>
      <c r="HK1270" s="29"/>
      <c r="HL1270" s="29"/>
      <c r="HM1270" s="29"/>
      <c r="HN1270" s="29"/>
      <c r="HO1270" s="29"/>
      <c r="HP1270" s="29"/>
      <c r="HQ1270" s="29"/>
      <c r="HR1270" s="29"/>
      <c r="HS1270" s="29"/>
      <c r="HT1270" s="29"/>
      <c r="HU1270" s="29"/>
      <c r="HV1270" s="29"/>
      <c r="HW1270" s="29"/>
      <c r="HX1270" s="29"/>
      <c r="HY1270" s="29"/>
      <c r="HZ1270" s="29"/>
      <c r="IA1270" s="29"/>
    </row>
    <row r="1271" spans="1:235" s="14" customFormat="1" ht="21.75" customHeight="1">
      <c r="A1271" s="44"/>
      <c r="B1271" s="54" t="s">
        <v>223</v>
      </c>
      <c r="C1271" s="104"/>
      <c r="D1271" s="43">
        <f>SUM(D1272:D1298)</f>
        <v>-2971.8799999999997</v>
      </c>
      <c r="E1271" s="43">
        <f>SUM(E1272:E1299)</f>
        <v>-116354.56999999999</v>
      </c>
      <c r="F1271" s="43">
        <f>SUM(F1272:F1299)</f>
        <v>-5829.9699999999993</v>
      </c>
      <c r="G1271" s="43">
        <f>SUM(G1272:G1298)</f>
        <v>0</v>
      </c>
      <c r="H1271" s="17"/>
      <c r="I1271" s="17"/>
      <c r="J1271" s="17"/>
      <c r="HK1271" s="29"/>
      <c r="HL1271" s="29"/>
      <c r="HM1271" s="29"/>
      <c r="HN1271" s="29"/>
      <c r="HO1271" s="29"/>
      <c r="HP1271" s="29"/>
      <c r="HQ1271" s="29"/>
      <c r="HR1271" s="29"/>
      <c r="HS1271" s="29"/>
      <c r="HT1271" s="29"/>
      <c r="HU1271" s="29"/>
      <c r="HV1271" s="29"/>
      <c r="HW1271" s="29"/>
      <c r="HX1271" s="29"/>
      <c r="HY1271" s="29"/>
      <c r="HZ1271" s="29"/>
      <c r="IA1271" s="29"/>
    </row>
    <row r="1272" spans="1:235" s="14" customFormat="1" hidden="1">
      <c r="A1272" s="22" t="s">
        <v>352</v>
      </c>
      <c r="B1272" s="36" t="s">
        <v>353</v>
      </c>
      <c r="C1272" s="48" t="s">
        <v>14</v>
      </c>
      <c r="D1272" s="17">
        <v>-1367.15</v>
      </c>
      <c r="E1272" s="17">
        <v>-2070.09</v>
      </c>
      <c r="F1272" s="17">
        <v>-827.16</v>
      </c>
      <c r="G1272" s="17"/>
      <c r="H1272" s="17"/>
      <c r="I1272" s="17"/>
      <c r="J1272" s="17"/>
      <c r="HK1272" s="29"/>
      <c r="HL1272" s="29"/>
      <c r="HM1272" s="29"/>
      <c r="HN1272" s="29"/>
      <c r="HO1272" s="29"/>
      <c r="HP1272" s="29"/>
      <c r="HQ1272" s="29"/>
      <c r="HR1272" s="29"/>
      <c r="HS1272" s="29"/>
      <c r="HT1272" s="29"/>
      <c r="HU1272" s="29"/>
      <c r="HV1272" s="29"/>
      <c r="HW1272" s="29"/>
      <c r="HX1272" s="29"/>
      <c r="HY1272" s="29"/>
      <c r="HZ1272" s="29"/>
      <c r="IA1272" s="29"/>
    </row>
    <row r="1273" spans="1:235" s="14" customFormat="1" ht="15.75" hidden="1" customHeight="1">
      <c r="A1273" s="22" t="s">
        <v>354</v>
      </c>
      <c r="B1273" s="36" t="s">
        <v>1460</v>
      </c>
      <c r="C1273" s="48" t="s">
        <v>15</v>
      </c>
      <c r="D1273" s="17">
        <v>-569.66</v>
      </c>
      <c r="E1273" s="17">
        <v>-862.59</v>
      </c>
      <c r="F1273" s="17">
        <v>-344.73</v>
      </c>
      <c r="G1273" s="17"/>
      <c r="H1273" s="17"/>
      <c r="I1273" s="17"/>
      <c r="J1273" s="17"/>
      <c r="HK1273" s="29"/>
      <c r="HL1273" s="29"/>
      <c r="HM1273" s="29"/>
      <c r="HN1273" s="29"/>
      <c r="HO1273" s="29"/>
      <c r="HP1273" s="29"/>
      <c r="HQ1273" s="29"/>
      <c r="HR1273" s="29"/>
      <c r="HS1273" s="29"/>
      <c r="HT1273" s="29"/>
      <c r="HU1273" s="29"/>
      <c r="HV1273" s="29"/>
      <c r="HW1273" s="29"/>
      <c r="HX1273" s="29"/>
      <c r="HY1273" s="29"/>
      <c r="HZ1273" s="29"/>
      <c r="IA1273" s="29"/>
    </row>
    <row r="1274" spans="1:235" s="14" customFormat="1" ht="12.75" hidden="1" customHeight="1">
      <c r="A1274" s="22" t="s">
        <v>356</v>
      </c>
      <c r="B1274" s="36" t="s">
        <v>1461</v>
      </c>
      <c r="C1274" s="48" t="s">
        <v>16</v>
      </c>
      <c r="D1274" s="17">
        <v>-341.76</v>
      </c>
      <c r="E1274" s="17">
        <v>-517.37</v>
      </c>
      <c r="F1274" s="17">
        <v>-206.73</v>
      </c>
      <c r="G1274" s="17"/>
      <c r="H1274" s="17"/>
      <c r="I1274" s="17"/>
      <c r="J1274" s="17"/>
      <c r="HK1274" s="29"/>
      <c r="HL1274" s="29"/>
      <c r="HM1274" s="29"/>
      <c r="HN1274" s="29"/>
      <c r="HO1274" s="29"/>
      <c r="HP1274" s="29"/>
      <c r="HQ1274" s="29"/>
      <c r="HR1274" s="29"/>
      <c r="HS1274" s="29"/>
      <c r="HT1274" s="29"/>
      <c r="HU1274" s="29"/>
      <c r="HV1274" s="29"/>
      <c r="HW1274" s="29"/>
      <c r="HX1274" s="29"/>
      <c r="HY1274" s="29"/>
      <c r="HZ1274" s="29"/>
      <c r="IA1274" s="29"/>
    </row>
    <row r="1275" spans="1:235" s="68" customFormat="1" ht="12" hidden="1" customHeight="1">
      <c r="A1275" s="22" t="s">
        <v>360</v>
      </c>
      <c r="B1275" s="36" t="s">
        <v>361</v>
      </c>
      <c r="C1275" s="48" t="s">
        <v>14</v>
      </c>
      <c r="D1275" s="17">
        <v>-86.39</v>
      </c>
      <c r="E1275" s="17">
        <v>-8.91</v>
      </c>
      <c r="F1275" s="17">
        <v>-17.39</v>
      </c>
      <c r="G1275" s="17"/>
      <c r="H1275" s="90"/>
      <c r="I1275" s="90"/>
      <c r="J1275" s="90"/>
      <c r="HK1275" s="69"/>
      <c r="HL1275" s="69"/>
      <c r="HM1275" s="69"/>
      <c r="HN1275" s="69"/>
      <c r="HO1275" s="69"/>
      <c r="HP1275" s="69"/>
      <c r="HQ1275" s="69"/>
      <c r="HR1275" s="69"/>
      <c r="HS1275" s="69"/>
      <c r="HT1275" s="69"/>
      <c r="HU1275" s="69"/>
      <c r="HV1275" s="69"/>
      <c r="HW1275" s="69"/>
      <c r="HX1275" s="69"/>
      <c r="HY1275" s="69"/>
      <c r="HZ1275" s="69"/>
      <c r="IA1275" s="69"/>
    </row>
    <row r="1276" spans="1:235" s="14" customFormat="1" ht="12.75" hidden="1" customHeight="1">
      <c r="A1276" s="22" t="s">
        <v>362</v>
      </c>
      <c r="B1276" s="36" t="s">
        <v>1464</v>
      </c>
      <c r="C1276" s="48" t="s">
        <v>15</v>
      </c>
      <c r="D1276" s="17">
        <v>-36.03</v>
      </c>
      <c r="E1276" s="17">
        <v>-3.74</v>
      </c>
      <c r="F1276" s="17">
        <v>-7.25</v>
      </c>
      <c r="G1276" s="17"/>
      <c r="H1276" s="17"/>
      <c r="I1276" s="17"/>
      <c r="J1276" s="17"/>
      <c r="HK1276" s="29"/>
      <c r="HL1276" s="29"/>
      <c r="HM1276" s="29"/>
      <c r="HN1276" s="29"/>
      <c r="HO1276" s="29"/>
      <c r="HP1276" s="29"/>
      <c r="HQ1276" s="29"/>
      <c r="HR1276" s="29"/>
      <c r="HS1276" s="29"/>
      <c r="HT1276" s="29"/>
      <c r="HU1276" s="29"/>
      <c r="HV1276" s="29"/>
      <c r="HW1276" s="29"/>
      <c r="HX1276" s="29"/>
      <c r="HY1276" s="29"/>
      <c r="HZ1276" s="29"/>
      <c r="IA1276" s="29"/>
    </row>
    <row r="1277" spans="1:235" s="14" customFormat="1" ht="13.5" hidden="1" customHeight="1">
      <c r="A1277" s="22" t="s">
        <v>364</v>
      </c>
      <c r="B1277" s="36" t="s">
        <v>1465</v>
      </c>
      <c r="C1277" s="48" t="s">
        <v>16</v>
      </c>
      <c r="D1277" s="17">
        <v>-21.56</v>
      </c>
      <c r="E1277" s="17">
        <v>-2.21</v>
      </c>
      <c r="F1277" s="17">
        <v>-4.3499999999999996</v>
      </c>
      <c r="G1277" s="17"/>
      <c r="H1277" s="17"/>
      <c r="I1277" s="17"/>
      <c r="J1277" s="17"/>
      <c r="HK1277" s="29"/>
      <c r="HL1277" s="29"/>
      <c r="HM1277" s="29"/>
      <c r="HN1277" s="29"/>
      <c r="HO1277" s="29"/>
      <c r="HP1277" s="29"/>
      <c r="HQ1277" s="29"/>
      <c r="HR1277" s="29"/>
      <c r="HS1277" s="29"/>
      <c r="HT1277" s="29"/>
      <c r="HU1277" s="29"/>
      <c r="HV1277" s="29"/>
      <c r="HW1277" s="29"/>
      <c r="HX1277" s="29"/>
      <c r="HY1277" s="29"/>
      <c r="HZ1277" s="29"/>
      <c r="IA1277" s="29"/>
    </row>
    <row r="1278" spans="1:235" s="14" customFormat="1" ht="13.5" hidden="1" customHeight="1">
      <c r="A1278" s="22" t="s">
        <v>368</v>
      </c>
      <c r="B1278" s="36" t="s">
        <v>369</v>
      </c>
      <c r="C1278" s="48" t="s">
        <v>14</v>
      </c>
      <c r="D1278" s="17">
        <v>-23.17</v>
      </c>
      <c r="E1278" s="17">
        <v>-23.85</v>
      </c>
      <c r="F1278" s="17">
        <v>-299.29000000000002</v>
      </c>
      <c r="G1278" s="17"/>
      <c r="H1278" s="17"/>
      <c r="I1278" s="17"/>
      <c r="J1278" s="17"/>
      <c r="HK1278" s="29"/>
      <c r="HL1278" s="29"/>
      <c r="HM1278" s="29"/>
      <c r="HN1278" s="29"/>
      <c r="HO1278" s="29"/>
      <c r="HP1278" s="29"/>
      <c r="HQ1278" s="29"/>
      <c r="HR1278" s="29"/>
      <c r="HS1278" s="29"/>
      <c r="HT1278" s="29"/>
      <c r="HU1278" s="29"/>
      <c r="HV1278" s="29"/>
      <c r="HW1278" s="29"/>
      <c r="HX1278" s="29"/>
      <c r="HY1278" s="29"/>
      <c r="HZ1278" s="29"/>
      <c r="IA1278" s="29"/>
    </row>
    <row r="1279" spans="1:235" s="14" customFormat="1" ht="12.75" hidden="1" customHeight="1">
      <c r="A1279" s="22" t="s">
        <v>370</v>
      </c>
      <c r="B1279" s="36" t="s">
        <v>371</v>
      </c>
      <c r="C1279" s="48" t="s">
        <v>15</v>
      </c>
      <c r="D1279" s="17">
        <v>-9.67</v>
      </c>
      <c r="E1279" s="17">
        <v>-9.9499999999999993</v>
      </c>
      <c r="F1279" s="17">
        <v>-124.7</v>
      </c>
      <c r="G1279" s="17"/>
      <c r="H1279" s="17"/>
      <c r="I1279" s="17"/>
      <c r="J1279" s="17"/>
      <c r="HK1279" s="29"/>
      <c r="HL1279" s="29"/>
      <c r="HM1279" s="29"/>
      <c r="HN1279" s="29"/>
      <c r="HO1279" s="29"/>
      <c r="HP1279" s="29"/>
      <c r="HQ1279" s="29"/>
      <c r="HR1279" s="29"/>
      <c r="HS1279" s="29"/>
      <c r="HT1279" s="29"/>
      <c r="HU1279" s="29"/>
      <c r="HV1279" s="29"/>
      <c r="HW1279" s="29"/>
      <c r="HX1279" s="29"/>
      <c r="HY1279" s="29"/>
      <c r="HZ1279" s="29"/>
      <c r="IA1279" s="29"/>
    </row>
    <row r="1280" spans="1:235" s="14" customFormat="1" ht="12" hidden="1" customHeight="1">
      <c r="A1280" s="22" t="s">
        <v>372</v>
      </c>
      <c r="B1280" s="36" t="s">
        <v>373</v>
      </c>
      <c r="C1280" s="48" t="s">
        <v>16</v>
      </c>
      <c r="D1280" s="17">
        <v>-5.78</v>
      </c>
      <c r="E1280" s="17">
        <v>-5.96</v>
      </c>
      <c r="F1280" s="17">
        <v>-74.72</v>
      </c>
      <c r="G1280" s="17"/>
      <c r="H1280" s="17"/>
      <c r="I1280" s="17"/>
      <c r="J1280" s="17"/>
      <c r="HK1280" s="29"/>
      <c r="HL1280" s="29"/>
      <c r="HM1280" s="29"/>
      <c r="HN1280" s="29"/>
      <c r="HO1280" s="29"/>
      <c r="HP1280" s="29"/>
      <c r="HQ1280" s="29"/>
      <c r="HR1280" s="29"/>
      <c r="HS1280" s="29"/>
      <c r="HT1280" s="29"/>
      <c r="HU1280" s="29"/>
      <c r="HV1280" s="29"/>
      <c r="HW1280" s="29"/>
      <c r="HX1280" s="29"/>
      <c r="HY1280" s="29"/>
      <c r="HZ1280" s="29"/>
      <c r="IA1280" s="29"/>
    </row>
    <row r="1281" spans="1:235" s="14" customFormat="1" ht="12.75" hidden="1" customHeight="1">
      <c r="A1281" s="22" t="s">
        <v>376</v>
      </c>
      <c r="B1281" s="36" t="s">
        <v>377</v>
      </c>
      <c r="C1281" s="48" t="s">
        <v>14</v>
      </c>
      <c r="D1281" s="17">
        <v>-5.37</v>
      </c>
      <c r="E1281" s="17">
        <v>-10.01</v>
      </c>
      <c r="F1281" s="17">
        <v>-77.42</v>
      </c>
      <c r="G1281" s="17"/>
      <c r="H1281" s="17"/>
      <c r="I1281" s="17"/>
      <c r="J1281" s="17"/>
      <c r="HK1281" s="29"/>
      <c r="HL1281" s="29"/>
      <c r="HM1281" s="29"/>
      <c r="HN1281" s="29"/>
      <c r="HO1281" s="29"/>
      <c r="HP1281" s="29"/>
      <c r="HQ1281" s="29"/>
      <c r="HR1281" s="29"/>
      <c r="HS1281" s="29"/>
      <c r="HT1281" s="29"/>
      <c r="HU1281" s="29"/>
      <c r="HV1281" s="29"/>
      <c r="HW1281" s="29"/>
      <c r="HX1281" s="29"/>
      <c r="HY1281" s="29"/>
      <c r="HZ1281" s="29"/>
      <c r="IA1281" s="29"/>
    </row>
    <row r="1282" spans="1:235" s="14" customFormat="1" ht="14.25" hidden="1" customHeight="1">
      <c r="A1282" s="22" t="s">
        <v>378</v>
      </c>
      <c r="B1282" s="36" t="s">
        <v>379</v>
      </c>
      <c r="C1282" s="48" t="s">
        <v>15</v>
      </c>
      <c r="D1282" s="17">
        <v>-2.2400000000000002</v>
      </c>
      <c r="E1282" s="17">
        <v>-4.17</v>
      </c>
      <c r="F1282" s="17">
        <v>-32.340000000000003</v>
      </c>
      <c r="G1282" s="17"/>
      <c r="H1282" s="17"/>
      <c r="I1282" s="17"/>
      <c r="J1282" s="17"/>
      <c r="HK1282" s="29"/>
      <c r="HL1282" s="29"/>
      <c r="HM1282" s="29"/>
      <c r="HN1282" s="29"/>
      <c r="HO1282" s="29"/>
      <c r="HP1282" s="29"/>
      <c r="HQ1282" s="29"/>
      <c r="HR1282" s="29"/>
      <c r="HS1282" s="29"/>
      <c r="HT1282" s="29"/>
      <c r="HU1282" s="29"/>
      <c r="HV1282" s="29"/>
      <c r="HW1282" s="29"/>
      <c r="HX1282" s="29"/>
      <c r="HY1282" s="29"/>
      <c r="HZ1282" s="29"/>
      <c r="IA1282" s="29"/>
    </row>
    <row r="1283" spans="1:235" s="14" customFormat="1" ht="13.5" hidden="1" customHeight="1">
      <c r="A1283" s="22" t="s">
        <v>380</v>
      </c>
      <c r="B1283" s="36" t="s">
        <v>1466</v>
      </c>
      <c r="C1283" s="48" t="s">
        <v>16</v>
      </c>
      <c r="D1283" s="17">
        <v>-1.33</v>
      </c>
      <c r="E1283" s="17">
        <v>-2.5099999999999998</v>
      </c>
      <c r="F1283" s="17">
        <v>-19.22</v>
      </c>
      <c r="G1283" s="17"/>
      <c r="H1283" s="17"/>
      <c r="I1283" s="17"/>
      <c r="J1283" s="17"/>
      <c r="HK1283" s="29"/>
      <c r="HL1283" s="29"/>
      <c r="HM1283" s="29"/>
      <c r="HN1283" s="29"/>
      <c r="HO1283" s="29"/>
      <c r="HP1283" s="29"/>
      <c r="HQ1283" s="29"/>
      <c r="HR1283" s="29"/>
      <c r="HS1283" s="29"/>
      <c r="HT1283" s="29"/>
      <c r="HU1283" s="29"/>
      <c r="HV1283" s="29"/>
      <c r="HW1283" s="29"/>
      <c r="HX1283" s="29"/>
      <c r="HY1283" s="29"/>
      <c r="HZ1283" s="29"/>
      <c r="IA1283" s="29"/>
    </row>
    <row r="1284" spans="1:235" s="14" customFormat="1" ht="18.75" hidden="1" customHeight="1">
      <c r="A1284" s="22" t="s">
        <v>437</v>
      </c>
      <c r="B1284" s="36" t="s">
        <v>42</v>
      </c>
      <c r="C1284" s="48" t="s">
        <v>14</v>
      </c>
      <c r="D1284" s="17">
        <v>-145.37</v>
      </c>
      <c r="E1284" s="17">
        <v>-714.8</v>
      </c>
      <c r="F1284" s="17"/>
      <c r="G1284" s="17"/>
      <c r="H1284" s="17"/>
      <c r="I1284" s="17"/>
      <c r="J1284" s="17"/>
      <c r="HK1284" s="29"/>
      <c r="HL1284" s="29"/>
      <c r="HM1284" s="29"/>
      <c r="HN1284" s="29"/>
      <c r="HO1284" s="29"/>
      <c r="HP1284" s="29"/>
      <c r="HQ1284" s="29"/>
      <c r="HR1284" s="29"/>
      <c r="HS1284" s="29"/>
      <c r="HT1284" s="29"/>
      <c r="HU1284" s="29"/>
      <c r="HV1284" s="29"/>
      <c r="HW1284" s="29"/>
      <c r="HX1284" s="29"/>
      <c r="HY1284" s="29"/>
      <c r="HZ1284" s="29"/>
      <c r="IA1284" s="29"/>
    </row>
    <row r="1285" spans="1:235" s="14" customFormat="1" ht="18.75" hidden="1" customHeight="1">
      <c r="A1285" s="22" t="s">
        <v>441</v>
      </c>
      <c r="B1285" s="36" t="s">
        <v>442</v>
      </c>
      <c r="C1285" s="48" t="s">
        <v>14</v>
      </c>
      <c r="D1285" s="17">
        <v>-8.3000000000000007</v>
      </c>
      <c r="E1285" s="17">
        <v>-2.29</v>
      </c>
      <c r="F1285" s="17"/>
      <c r="G1285" s="17"/>
      <c r="H1285" s="17"/>
      <c r="I1285" s="17"/>
      <c r="J1285" s="17"/>
      <c r="HK1285" s="29"/>
      <c r="HL1285" s="29"/>
      <c r="HM1285" s="29"/>
      <c r="HN1285" s="29"/>
      <c r="HO1285" s="29"/>
      <c r="HP1285" s="29"/>
      <c r="HQ1285" s="29"/>
      <c r="HR1285" s="29"/>
      <c r="HS1285" s="29"/>
      <c r="HT1285" s="29"/>
      <c r="HU1285" s="29"/>
      <c r="HV1285" s="29"/>
      <c r="HW1285" s="29"/>
      <c r="HX1285" s="29"/>
      <c r="HY1285" s="29"/>
      <c r="HZ1285" s="29"/>
      <c r="IA1285" s="29"/>
    </row>
    <row r="1286" spans="1:235" s="14" customFormat="1" ht="18.75" hidden="1" customHeight="1">
      <c r="A1286" s="22" t="s">
        <v>452</v>
      </c>
      <c r="B1286" s="36" t="s">
        <v>1488</v>
      </c>
      <c r="C1286" s="48" t="s">
        <v>14</v>
      </c>
      <c r="D1286" s="17">
        <v>-8.24</v>
      </c>
      <c r="E1286" s="17">
        <v>-31.4</v>
      </c>
      <c r="F1286" s="17"/>
      <c r="G1286" s="17"/>
      <c r="H1286" s="17"/>
      <c r="I1286" s="17"/>
      <c r="J1286" s="17"/>
      <c r="HK1286" s="29"/>
      <c r="HL1286" s="29"/>
      <c r="HM1286" s="29"/>
      <c r="HN1286" s="29"/>
      <c r="HO1286" s="29"/>
      <c r="HP1286" s="29"/>
      <c r="HQ1286" s="29"/>
      <c r="HR1286" s="29"/>
      <c r="HS1286" s="29"/>
      <c r="HT1286" s="29"/>
      <c r="HU1286" s="29"/>
      <c r="HV1286" s="29"/>
      <c r="HW1286" s="29"/>
      <c r="HX1286" s="29"/>
      <c r="HY1286" s="29"/>
      <c r="HZ1286" s="29"/>
      <c r="IA1286" s="29"/>
    </row>
    <row r="1287" spans="1:235" s="14" customFormat="1" ht="18.75" hidden="1" customHeight="1">
      <c r="A1287" s="22" t="s">
        <v>462</v>
      </c>
      <c r="B1287" s="36" t="s">
        <v>1491</v>
      </c>
      <c r="C1287" s="48" t="s">
        <v>14</v>
      </c>
      <c r="D1287" s="17">
        <v>-1.83</v>
      </c>
      <c r="E1287" s="17">
        <v>-13.19</v>
      </c>
      <c r="F1287" s="17"/>
      <c r="G1287" s="17"/>
      <c r="H1287" s="17"/>
      <c r="I1287" s="17"/>
      <c r="J1287" s="17"/>
      <c r="HK1287" s="29"/>
      <c r="HL1287" s="29"/>
      <c r="HM1287" s="29"/>
      <c r="HN1287" s="29"/>
      <c r="HO1287" s="29"/>
      <c r="HP1287" s="29"/>
      <c r="HQ1287" s="29"/>
      <c r="HR1287" s="29"/>
      <c r="HS1287" s="29"/>
      <c r="HT1287" s="29"/>
      <c r="HU1287" s="29"/>
      <c r="HV1287" s="29"/>
      <c r="HW1287" s="29"/>
      <c r="HX1287" s="29"/>
      <c r="HY1287" s="29"/>
      <c r="HZ1287" s="29"/>
      <c r="IA1287" s="29"/>
    </row>
    <row r="1288" spans="1:235" s="14" customFormat="1" ht="18.75" hidden="1" customHeight="1">
      <c r="A1288" s="22" t="s">
        <v>472</v>
      </c>
      <c r="B1288" s="36" t="s">
        <v>30</v>
      </c>
      <c r="C1288" s="48" t="s">
        <v>29</v>
      </c>
      <c r="D1288" s="17"/>
      <c r="E1288" s="17"/>
      <c r="F1288" s="17">
        <v>-1422.19</v>
      </c>
      <c r="G1288" s="17"/>
      <c r="H1288" s="17"/>
      <c r="I1288" s="17"/>
      <c r="J1288" s="17"/>
      <c r="HK1288" s="29"/>
      <c r="HL1288" s="29"/>
      <c r="HM1288" s="29"/>
      <c r="HN1288" s="29"/>
      <c r="HO1288" s="29"/>
      <c r="HP1288" s="29"/>
      <c r="HQ1288" s="29"/>
      <c r="HR1288" s="29"/>
      <c r="HS1288" s="29"/>
      <c r="HT1288" s="29"/>
      <c r="HU1288" s="29"/>
      <c r="HV1288" s="29"/>
      <c r="HW1288" s="29"/>
      <c r="HX1288" s="29"/>
      <c r="HY1288" s="29"/>
      <c r="HZ1288" s="29"/>
      <c r="IA1288" s="29"/>
    </row>
    <row r="1289" spans="1:235" s="14" customFormat="1" ht="18.75" hidden="1" customHeight="1">
      <c r="A1289" s="22" t="s">
        <v>474</v>
      </c>
      <c r="B1289" s="36" t="s">
        <v>30</v>
      </c>
      <c r="C1289" s="48" t="s">
        <v>29</v>
      </c>
      <c r="D1289" s="17"/>
      <c r="E1289" s="17"/>
      <c r="F1289" s="17">
        <v>-113.2</v>
      </c>
      <c r="G1289" s="17"/>
      <c r="H1289" s="17"/>
      <c r="I1289" s="17"/>
      <c r="J1289" s="17"/>
      <c r="HK1289" s="29"/>
      <c r="HL1289" s="29"/>
      <c r="HM1289" s="29"/>
      <c r="HN1289" s="29"/>
      <c r="HO1289" s="29"/>
      <c r="HP1289" s="29"/>
      <c r="HQ1289" s="29"/>
      <c r="HR1289" s="29"/>
      <c r="HS1289" s="29"/>
      <c r="HT1289" s="29"/>
      <c r="HU1289" s="29"/>
      <c r="HV1289" s="29"/>
      <c r="HW1289" s="29"/>
      <c r="HX1289" s="29"/>
      <c r="HY1289" s="29"/>
      <c r="HZ1289" s="29"/>
      <c r="IA1289" s="29"/>
    </row>
    <row r="1290" spans="1:235" s="14" customFormat="1" ht="18.75" hidden="1" customHeight="1">
      <c r="A1290" s="22" t="s">
        <v>484</v>
      </c>
      <c r="B1290" s="36" t="s">
        <v>32</v>
      </c>
      <c r="C1290" s="48" t="s">
        <v>31</v>
      </c>
      <c r="D1290" s="17"/>
      <c r="E1290" s="17"/>
      <c r="F1290" s="17">
        <v>-790.52</v>
      </c>
      <c r="G1290" s="17"/>
      <c r="H1290" s="17"/>
      <c r="I1290" s="17"/>
      <c r="J1290" s="17"/>
      <c r="HK1290" s="29"/>
      <c r="HL1290" s="29"/>
      <c r="HM1290" s="29"/>
      <c r="HN1290" s="29"/>
      <c r="HO1290" s="29"/>
      <c r="HP1290" s="29"/>
      <c r="HQ1290" s="29"/>
      <c r="HR1290" s="29"/>
      <c r="HS1290" s="29"/>
      <c r="HT1290" s="29"/>
      <c r="HU1290" s="29"/>
      <c r="HV1290" s="29"/>
      <c r="HW1290" s="29"/>
      <c r="HX1290" s="29"/>
      <c r="HY1290" s="29"/>
      <c r="HZ1290" s="29"/>
      <c r="IA1290" s="29"/>
    </row>
    <row r="1291" spans="1:235" s="14" customFormat="1" ht="18.75" hidden="1" customHeight="1">
      <c r="A1291" s="22" t="s">
        <v>485</v>
      </c>
      <c r="B1291" s="36" t="s">
        <v>231</v>
      </c>
      <c r="C1291" s="48" t="s">
        <v>14</v>
      </c>
      <c r="D1291" s="17">
        <v>-298.13</v>
      </c>
      <c r="E1291" s="17"/>
      <c r="F1291" s="17">
        <v>-749.87</v>
      </c>
      <c r="G1291" s="17"/>
      <c r="H1291" s="17"/>
      <c r="I1291" s="17"/>
      <c r="J1291" s="17"/>
      <c r="HK1291" s="29"/>
      <c r="HL1291" s="29"/>
      <c r="HM1291" s="29"/>
      <c r="HN1291" s="29"/>
      <c r="HO1291" s="29"/>
      <c r="HP1291" s="29"/>
      <c r="HQ1291" s="29"/>
      <c r="HR1291" s="29"/>
      <c r="HS1291" s="29"/>
      <c r="HT1291" s="29"/>
      <c r="HU1291" s="29"/>
      <c r="HV1291" s="29"/>
      <c r="HW1291" s="29"/>
      <c r="HX1291" s="29"/>
      <c r="HY1291" s="29"/>
      <c r="HZ1291" s="29"/>
      <c r="IA1291" s="29"/>
    </row>
    <row r="1292" spans="1:235" s="14" customFormat="1" ht="18.75" hidden="1" customHeight="1">
      <c r="A1292" s="22" t="s">
        <v>496</v>
      </c>
      <c r="B1292" s="36" t="s">
        <v>231</v>
      </c>
      <c r="C1292" s="48" t="s">
        <v>14</v>
      </c>
      <c r="D1292" s="17"/>
      <c r="E1292" s="17"/>
      <c r="F1292" s="17">
        <v>-100.48</v>
      </c>
      <c r="G1292" s="17"/>
      <c r="H1292" s="17"/>
      <c r="I1292" s="17"/>
      <c r="J1292" s="17"/>
      <c r="HK1292" s="29"/>
      <c r="HL1292" s="29"/>
      <c r="HM1292" s="29"/>
      <c r="HN1292" s="29"/>
      <c r="HO1292" s="29"/>
      <c r="HP1292" s="29"/>
      <c r="HQ1292" s="29"/>
      <c r="HR1292" s="29"/>
      <c r="HS1292" s="29"/>
      <c r="HT1292" s="29"/>
      <c r="HU1292" s="29"/>
      <c r="HV1292" s="29"/>
      <c r="HW1292" s="29"/>
      <c r="HX1292" s="29"/>
      <c r="HY1292" s="29"/>
      <c r="HZ1292" s="29"/>
      <c r="IA1292" s="29"/>
    </row>
    <row r="1293" spans="1:235" s="14" customFormat="1" ht="18.75" hidden="1" customHeight="1">
      <c r="A1293" s="22" t="s">
        <v>437</v>
      </c>
      <c r="B1293" s="36" t="s">
        <v>42</v>
      </c>
      <c r="C1293" s="48" t="s">
        <v>14</v>
      </c>
      <c r="D1293" s="17"/>
      <c r="E1293" s="17"/>
      <c r="F1293" s="17">
        <v>-328.16</v>
      </c>
      <c r="G1293" s="17"/>
      <c r="H1293" s="17"/>
      <c r="I1293" s="17"/>
      <c r="J1293" s="17"/>
      <c r="HK1293" s="29"/>
      <c r="HL1293" s="29"/>
      <c r="HM1293" s="29"/>
      <c r="HN1293" s="29"/>
      <c r="HO1293" s="29"/>
      <c r="HP1293" s="29"/>
      <c r="HQ1293" s="29"/>
      <c r="HR1293" s="29"/>
      <c r="HS1293" s="29"/>
      <c r="HT1293" s="29"/>
      <c r="HU1293" s="29"/>
      <c r="HV1293" s="29"/>
      <c r="HW1293" s="29"/>
      <c r="HX1293" s="29"/>
      <c r="HY1293" s="29"/>
      <c r="HZ1293" s="29"/>
      <c r="IA1293" s="29"/>
    </row>
    <row r="1294" spans="1:235" s="14" customFormat="1" ht="18.75" hidden="1" customHeight="1">
      <c r="A1294" s="22" t="s">
        <v>441</v>
      </c>
      <c r="B1294" s="36" t="s">
        <v>442</v>
      </c>
      <c r="C1294" s="48" t="s">
        <v>14</v>
      </c>
      <c r="D1294" s="17"/>
      <c r="E1294" s="17"/>
      <c r="F1294" s="17">
        <v>-7.85</v>
      </c>
      <c r="G1294" s="17"/>
      <c r="H1294" s="17"/>
      <c r="I1294" s="17"/>
      <c r="J1294" s="17"/>
      <c r="HK1294" s="29"/>
      <c r="HL1294" s="29"/>
      <c r="HM1294" s="29"/>
      <c r="HN1294" s="29"/>
      <c r="HO1294" s="29"/>
      <c r="HP1294" s="29"/>
      <c r="HQ1294" s="29"/>
      <c r="HR1294" s="29"/>
      <c r="HS1294" s="29"/>
      <c r="HT1294" s="29"/>
      <c r="HU1294" s="29"/>
      <c r="HV1294" s="29"/>
      <c r="HW1294" s="29"/>
      <c r="HX1294" s="29"/>
      <c r="HY1294" s="29"/>
      <c r="HZ1294" s="29"/>
      <c r="IA1294" s="29"/>
    </row>
    <row r="1295" spans="1:235" s="14" customFormat="1" ht="18.75" hidden="1" customHeight="1">
      <c r="A1295" s="22" t="s">
        <v>452</v>
      </c>
      <c r="B1295" s="36" t="s">
        <v>1488</v>
      </c>
      <c r="C1295" s="48" t="s">
        <v>14</v>
      </c>
      <c r="D1295" s="17"/>
      <c r="E1295" s="17"/>
      <c r="F1295" s="17">
        <v>-157.58000000000001</v>
      </c>
      <c r="G1295" s="17"/>
      <c r="H1295" s="17"/>
      <c r="I1295" s="17"/>
      <c r="J1295" s="17"/>
      <c r="HK1295" s="29"/>
      <c r="HL1295" s="29"/>
      <c r="HM1295" s="29"/>
      <c r="HN1295" s="29"/>
      <c r="HO1295" s="29"/>
      <c r="HP1295" s="29"/>
      <c r="HQ1295" s="29"/>
      <c r="HR1295" s="29"/>
      <c r="HS1295" s="29"/>
      <c r="HT1295" s="29"/>
      <c r="HU1295" s="29"/>
      <c r="HV1295" s="29"/>
      <c r="HW1295" s="29"/>
      <c r="HX1295" s="29"/>
      <c r="HY1295" s="29"/>
      <c r="HZ1295" s="29"/>
      <c r="IA1295" s="29"/>
    </row>
    <row r="1296" spans="1:235" s="14" customFormat="1" ht="18.75" hidden="1" customHeight="1">
      <c r="A1296" s="22" t="s">
        <v>462</v>
      </c>
      <c r="B1296" s="36" t="s">
        <v>1491</v>
      </c>
      <c r="C1296" s="48" t="s">
        <v>14</v>
      </c>
      <c r="D1296" s="17"/>
      <c r="E1296" s="17"/>
      <c r="F1296" s="17">
        <v>-43.68</v>
      </c>
      <c r="G1296" s="17"/>
      <c r="H1296" s="17"/>
      <c r="I1296" s="17"/>
      <c r="J1296" s="17"/>
      <c r="HK1296" s="29"/>
      <c r="HL1296" s="29"/>
      <c r="HM1296" s="29"/>
      <c r="HN1296" s="29"/>
      <c r="HO1296" s="29"/>
      <c r="HP1296" s="29"/>
      <c r="HQ1296" s="29"/>
      <c r="HR1296" s="29"/>
      <c r="HS1296" s="29"/>
      <c r="HT1296" s="29"/>
      <c r="HU1296" s="29"/>
      <c r="HV1296" s="29"/>
      <c r="HW1296" s="29"/>
      <c r="HX1296" s="29"/>
      <c r="HY1296" s="29"/>
      <c r="HZ1296" s="29"/>
      <c r="IA1296" s="29"/>
    </row>
    <row r="1297" spans="1:235" s="14" customFormat="1" ht="18.75" hidden="1" customHeight="1">
      <c r="A1297" s="22" t="s">
        <v>570</v>
      </c>
      <c r="B1297" s="36" t="s">
        <v>571</v>
      </c>
      <c r="C1297" s="48" t="s">
        <v>58</v>
      </c>
      <c r="D1297" s="17">
        <v>-37.51</v>
      </c>
      <c r="E1297" s="17">
        <v>-69.989999999999995</v>
      </c>
      <c r="F1297" s="17">
        <v>-7.26</v>
      </c>
      <c r="G1297" s="17"/>
      <c r="H1297" s="17"/>
      <c r="I1297" s="17"/>
      <c r="J1297" s="17"/>
      <c r="HK1297" s="29"/>
      <c r="HL1297" s="29"/>
      <c r="HM1297" s="29"/>
      <c r="HN1297" s="29"/>
      <c r="HO1297" s="29"/>
      <c r="HP1297" s="29"/>
      <c r="HQ1297" s="29"/>
      <c r="HR1297" s="29"/>
      <c r="HS1297" s="29"/>
      <c r="HT1297" s="29"/>
      <c r="HU1297" s="29"/>
      <c r="HV1297" s="29"/>
      <c r="HW1297" s="29"/>
      <c r="HX1297" s="29"/>
      <c r="HY1297" s="29"/>
      <c r="HZ1297" s="29"/>
      <c r="IA1297" s="29"/>
    </row>
    <row r="1298" spans="1:235" s="14" customFormat="1" ht="18.75" hidden="1" customHeight="1">
      <c r="A1298" s="22" t="s">
        <v>572</v>
      </c>
      <c r="B1298" s="36" t="s">
        <v>573</v>
      </c>
      <c r="C1298" s="48" t="s">
        <v>58</v>
      </c>
      <c r="D1298" s="17">
        <v>-2.39</v>
      </c>
      <c r="E1298" s="17"/>
      <c r="F1298" s="17"/>
      <c r="G1298" s="17"/>
      <c r="H1298" s="17"/>
      <c r="I1298" s="17"/>
      <c r="J1298" s="17"/>
      <c r="HK1298" s="29"/>
      <c r="HL1298" s="29"/>
      <c r="HM1298" s="29"/>
      <c r="HN1298" s="29"/>
      <c r="HO1298" s="29"/>
      <c r="HP1298" s="29"/>
      <c r="HQ1298" s="29"/>
      <c r="HR1298" s="29"/>
      <c r="HS1298" s="29"/>
      <c r="HT1298" s="29"/>
      <c r="HU1298" s="29"/>
      <c r="HV1298" s="29"/>
      <c r="HW1298" s="29"/>
      <c r="HX1298" s="29"/>
      <c r="HY1298" s="29"/>
      <c r="HZ1298" s="29"/>
      <c r="IA1298" s="29"/>
    </row>
    <row r="1299" spans="1:235" s="14" customFormat="1" ht="18.75" hidden="1" customHeight="1">
      <c r="A1299" s="22" t="s">
        <v>1308</v>
      </c>
      <c r="B1299" s="36" t="s">
        <v>294</v>
      </c>
      <c r="C1299" s="48" t="s">
        <v>132</v>
      </c>
      <c r="D1299" s="17"/>
      <c r="E1299" s="17">
        <v>-112001.54</v>
      </c>
      <c r="F1299" s="17">
        <v>-73.88</v>
      </c>
      <c r="G1299" s="17"/>
      <c r="H1299" s="17"/>
      <c r="I1299" s="17"/>
      <c r="J1299" s="17"/>
      <c r="HK1299" s="29"/>
      <c r="HL1299" s="29"/>
      <c r="HM1299" s="29"/>
      <c r="HN1299" s="29"/>
      <c r="HO1299" s="29"/>
      <c r="HP1299" s="29"/>
      <c r="HQ1299" s="29"/>
      <c r="HR1299" s="29"/>
      <c r="HS1299" s="29"/>
      <c r="HT1299" s="29"/>
      <c r="HU1299" s="29"/>
      <c r="HV1299" s="29"/>
      <c r="HW1299" s="29"/>
      <c r="HX1299" s="29"/>
      <c r="HY1299" s="29"/>
      <c r="HZ1299" s="29"/>
      <c r="IA1299" s="29"/>
    </row>
    <row r="1300" spans="1:235" s="14" customFormat="1" ht="18.75" customHeight="1">
      <c r="A1300" s="44"/>
      <c r="B1300" s="54" t="s">
        <v>224</v>
      </c>
      <c r="C1300" s="104"/>
      <c r="D1300" s="43">
        <f>SUM(D1301:D1312)</f>
        <v>-21977773.09</v>
      </c>
      <c r="E1300" s="43">
        <f>SUM(E1301:E1312)</f>
        <v>-92623325.429999992</v>
      </c>
      <c r="F1300" s="43">
        <f>SUM(F1301:F1312)</f>
        <v>-89638546.709999993</v>
      </c>
      <c r="G1300" s="43">
        <f>SUM(G1301:G1312)</f>
        <v>0</v>
      </c>
      <c r="H1300" s="17"/>
      <c r="I1300" s="17"/>
      <c r="J1300" s="17"/>
      <c r="HK1300" s="29"/>
      <c r="HL1300" s="29"/>
      <c r="HM1300" s="29"/>
      <c r="HN1300" s="29"/>
      <c r="HO1300" s="29"/>
      <c r="HP1300" s="29"/>
      <c r="HQ1300" s="29"/>
      <c r="HR1300" s="29"/>
      <c r="HS1300" s="29"/>
      <c r="HT1300" s="29"/>
      <c r="HU1300" s="29"/>
      <c r="HV1300" s="29"/>
      <c r="HW1300" s="29"/>
      <c r="HX1300" s="29"/>
      <c r="HY1300" s="29"/>
      <c r="HZ1300" s="29"/>
      <c r="IA1300" s="29"/>
    </row>
    <row r="1301" spans="1:235" s="14" customFormat="1" ht="18.75" hidden="1" customHeight="1">
      <c r="A1301" s="22" t="s">
        <v>612</v>
      </c>
      <c r="B1301" s="36" t="s">
        <v>613</v>
      </c>
      <c r="C1301" s="48" t="s">
        <v>614</v>
      </c>
      <c r="D1301" s="16">
        <v>-35.1</v>
      </c>
      <c r="E1301" s="43"/>
      <c r="F1301" s="43"/>
      <c r="G1301" s="43"/>
      <c r="H1301" s="17"/>
      <c r="I1301" s="17"/>
      <c r="J1301" s="17"/>
      <c r="HK1301" s="29"/>
      <c r="HL1301" s="29"/>
      <c r="HM1301" s="29"/>
      <c r="HN1301" s="29"/>
      <c r="HO1301" s="29"/>
      <c r="HP1301" s="29"/>
      <c r="HQ1301" s="29"/>
      <c r="HR1301" s="29"/>
      <c r="HS1301" s="29"/>
      <c r="HT1301" s="29"/>
      <c r="HU1301" s="29"/>
      <c r="HV1301" s="29"/>
      <c r="HW1301" s="29"/>
      <c r="HX1301" s="29"/>
      <c r="HY1301" s="29"/>
      <c r="HZ1301" s="29"/>
      <c r="IA1301" s="29"/>
    </row>
    <row r="1302" spans="1:235" s="14" customFormat="1" ht="18.75" hidden="1" customHeight="1">
      <c r="A1302" s="22" t="s">
        <v>637</v>
      </c>
      <c r="B1302" s="22" t="s">
        <v>638</v>
      </c>
      <c r="C1302" s="48" t="s">
        <v>75</v>
      </c>
      <c r="D1302" s="16">
        <v>-92.47</v>
      </c>
      <c r="E1302" s="43"/>
      <c r="F1302" s="43"/>
      <c r="G1302" s="43"/>
      <c r="H1302" s="17"/>
      <c r="I1302" s="17"/>
      <c r="J1302" s="17"/>
      <c r="HK1302" s="29"/>
      <c r="HL1302" s="29"/>
      <c r="HM1302" s="29"/>
      <c r="HN1302" s="29"/>
      <c r="HO1302" s="29"/>
      <c r="HP1302" s="29"/>
      <c r="HQ1302" s="29"/>
      <c r="HR1302" s="29"/>
      <c r="HS1302" s="29"/>
      <c r="HT1302" s="29"/>
      <c r="HU1302" s="29"/>
      <c r="HV1302" s="29"/>
      <c r="HW1302" s="29"/>
      <c r="HX1302" s="29"/>
      <c r="HY1302" s="29"/>
      <c r="HZ1302" s="29"/>
      <c r="IA1302" s="29"/>
    </row>
    <row r="1303" spans="1:235" s="14" customFormat="1" ht="18.75" hidden="1" customHeight="1">
      <c r="A1303" s="22" t="s">
        <v>643</v>
      </c>
      <c r="B1303" s="22" t="s">
        <v>644</v>
      </c>
      <c r="C1303" s="48" t="s">
        <v>91</v>
      </c>
      <c r="D1303" s="16">
        <v>-1174.3499999999999</v>
      </c>
      <c r="E1303" s="43"/>
      <c r="F1303" s="43"/>
      <c r="G1303" s="43"/>
      <c r="H1303" s="17"/>
      <c r="I1303" s="17"/>
      <c r="J1303" s="17"/>
      <c r="HK1303" s="29"/>
      <c r="HL1303" s="29"/>
      <c r="HM1303" s="29"/>
      <c r="HN1303" s="29"/>
      <c r="HO1303" s="29"/>
      <c r="HP1303" s="29"/>
      <c r="HQ1303" s="29"/>
      <c r="HR1303" s="29"/>
      <c r="HS1303" s="29"/>
      <c r="HT1303" s="29"/>
      <c r="HU1303" s="29"/>
      <c r="HV1303" s="29"/>
      <c r="HW1303" s="29"/>
      <c r="HX1303" s="29"/>
      <c r="HY1303" s="29"/>
      <c r="HZ1303" s="29"/>
      <c r="IA1303" s="29"/>
    </row>
    <row r="1304" spans="1:235" s="14" customFormat="1" ht="18.75" hidden="1" customHeight="1">
      <c r="A1304" s="22" t="s">
        <v>712</v>
      </c>
      <c r="B1304" s="36" t="s">
        <v>713</v>
      </c>
      <c r="C1304" s="48" t="s">
        <v>47</v>
      </c>
      <c r="D1304" s="17">
        <v>-715168.4</v>
      </c>
      <c r="E1304" s="17">
        <v>-2291787.13</v>
      </c>
      <c r="F1304" s="17">
        <v>-1654112.5</v>
      </c>
      <c r="G1304" s="17"/>
      <c r="H1304" s="17"/>
      <c r="I1304" s="17"/>
      <c r="J1304" s="17"/>
      <c r="HK1304" s="29"/>
      <c r="HL1304" s="29"/>
      <c r="HM1304" s="29"/>
      <c r="HN1304" s="29"/>
      <c r="HO1304" s="29"/>
      <c r="HP1304" s="29"/>
      <c r="HQ1304" s="29"/>
      <c r="HR1304" s="29"/>
      <c r="HS1304" s="29"/>
      <c r="HT1304" s="29"/>
      <c r="HU1304" s="29"/>
      <c r="HV1304" s="29"/>
      <c r="HW1304" s="29"/>
      <c r="HX1304" s="29"/>
      <c r="HY1304" s="29"/>
      <c r="HZ1304" s="29"/>
      <c r="IA1304" s="29"/>
    </row>
    <row r="1305" spans="1:235" s="14" customFormat="1" ht="18.75" hidden="1" customHeight="1">
      <c r="A1305" s="22" t="s">
        <v>802</v>
      </c>
      <c r="B1305" s="22" t="s">
        <v>158</v>
      </c>
      <c r="C1305" s="48" t="s">
        <v>14</v>
      </c>
      <c r="D1305" s="17"/>
      <c r="E1305" s="17">
        <v>-10015.040000000001</v>
      </c>
      <c r="F1305" s="17"/>
      <c r="G1305" s="17"/>
      <c r="H1305" s="17"/>
      <c r="I1305" s="17"/>
      <c r="J1305" s="17"/>
      <c r="HK1305" s="29"/>
      <c r="HL1305" s="29"/>
      <c r="HM1305" s="29"/>
      <c r="HN1305" s="29"/>
      <c r="HO1305" s="29"/>
      <c r="HP1305" s="29"/>
      <c r="HQ1305" s="29"/>
      <c r="HR1305" s="29"/>
      <c r="HS1305" s="29"/>
      <c r="HT1305" s="29"/>
      <c r="HU1305" s="29"/>
      <c r="HV1305" s="29"/>
      <c r="HW1305" s="29"/>
      <c r="HX1305" s="29"/>
      <c r="HY1305" s="29"/>
      <c r="HZ1305" s="29"/>
      <c r="IA1305" s="29"/>
    </row>
    <row r="1306" spans="1:235" s="14" customFormat="1" ht="18.75" hidden="1" customHeight="1">
      <c r="A1306" s="22" t="s">
        <v>1956</v>
      </c>
      <c r="B1306" s="36" t="s">
        <v>159</v>
      </c>
      <c r="C1306" s="48" t="s">
        <v>47</v>
      </c>
      <c r="D1306" s="17">
        <v>-19738838.710000001</v>
      </c>
      <c r="E1306" s="17">
        <v>-37700760.359999999</v>
      </c>
      <c r="F1306" s="17">
        <v>-87983905.549999997</v>
      </c>
      <c r="G1306" s="17"/>
      <c r="H1306" s="17"/>
      <c r="I1306" s="17"/>
      <c r="J1306" s="17"/>
      <c r="HK1306" s="29"/>
      <c r="HL1306" s="29"/>
      <c r="HM1306" s="29"/>
      <c r="HN1306" s="29"/>
      <c r="HO1306" s="29"/>
      <c r="HP1306" s="29"/>
      <c r="HQ1306" s="29"/>
      <c r="HR1306" s="29"/>
      <c r="HS1306" s="29"/>
      <c r="HT1306" s="29"/>
      <c r="HU1306" s="29"/>
      <c r="HV1306" s="29"/>
      <c r="HW1306" s="29"/>
      <c r="HX1306" s="29"/>
      <c r="HY1306" s="29"/>
      <c r="HZ1306" s="29"/>
      <c r="IA1306" s="29"/>
    </row>
    <row r="1307" spans="1:235" s="14" customFormat="1" ht="18.75" hidden="1" customHeight="1">
      <c r="A1307" s="22" t="s">
        <v>809</v>
      </c>
      <c r="B1307" s="36" t="s">
        <v>160</v>
      </c>
      <c r="C1307" s="48" t="s">
        <v>47</v>
      </c>
      <c r="D1307" s="17">
        <v>-6868.43</v>
      </c>
      <c r="E1307" s="17">
        <v>-148112.38</v>
      </c>
      <c r="F1307" s="17"/>
      <c r="G1307" s="17"/>
      <c r="H1307" s="17"/>
      <c r="I1307" s="17"/>
      <c r="J1307" s="17"/>
      <c r="HK1307" s="29"/>
      <c r="HL1307" s="29"/>
      <c r="HM1307" s="29"/>
      <c r="HN1307" s="29"/>
      <c r="HO1307" s="29"/>
      <c r="HP1307" s="29"/>
      <c r="HQ1307" s="29"/>
      <c r="HR1307" s="29"/>
      <c r="HS1307" s="29"/>
      <c r="HT1307" s="29"/>
      <c r="HU1307" s="29"/>
      <c r="HV1307" s="29"/>
      <c r="HW1307" s="29"/>
      <c r="HX1307" s="29"/>
      <c r="HY1307" s="29"/>
      <c r="HZ1307" s="29"/>
      <c r="IA1307" s="29"/>
    </row>
    <row r="1308" spans="1:235" s="14" customFormat="1" ht="18.75" hidden="1" customHeight="1">
      <c r="A1308" s="22" t="s">
        <v>810</v>
      </c>
      <c r="B1308" s="36" t="s">
        <v>161</v>
      </c>
      <c r="C1308" s="48" t="s">
        <v>47</v>
      </c>
      <c r="D1308" s="17">
        <v>-11112.09</v>
      </c>
      <c r="E1308" s="17">
        <v>-249615.16</v>
      </c>
      <c r="F1308" s="17"/>
      <c r="G1308" s="17"/>
      <c r="H1308" s="17"/>
      <c r="I1308" s="17"/>
      <c r="J1308" s="17"/>
      <c r="HK1308" s="29"/>
      <c r="HL1308" s="29"/>
      <c r="HM1308" s="29"/>
      <c r="HN1308" s="29"/>
      <c r="HO1308" s="29"/>
      <c r="HP1308" s="29"/>
      <c r="HQ1308" s="29"/>
      <c r="HR1308" s="29"/>
      <c r="HS1308" s="29"/>
      <c r="HT1308" s="29"/>
      <c r="HU1308" s="29"/>
      <c r="HV1308" s="29"/>
      <c r="HW1308" s="29"/>
      <c r="HX1308" s="29"/>
      <c r="HY1308" s="29"/>
      <c r="HZ1308" s="29"/>
      <c r="IA1308" s="29"/>
    </row>
    <row r="1309" spans="1:235" s="14" customFormat="1" ht="18.75" hidden="1" customHeight="1">
      <c r="A1309" s="22" t="s">
        <v>811</v>
      </c>
      <c r="B1309" s="36" t="s">
        <v>264</v>
      </c>
      <c r="C1309" s="48" t="s">
        <v>47</v>
      </c>
      <c r="D1309" s="17">
        <v>-998955.16</v>
      </c>
      <c r="E1309" s="17">
        <v>-1435915.9</v>
      </c>
      <c r="F1309" s="17"/>
      <c r="G1309" s="17"/>
      <c r="H1309" s="17"/>
      <c r="I1309" s="17"/>
      <c r="J1309" s="17"/>
      <c r="HK1309" s="29"/>
      <c r="HL1309" s="29"/>
      <c r="HM1309" s="29"/>
      <c r="HN1309" s="29"/>
      <c r="HO1309" s="29"/>
      <c r="HP1309" s="29"/>
      <c r="HQ1309" s="29"/>
      <c r="HR1309" s="29"/>
      <c r="HS1309" s="29"/>
      <c r="HT1309" s="29"/>
      <c r="HU1309" s="29"/>
      <c r="HV1309" s="29"/>
      <c r="HW1309" s="29"/>
      <c r="HX1309" s="29"/>
      <c r="HY1309" s="29"/>
      <c r="HZ1309" s="29"/>
      <c r="IA1309" s="29"/>
    </row>
    <row r="1310" spans="1:235" s="14" customFormat="1" ht="18.75" hidden="1" customHeight="1">
      <c r="A1310" s="22" t="s">
        <v>1810</v>
      </c>
      <c r="B1310" s="36" t="s">
        <v>225</v>
      </c>
      <c r="C1310" s="48" t="s">
        <v>47</v>
      </c>
      <c r="D1310" s="17">
        <v>-505528.38</v>
      </c>
      <c r="E1310" s="17">
        <v>-50786954.350000001</v>
      </c>
      <c r="F1310" s="17"/>
      <c r="G1310" s="17"/>
      <c r="H1310" s="17"/>
      <c r="I1310" s="17"/>
      <c r="J1310" s="17"/>
      <c r="HK1310" s="29"/>
      <c r="HL1310" s="29"/>
      <c r="HM1310" s="29"/>
      <c r="HN1310" s="29"/>
      <c r="HO1310" s="29"/>
      <c r="HP1310" s="29"/>
      <c r="HQ1310" s="29"/>
      <c r="HR1310" s="29"/>
      <c r="HS1310" s="29"/>
      <c r="HT1310" s="29"/>
      <c r="HU1310" s="29"/>
      <c r="HV1310" s="29"/>
      <c r="HW1310" s="29"/>
      <c r="HX1310" s="29"/>
      <c r="HY1310" s="29"/>
      <c r="HZ1310" s="29"/>
      <c r="IA1310" s="29"/>
    </row>
    <row r="1311" spans="1:235" s="14" customFormat="1" ht="18.75" hidden="1" customHeight="1">
      <c r="A1311" s="22" t="s">
        <v>2043</v>
      </c>
      <c r="B1311" s="36" t="s">
        <v>2044</v>
      </c>
      <c r="C1311" s="48" t="s">
        <v>135</v>
      </c>
      <c r="D1311" s="17"/>
      <c r="E1311" s="17">
        <v>-165.11</v>
      </c>
      <c r="F1311" s="17"/>
      <c r="G1311" s="17"/>
      <c r="H1311" s="17"/>
      <c r="I1311" s="17"/>
      <c r="J1311" s="17"/>
      <c r="HK1311" s="29"/>
      <c r="HL1311" s="29"/>
      <c r="HM1311" s="29"/>
      <c r="HN1311" s="29"/>
      <c r="HO1311" s="29"/>
      <c r="HP1311" s="29"/>
      <c r="HQ1311" s="29"/>
      <c r="HR1311" s="29"/>
      <c r="HS1311" s="29"/>
      <c r="HT1311" s="29"/>
      <c r="HU1311" s="29"/>
      <c r="HV1311" s="29"/>
      <c r="HW1311" s="29"/>
      <c r="HX1311" s="29"/>
      <c r="HY1311" s="29"/>
      <c r="HZ1311" s="29"/>
      <c r="IA1311" s="29"/>
    </row>
    <row r="1312" spans="1:235" s="14" customFormat="1" ht="18.75" hidden="1" customHeight="1">
      <c r="A1312" s="22" t="s">
        <v>2057</v>
      </c>
      <c r="B1312" s="22" t="s">
        <v>1275</v>
      </c>
      <c r="C1312" s="23" t="s">
        <v>47</v>
      </c>
      <c r="D1312" s="17">
        <v>0</v>
      </c>
      <c r="E1312" s="17"/>
      <c r="F1312" s="17">
        <v>-528.66</v>
      </c>
      <c r="G1312" s="17"/>
      <c r="H1312" s="17"/>
      <c r="I1312" s="17"/>
      <c r="J1312" s="17"/>
      <c r="HK1312" s="29"/>
      <c r="HL1312" s="29"/>
      <c r="HM1312" s="29"/>
      <c r="HN1312" s="29"/>
      <c r="HO1312" s="29"/>
      <c r="HP1312" s="29"/>
      <c r="HQ1312" s="29"/>
      <c r="HR1312" s="29"/>
      <c r="HS1312" s="29"/>
      <c r="HT1312" s="29"/>
      <c r="HU1312" s="29"/>
      <c r="HV1312" s="29"/>
      <c r="HW1312" s="29"/>
      <c r="HX1312" s="29"/>
      <c r="HY1312" s="29"/>
      <c r="HZ1312" s="29"/>
      <c r="IA1312" s="29"/>
    </row>
    <row r="1313" spans="1:236" s="14" customFormat="1" ht="13.5" customHeight="1">
      <c r="A1313" s="22"/>
      <c r="B1313" s="54" t="s">
        <v>226</v>
      </c>
      <c r="C1313" s="48"/>
      <c r="D1313" s="43">
        <f t="shared" ref="D1313:J1313" si="431">D988+D995+D1007+D1141+D1271+D1300</f>
        <v>-69938050.489999995</v>
      </c>
      <c r="E1313" s="43">
        <f t="shared" si="431"/>
        <v>-144542454.16999999</v>
      </c>
      <c r="F1313" s="43">
        <f t="shared" si="431"/>
        <v>-152323118.13</v>
      </c>
      <c r="G1313" s="43">
        <f t="shared" si="431"/>
        <v>-68278176.969999999</v>
      </c>
      <c r="H1313" s="43">
        <f t="shared" si="431"/>
        <v>-73127940</v>
      </c>
      <c r="I1313" s="43">
        <f t="shared" si="431"/>
        <v>-73436280</v>
      </c>
      <c r="J1313" s="43">
        <f t="shared" si="431"/>
        <v>-75637400</v>
      </c>
      <c r="HK1313" s="29"/>
      <c r="HL1313" s="29"/>
      <c r="HM1313" s="29"/>
      <c r="HN1313" s="29"/>
      <c r="HO1313" s="29"/>
      <c r="HP1313" s="29"/>
      <c r="HQ1313" s="29"/>
      <c r="HR1313" s="29"/>
      <c r="HS1313" s="29"/>
      <c r="HT1313" s="29"/>
      <c r="HU1313" s="29"/>
      <c r="HV1313" s="29"/>
      <c r="HW1313" s="29"/>
      <c r="HX1313" s="29"/>
      <c r="HY1313" s="29"/>
      <c r="HZ1313" s="29"/>
      <c r="IA1313" s="29"/>
    </row>
    <row r="1314" spans="1:236" ht="13.5" customHeight="1">
      <c r="A1314" s="39"/>
      <c r="B1314" s="40" t="s">
        <v>227</v>
      </c>
      <c r="C1314" s="103"/>
      <c r="D1314" s="91">
        <f t="shared" ref="D1314:J1314" si="432">SUM(D2+D778+D944+D1313)</f>
        <v>780413305</v>
      </c>
      <c r="E1314" s="91">
        <f t="shared" si="432"/>
        <v>850445745.05000007</v>
      </c>
      <c r="F1314" s="91">
        <f t="shared" si="432"/>
        <v>880765837.79999995</v>
      </c>
      <c r="G1314" s="91">
        <f t="shared" si="432"/>
        <v>992499999.99634492</v>
      </c>
      <c r="H1314" s="91">
        <f t="shared" si="432"/>
        <v>1072549999.9951897</v>
      </c>
      <c r="I1314" s="91">
        <f t="shared" si="432"/>
        <v>1067225000.0023084</v>
      </c>
      <c r="J1314" s="91">
        <f t="shared" si="432"/>
        <v>1082400000.0010777</v>
      </c>
    </row>
    <row r="1315" spans="1:236" s="15" customFormat="1" ht="15" hidden="1">
      <c r="A1315" s="55"/>
      <c r="B1315" s="56"/>
      <c r="C1315" s="107"/>
      <c r="D1315" s="57">
        <v>780413305</v>
      </c>
      <c r="E1315" s="57">
        <v>850445745.04999995</v>
      </c>
      <c r="F1315" s="57">
        <v>880765837.79999995</v>
      </c>
      <c r="G1315" s="57">
        <v>972470023.02999997</v>
      </c>
      <c r="H1315" s="57">
        <v>915200000</v>
      </c>
      <c r="I1315" s="57">
        <v>956000000</v>
      </c>
      <c r="J1315" s="57">
        <v>956000000</v>
      </c>
      <c r="HK1315" s="29"/>
      <c r="HL1315" s="29"/>
      <c r="HM1315" s="29"/>
      <c r="HN1315" s="29"/>
      <c r="HO1315" s="29"/>
      <c r="HP1315" s="29"/>
      <c r="HQ1315" s="29"/>
      <c r="HR1315" s="29"/>
      <c r="HS1315" s="29"/>
      <c r="HT1315" s="29"/>
      <c r="HU1315" s="29"/>
      <c r="HV1315" s="29"/>
      <c r="HW1315" s="29"/>
      <c r="HX1315" s="29"/>
      <c r="HY1315" s="29"/>
      <c r="HZ1315" s="29"/>
      <c r="IA1315" s="29"/>
    </row>
    <row r="1316" spans="1:236" s="33" customFormat="1" ht="12" hidden="1" customHeight="1">
      <c r="A1316" s="58"/>
      <c r="B1316" s="59" t="s">
        <v>219</v>
      </c>
      <c r="C1316" s="108"/>
      <c r="D1316" s="57">
        <f t="shared" ref="D1316:E1316" si="433">D1315-D1314</f>
        <v>0</v>
      </c>
      <c r="E1316" s="57">
        <f t="shared" si="433"/>
        <v>0</v>
      </c>
      <c r="F1316" s="57">
        <f t="shared" ref="F1316:I1316" si="434">F1314-F1315</f>
        <v>0</v>
      </c>
      <c r="G1316" s="57">
        <f t="shared" si="434"/>
        <v>20029976.966344953</v>
      </c>
      <c r="H1316" s="57">
        <f t="shared" si="434"/>
        <v>157349999.99518967</v>
      </c>
      <c r="I1316" s="57">
        <f t="shared" si="434"/>
        <v>111225000.00230837</v>
      </c>
      <c r="J1316" s="57">
        <f t="shared" ref="J1316" si="435">J1314-J1315</f>
        <v>126400000.00107765</v>
      </c>
      <c r="K1316" s="32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  <c r="V1316" s="32"/>
      <c r="W1316" s="32"/>
      <c r="X1316" s="32"/>
      <c r="Y1316" s="32"/>
      <c r="Z1316" s="32"/>
      <c r="AA1316" s="32"/>
      <c r="AB1316" s="32"/>
      <c r="AC1316" s="32"/>
      <c r="AD1316" s="32"/>
      <c r="AE1316" s="32"/>
      <c r="AF1316" s="32"/>
      <c r="AG1316" s="32"/>
      <c r="AH1316" s="32"/>
      <c r="AI1316" s="32"/>
      <c r="AJ1316" s="32"/>
      <c r="AK1316" s="32"/>
      <c r="AL1316" s="32"/>
      <c r="AM1316" s="32"/>
      <c r="AN1316" s="32"/>
      <c r="AO1316" s="32"/>
      <c r="AP1316" s="32"/>
      <c r="AQ1316" s="32"/>
      <c r="AR1316" s="32"/>
      <c r="AS1316" s="32"/>
      <c r="AT1316" s="32"/>
      <c r="AU1316" s="32"/>
      <c r="AV1316" s="32"/>
      <c r="AW1316" s="32"/>
      <c r="AX1316" s="32"/>
      <c r="AY1316" s="32"/>
      <c r="AZ1316" s="32"/>
      <c r="BA1316" s="32"/>
      <c r="BB1316" s="32"/>
      <c r="BC1316" s="32"/>
      <c r="BD1316" s="32"/>
      <c r="BE1316" s="32"/>
      <c r="BF1316" s="32"/>
      <c r="BG1316" s="32"/>
      <c r="BH1316" s="32"/>
      <c r="BI1316" s="32"/>
      <c r="BJ1316" s="32"/>
      <c r="BK1316" s="32"/>
      <c r="BL1316" s="32"/>
      <c r="BM1316" s="32"/>
      <c r="BN1316" s="32"/>
      <c r="BO1316" s="32"/>
      <c r="BP1316" s="32"/>
      <c r="BQ1316" s="32"/>
      <c r="BR1316" s="32"/>
      <c r="BS1316" s="32"/>
      <c r="BT1316" s="32"/>
      <c r="BU1316" s="32"/>
      <c r="BV1316" s="32"/>
      <c r="BW1316" s="32"/>
      <c r="BX1316" s="32"/>
      <c r="BY1316" s="32"/>
      <c r="BZ1316" s="32"/>
      <c r="CA1316" s="32"/>
      <c r="CB1316" s="32"/>
      <c r="CC1316" s="32"/>
      <c r="CD1316" s="32"/>
      <c r="CE1316" s="32"/>
      <c r="CF1316" s="32"/>
      <c r="CG1316" s="32"/>
      <c r="CH1316" s="32"/>
      <c r="CI1316" s="32"/>
      <c r="CJ1316" s="32"/>
      <c r="CK1316" s="32"/>
      <c r="CL1316" s="32"/>
      <c r="CM1316" s="32"/>
      <c r="CN1316" s="32"/>
      <c r="CO1316" s="32"/>
      <c r="CP1316" s="32"/>
      <c r="CQ1316" s="32"/>
      <c r="CR1316" s="32"/>
      <c r="CS1316" s="32"/>
      <c r="CT1316" s="32"/>
      <c r="CU1316" s="32"/>
      <c r="CV1316" s="32"/>
      <c r="CW1316" s="32"/>
      <c r="CX1316" s="32"/>
      <c r="CY1316" s="32"/>
      <c r="CZ1316" s="32"/>
      <c r="DA1316" s="32"/>
      <c r="DB1316" s="32"/>
      <c r="DC1316" s="32"/>
      <c r="DD1316" s="32"/>
      <c r="DE1316" s="32"/>
      <c r="DF1316" s="32"/>
      <c r="DG1316" s="32"/>
      <c r="DH1316" s="32"/>
      <c r="DI1316" s="32"/>
      <c r="DJ1316" s="32"/>
      <c r="DK1316" s="32"/>
      <c r="DL1316" s="32"/>
      <c r="DM1316" s="32"/>
      <c r="DN1316" s="32"/>
      <c r="DO1316" s="32"/>
      <c r="DP1316" s="32"/>
      <c r="DQ1316" s="32"/>
      <c r="DR1316" s="32"/>
      <c r="DS1316" s="32"/>
      <c r="DT1316" s="32"/>
      <c r="DU1316" s="32"/>
      <c r="DV1316" s="32"/>
      <c r="DW1316" s="32"/>
      <c r="DX1316" s="32"/>
      <c r="DY1316" s="32"/>
      <c r="DZ1316" s="32"/>
      <c r="EA1316" s="32"/>
      <c r="EB1316" s="32"/>
      <c r="EC1316" s="32"/>
      <c r="ED1316" s="32"/>
      <c r="EE1316" s="32"/>
      <c r="EF1316" s="32"/>
      <c r="EG1316" s="32"/>
      <c r="EH1316" s="32"/>
      <c r="EI1316" s="32"/>
      <c r="EJ1316" s="32"/>
      <c r="EK1316" s="32"/>
      <c r="EL1316" s="32"/>
      <c r="EM1316" s="32"/>
      <c r="EN1316" s="32"/>
      <c r="EO1316" s="32"/>
      <c r="EP1316" s="32"/>
      <c r="EQ1316" s="32"/>
      <c r="ER1316" s="32"/>
      <c r="ES1316" s="32"/>
      <c r="ET1316" s="32"/>
      <c r="EU1316" s="32"/>
      <c r="EV1316" s="32"/>
      <c r="EW1316" s="32"/>
      <c r="EX1316" s="32"/>
      <c r="EY1316" s="32"/>
      <c r="EZ1316" s="32"/>
      <c r="FA1316" s="32"/>
      <c r="FB1316" s="32"/>
      <c r="FC1316" s="32"/>
      <c r="FD1316" s="32"/>
      <c r="FE1316" s="32"/>
      <c r="FF1316" s="32"/>
      <c r="FG1316" s="32"/>
      <c r="FH1316" s="32"/>
      <c r="FI1316" s="32"/>
      <c r="FJ1316" s="32"/>
      <c r="FK1316" s="32"/>
      <c r="FL1316" s="32"/>
      <c r="FM1316" s="32"/>
      <c r="FN1316" s="32"/>
      <c r="FO1316" s="32"/>
      <c r="FP1316" s="32"/>
      <c r="FQ1316" s="32"/>
      <c r="FR1316" s="32"/>
      <c r="FS1316" s="32"/>
      <c r="FT1316" s="32"/>
      <c r="FU1316" s="32"/>
      <c r="FV1316" s="32"/>
      <c r="FW1316" s="32"/>
      <c r="FX1316" s="32"/>
      <c r="FY1316" s="32"/>
      <c r="FZ1316" s="32"/>
      <c r="GA1316" s="32"/>
      <c r="GB1316" s="32"/>
      <c r="GC1316" s="32"/>
      <c r="GD1316" s="32"/>
      <c r="GE1316" s="32"/>
      <c r="GF1316" s="32"/>
      <c r="GG1316" s="32"/>
      <c r="GH1316" s="32"/>
      <c r="GI1316" s="32"/>
      <c r="GJ1316" s="32"/>
      <c r="GK1316" s="32"/>
      <c r="GL1316" s="32"/>
      <c r="GM1316" s="32"/>
      <c r="GN1316" s="32"/>
      <c r="GO1316" s="32"/>
      <c r="GP1316" s="32"/>
      <c r="GQ1316" s="32"/>
      <c r="GR1316" s="32"/>
      <c r="GS1316" s="32"/>
      <c r="GT1316" s="32"/>
      <c r="GU1316" s="32"/>
      <c r="GV1316" s="32"/>
      <c r="GW1316" s="32"/>
      <c r="GX1316" s="32"/>
      <c r="GY1316" s="32"/>
      <c r="GZ1316" s="32"/>
      <c r="HA1316" s="32"/>
      <c r="HB1316" s="32"/>
      <c r="HC1316" s="32"/>
      <c r="HD1316" s="32"/>
      <c r="HE1316" s="32"/>
      <c r="HF1316" s="32"/>
      <c r="HG1316" s="32"/>
      <c r="HH1316" s="32"/>
      <c r="HI1316" s="32"/>
      <c r="HJ1316" s="32"/>
    </row>
    <row r="1317" spans="1:236" ht="13.15" customHeight="1"/>
    <row r="1318" spans="1:236" ht="13.5" customHeight="1">
      <c r="D1318" s="66"/>
      <c r="E1318" s="66"/>
      <c r="F1318" s="66"/>
      <c r="G1318" s="66"/>
      <c r="H1318" s="66"/>
      <c r="I1318" s="66"/>
      <c r="J1318" s="66"/>
    </row>
    <row r="1322" spans="1:236" ht="15.75" customHeight="1">
      <c r="D1322" s="66"/>
      <c r="E1322" s="66"/>
      <c r="F1322" s="66"/>
      <c r="G1322" s="66"/>
      <c r="H1322" s="66"/>
      <c r="I1322" s="66"/>
      <c r="J1322" s="66"/>
    </row>
    <row r="1326" spans="1:236" s="30" customFormat="1" ht="13.15" customHeight="1">
      <c r="A1326" s="50"/>
      <c r="B1326" s="60"/>
      <c r="C1326" s="109"/>
      <c r="D1326" s="66"/>
      <c r="E1326" s="66"/>
      <c r="F1326" s="66"/>
      <c r="G1326" s="66"/>
      <c r="H1326" s="66"/>
      <c r="I1326" s="66"/>
      <c r="J1326" s="66"/>
      <c r="HK1326" s="29"/>
      <c r="HL1326" s="29"/>
      <c r="HM1326" s="29"/>
      <c r="HN1326" s="29"/>
      <c r="HO1326" s="29"/>
      <c r="HP1326" s="29"/>
      <c r="HQ1326" s="29"/>
      <c r="HR1326" s="29"/>
      <c r="HS1326" s="29"/>
      <c r="HT1326" s="29"/>
      <c r="HU1326" s="29"/>
      <c r="HV1326" s="29"/>
      <c r="HW1326" s="29"/>
      <c r="HX1326" s="29"/>
      <c r="HY1326" s="29"/>
      <c r="HZ1326" s="29"/>
      <c r="IA1326" s="29"/>
      <c r="IB1326" s="29"/>
    </row>
  </sheetData>
  <sortState ref="A856:I891">
    <sortCondition ref="A856:A891"/>
  </sortState>
  <printOptions horizontalCentered="1"/>
  <pageMargins left="0.43307086614173229" right="0.27559055118110237" top="0.86614173228346458" bottom="0.35433070866141736" header="0.31496062992125984" footer="0.15748031496062992"/>
  <pageSetup paperSize="9" scale="88" firstPageNumber="0" fitToHeight="0" orientation="landscape" r:id="rId1"/>
  <headerFooter alignWithMargins="0">
    <oddHeader xml:space="preserve">&amp;CPREFEITURA MUNICIPAL DE SANTA MARIA
SECRETARIA DE MUNICÍPIO DE FINANÇAS&amp;12
&amp;10LDO - 2023
</oddHeader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zoomScaleSheetLayoutView="100" workbookViewId="0">
      <selection activeCell="H33" sqref="H33"/>
    </sheetView>
  </sheetViews>
  <sheetFormatPr defaultColWidth="11.7109375" defaultRowHeight="12.75"/>
  <cols>
    <col min="1" max="1" width="34" style="1" customWidth="1"/>
    <col min="2" max="4" width="12.42578125" style="1" customWidth="1"/>
    <col min="5" max="5" width="13" style="1" customWidth="1"/>
    <col min="6" max="6" width="13.140625" style="1" customWidth="1"/>
    <col min="7" max="8" width="12.7109375" style="1" customWidth="1"/>
    <col min="9" max="16384" width="11.7109375" style="1"/>
  </cols>
  <sheetData>
    <row r="1" spans="1:8" s="2" customFormat="1" ht="15.75">
      <c r="A1" s="119" t="s">
        <v>1493</v>
      </c>
      <c r="B1" s="120" t="s">
        <v>1494</v>
      </c>
      <c r="C1" s="120"/>
      <c r="D1" s="120"/>
      <c r="E1" s="120" t="s">
        <v>1495</v>
      </c>
      <c r="F1" s="120"/>
      <c r="G1" s="120"/>
      <c r="H1" s="120"/>
    </row>
    <row r="2" spans="1:8" s="2" customFormat="1" ht="15.75">
      <c r="A2" s="119"/>
      <c r="B2" s="117">
        <v>2019</v>
      </c>
      <c r="C2" s="117">
        <v>2020</v>
      </c>
      <c r="D2" s="117">
        <v>2021</v>
      </c>
      <c r="E2" s="117">
        <v>2022</v>
      </c>
      <c r="F2" s="117">
        <v>2023</v>
      </c>
      <c r="G2" s="117">
        <v>2024</v>
      </c>
      <c r="H2" s="117">
        <v>2025</v>
      </c>
    </row>
    <row r="3" spans="1:8" s="6" customFormat="1" ht="15" customHeight="1">
      <c r="A3" s="3" t="s">
        <v>1496</v>
      </c>
      <c r="B3" s="5">
        <f t="shared" ref="B3:E3" si="0">SUM(B4:B10)</f>
        <v>725597969.76999998</v>
      </c>
      <c r="C3" s="5">
        <f t="shared" si="0"/>
        <v>848511543.62000012</v>
      </c>
      <c r="D3" s="5">
        <f t="shared" si="0"/>
        <v>908868860.81999993</v>
      </c>
      <c r="E3" s="5">
        <f t="shared" si="0"/>
        <v>884317848.17634499</v>
      </c>
      <c r="F3" s="5">
        <f t="shared" ref="F3:G3" si="1">SUM(F4:F10)</f>
        <v>920473518.2351898</v>
      </c>
      <c r="G3" s="5">
        <f t="shared" si="1"/>
        <v>957436730.00230837</v>
      </c>
      <c r="H3" s="5">
        <f t="shared" ref="H3" si="2">SUM(H4:H10)</f>
        <v>977250850.00107777</v>
      </c>
    </row>
    <row r="4" spans="1:8" ht="15" customHeight="1">
      <c r="A4" s="7" t="s">
        <v>1497</v>
      </c>
      <c r="B4" s="8">
        <f>'Receita LDO 2023'!D3</f>
        <v>214936009.80000001</v>
      </c>
      <c r="C4" s="8">
        <f>'Receita LDO 2023'!E3</f>
        <v>215247283.5</v>
      </c>
      <c r="D4" s="8">
        <f>'Receita LDO 2023'!F3</f>
        <v>248098354.89999998</v>
      </c>
      <c r="E4" s="8">
        <f>'Receita LDO 2023'!G3</f>
        <v>268222100</v>
      </c>
      <c r="F4" s="8">
        <f>'Receita LDO 2023'!H3</f>
        <v>282452300</v>
      </c>
      <c r="G4" s="8">
        <f>'Receita LDO 2023'!I3</f>
        <v>296673900</v>
      </c>
      <c r="H4" s="8">
        <f>'Receita LDO 2023'!J3</f>
        <v>309561000</v>
      </c>
    </row>
    <row r="5" spans="1:8" ht="15" customHeight="1">
      <c r="A5" s="7" t="s">
        <v>1498</v>
      </c>
      <c r="B5" s="8">
        <f>'Receita LDO 2023'!D157</f>
        <v>45006075.600000001</v>
      </c>
      <c r="C5" s="8">
        <f>'Receita LDO 2023'!E157</f>
        <v>47989591.810000002</v>
      </c>
      <c r="D5" s="8">
        <f>'Receita LDO 2023'!F157</f>
        <v>53125628.469999999</v>
      </c>
      <c r="E5" s="8">
        <f>'Receita LDO 2023'!G157</f>
        <v>59084000</v>
      </c>
      <c r="F5" s="8">
        <f>'Receita LDO 2023'!H157</f>
        <v>61234000</v>
      </c>
      <c r="G5" s="8">
        <f>'Receita LDO 2023'!I157</f>
        <v>63173000</v>
      </c>
      <c r="H5" s="8">
        <f>'Receita LDO 2023'!J157</f>
        <v>54049000</v>
      </c>
    </row>
    <row r="6" spans="1:8" ht="15" customHeight="1">
      <c r="A6" s="7" t="s">
        <v>1499</v>
      </c>
      <c r="B6" s="8">
        <f>'Receita LDO 2023'!D201</f>
        <v>66041966.920000009</v>
      </c>
      <c r="C6" s="8">
        <f>'Receita LDO 2023'!E201</f>
        <v>129181548.80999999</v>
      </c>
      <c r="D6" s="8">
        <f>'Receita LDO 2023'!F201</f>
        <v>103993322.03</v>
      </c>
      <c r="E6" s="8">
        <f>'Receita LDO 2023'!G201</f>
        <v>33979290.640000001</v>
      </c>
      <c r="F6" s="8">
        <f>'Receita LDO 2023'!H201</f>
        <v>35301288.170000002</v>
      </c>
      <c r="G6" s="8">
        <f>'Receita LDO 2023'!I201</f>
        <v>36433071.210000001</v>
      </c>
      <c r="H6" s="8">
        <f>'Receita LDO 2023'!J201</f>
        <v>37066374.420000002</v>
      </c>
    </row>
    <row r="7" spans="1:8" ht="15" customHeight="1">
      <c r="A7" s="7" t="s">
        <v>1500</v>
      </c>
      <c r="B7" s="9">
        <f>'[1]Receita LDO 2017'!H304</f>
        <v>0</v>
      </c>
      <c r="C7" s="9"/>
      <c r="D7" s="9"/>
      <c r="E7" s="9"/>
      <c r="F7" s="9"/>
      <c r="G7" s="9"/>
      <c r="H7" s="9"/>
    </row>
    <row r="8" spans="1:8" ht="15" customHeight="1">
      <c r="A8" s="7" t="s">
        <v>1501</v>
      </c>
      <c r="B8" s="8">
        <f>'Receita LDO 2023'!D397</f>
        <v>275.92</v>
      </c>
      <c r="C8" s="8">
        <f>'Receita LDO 2023'!E397</f>
        <v>870724.83</v>
      </c>
      <c r="D8" s="8">
        <f>'Receita LDO 2023'!F397</f>
        <v>376766.36</v>
      </c>
      <c r="E8" s="8">
        <f>'Receita LDO 2023'!G397</f>
        <v>0</v>
      </c>
      <c r="F8" s="8">
        <f>'Receita LDO 2023'!H397</f>
        <v>0</v>
      </c>
      <c r="G8" s="8">
        <f>'Receita LDO 2023'!I397</f>
        <v>0</v>
      </c>
      <c r="H8" s="8">
        <f>'Receita LDO 2023'!J397</f>
        <v>0</v>
      </c>
    </row>
    <row r="9" spans="1:8" ht="15" customHeight="1">
      <c r="A9" s="7" t="s">
        <v>1502</v>
      </c>
      <c r="B9" s="8">
        <f>'Receita LDO 2023'!D429</f>
        <v>383393849.00999999</v>
      </c>
      <c r="C9" s="8">
        <f>'Receita LDO 2023'!E429</f>
        <v>441412378.71000004</v>
      </c>
      <c r="D9" s="8">
        <f>'Receita LDO 2023'!F429</f>
        <v>491535422.77000004</v>
      </c>
      <c r="E9" s="8">
        <f>'Receita LDO 2023'!G429</f>
        <v>511826057.53634501</v>
      </c>
      <c r="F9" s="8">
        <f>'Receita LDO 2023'!H429</f>
        <v>528566730.06518978</v>
      </c>
      <c r="G9" s="8">
        <f>'Receita LDO 2023'!I429</f>
        <v>547815756.29230845</v>
      </c>
      <c r="H9" s="8">
        <f>'Receita LDO 2023'!J429</f>
        <v>564023842.98107767</v>
      </c>
    </row>
    <row r="10" spans="1:8" ht="15" customHeight="1">
      <c r="A10" s="7" t="s">
        <v>193</v>
      </c>
      <c r="B10" s="8">
        <f>'Receita LDO 2023'!D637</f>
        <v>16219792.52</v>
      </c>
      <c r="C10" s="8">
        <f>'Receita LDO 2023'!E637</f>
        <v>13810015.960000001</v>
      </c>
      <c r="D10" s="8">
        <f>'Receita LDO 2023'!F637</f>
        <v>11739366.289999999</v>
      </c>
      <c r="E10" s="8">
        <f>'Receita LDO 2023'!G637</f>
        <v>11206400</v>
      </c>
      <c r="F10" s="8">
        <f>'Receita LDO 2023'!H637</f>
        <v>12919200</v>
      </c>
      <c r="G10" s="8">
        <f>'Receita LDO 2023'!I637</f>
        <v>13341002.5</v>
      </c>
      <c r="H10" s="8">
        <f>'Receita LDO 2023'!J637</f>
        <v>12550632.6</v>
      </c>
    </row>
    <row r="11" spans="1:8" s="6" customFormat="1" ht="15" customHeight="1">
      <c r="A11" s="3" t="s">
        <v>1503</v>
      </c>
      <c r="B11" s="5">
        <f t="shared" ref="B11:F11" si="3">SUM(B12:B15)</f>
        <v>30603967.139999997</v>
      </c>
      <c r="C11" s="5">
        <f t="shared" si="3"/>
        <v>42137082.659999996</v>
      </c>
      <c r="D11" s="5">
        <f t="shared" si="3"/>
        <v>17741604.740000002</v>
      </c>
      <c r="E11" s="5">
        <f t="shared" si="3"/>
        <v>53330136.280000001</v>
      </c>
      <c r="F11" s="5">
        <f t="shared" si="3"/>
        <v>81650421.75999999</v>
      </c>
      <c r="G11" s="5">
        <f t="shared" ref="G11:H11" si="4">SUM(G12:G15)</f>
        <v>25839550</v>
      </c>
      <c r="H11" s="5">
        <f t="shared" si="4"/>
        <v>13679550</v>
      </c>
    </row>
    <row r="12" spans="1:8" ht="15" customHeight="1">
      <c r="A12" s="7" t="s">
        <v>1504</v>
      </c>
      <c r="B12" s="8">
        <f>'Receita LDO 2023'!D779</f>
        <v>9582608.9700000007</v>
      </c>
      <c r="C12" s="8">
        <f>'Receita LDO 2023'!E779</f>
        <v>14836364.390000001</v>
      </c>
      <c r="D12" s="8">
        <f>'Receita LDO 2023'!F779</f>
        <v>10262513.100000001</v>
      </c>
      <c r="E12" s="8">
        <f>'Receita LDO 2023'!G779</f>
        <v>15360000</v>
      </c>
      <c r="F12" s="8">
        <f>'Receita LDO 2023'!H779</f>
        <v>25000000</v>
      </c>
      <c r="G12" s="8">
        <f>'Receita LDO 2023'!I779</f>
        <v>12500000</v>
      </c>
      <c r="H12" s="8">
        <f>'Receita LDO 2023'!J779</f>
        <v>0</v>
      </c>
    </row>
    <row r="13" spans="1:8" ht="15" customHeight="1">
      <c r="A13" s="7" t="s">
        <v>1505</v>
      </c>
      <c r="B13" s="8">
        <f>'Receita LDO 2023'!D794</f>
        <v>183820.02000000002</v>
      </c>
      <c r="C13" s="8">
        <f>'Receita LDO 2023'!E794</f>
        <v>1403175.3599999999</v>
      </c>
      <c r="D13" s="8">
        <f>'Receita LDO 2023'!F794</f>
        <v>701415.92</v>
      </c>
      <c r="E13" s="8">
        <f>'Receita LDO 2023'!G794</f>
        <v>2768000</v>
      </c>
      <c r="F13" s="8">
        <f>'Receita LDO 2023'!H794</f>
        <v>14930000</v>
      </c>
      <c r="G13" s="8">
        <f>'Receita LDO 2023'!I794</f>
        <v>1960000</v>
      </c>
      <c r="H13" s="8">
        <f>'Receita LDO 2023'!J794</f>
        <v>1960000</v>
      </c>
    </row>
    <row r="14" spans="1:8" ht="15" customHeight="1">
      <c r="A14" s="7" t="s">
        <v>1506</v>
      </c>
      <c r="B14" s="8">
        <f>'Receita LDO 2023'!D820</f>
        <v>31172.530000000002</v>
      </c>
      <c r="C14" s="8">
        <f>'Receita LDO 2023'!E820</f>
        <v>45508.32</v>
      </c>
      <c r="D14" s="8">
        <f>'Receita LDO 2023'!F820</f>
        <v>58339.43</v>
      </c>
      <c r="E14" s="8">
        <f>'Receita LDO 2023'!G820</f>
        <v>31400</v>
      </c>
      <c r="F14" s="8">
        <f>'Receita LDO 2023'!H820</f>
        <v>32500</v>
      </c>
      <c r="G14" s="8">
        <f>'Receita LDO 2023'!I820</f>
        <v>33550</v>
      </c>
      <c r="H14" s="8">
        <f>'Receita LDO 2023'!J820</f>
        <v>33550</v>
      </c>
    </row>
    <row r="15" spans="1:8" ht="15" customHeight="1">
      <c r="A15" s="7" t="s">
        <v>1507</v>
      </c>
      <c r="B15" s="9">
        <f>'Receita LDO 2023'!D831</f>
        <v>20806365.619999997</v>
      </c>
      <c r="C15" s="9">
        <f>'Receita LDO 2023'!E831</f>
        <v>25852034.59</v>
      </c>
      <c r="D15" s="9">
        <f>'Receita LDO 2023'!F831</f>
        <v>6719336.29</v>
      </c>
      <c r="E15" s="9">
        <f>'Receita LDO 2023'!G831</f>
        <v>35170736.280000001</v>
      </c>
      <c r="F15" s="9">
        <f>'Receita LDO 2023'!H831</f>
        <v>41687921.759999998</v>
      </c>
      <c r="G15" s="9">
        <f>'Receita LDO 2023'!I831</f>
        <v>11346000</v>
      </c>
      <c r="H15" s="9">
        <f>'Receita LDO 2023'!J831</f>
        <v>11686000</v>
      </c>
    </row>
    <row r="16" spans="1:8" ht="15" customHeight="1">
      <c r="A16" s="7" t="s">
        <v>1508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s="6" customFormat="1" ht="15" customHeight="1">
      <c r="A17" s="3" t="s">
        <v>1509</v>
      </c>
      <c r="B17" s="5">
        <f>'Receita LDO 2023'!D944</f>
        <v>94149418.579999998</v>
      </c>
      <c r="C17" s="5">
        <f>'Receita LDO 2023'!E944</f>
        <v>104339572.94</v>
      </c>
      <c r="D17" s="5">
        <f>'Receita LDO 2023'!F944</f>
        <v>106478490.37</v>
      </c>
      <c r="E17" s="5">
        <f>'Receita LDO 2023'!G944</f>
        <v>123130192.51000001</v>
      </c>
      <c r="F17" s="5">
        <f>'Receita LDO 2023'!H944</f>
        <v>143554000</v>
      </c>
      <c r="G17" s="5">
        <f>'Receita LDO 2023'!I944</f>
        <v>157385000</v>
      </c>
      <c r="H17" s="5">
        <f>'Receita LDO 2023'!J944</f>
        <v>167107000</v>
      </c>
    </row>
    <row r="18" spans="1:8" s="6" customFormat="1" ht="15" customHeight="1">
      <c r="A18" s="3" t="s">
        <v>1510</v>
      </c>
      <c r="B18" s="5">
        <f>'Receita LDO 2023'!D1313-'Receita LDO 2023'!D988</f>
        <v>-26388418.060000002</v>
      </c>
      <c r="C18" s="5">
        <f>'Receita LDO 2023'!E1313-'Receita LDO 2023'!E988</f>
        <v>-100662850.50999999</v>
      </c>
      <c r="D18" s="5">
        <f>'Receita LDO 2023'!F1313-'Receita LDO 2023'!F988</f>
        <v>-96073014.189999998</v>
      </c>
      <c r="E18" s="5">
        <f>'Receita LDO 2023'!G1313-'Receita LDO 2023'!G988</f>
        <v>-8655976.9699999988</v>
      </c>
      <c r="F18" s="5">
        <f>'Receita LDO 2023'!H1313-'Receita LDO 2023'!H988</f>
        <v>-11300000</v>
      </c>
      <c r="G18" s="5">
        <f>'Receita LDO 2023'!I1313-'Receita LDO 2023'!I988</f>
        <v>-9662200</v>
      </c>
      <c r="H18" s="5">
        <f>'Receita LDO 2023'!J1313-'Receita LDO 2023'!J988</f>
        <v>-9950400</v>
      </c>
    </row>
    <row r="19" spans="1:8" s="6" customFormat="1" ht="15" customHeight="1">
      <c r="A19" s="3" t="s">
        <v>1511</v>
      </c>
      <c r="B19" s="5">
        <f>'Receita LDO 2023'!D988</f>
        <v>-43549632.429999992</v>
      </c>
      <c r="C19" s="5">
        <f>'Receita LDO 2023'!E988</f>
        <v>-43879603.659999996</v>
      </c>
      <c r="D19" s="5">
        <f>'Receita LDO 2023'!F988</f>
        <v>-56250103.939999998</v>
      </c>
      <c r="E19" s="5">
        <f>'Receita LDO 2023'!G988</f>
        <v>-59622200</v>
      </c>
      <c r="F19" s="5">
        <f>'Receita LDO 2023'!H988</f>
        <v>-61827940</v>
      </c>
      <c r="G19" s="5">
        <f>'Receita LDO 2023'!I988</f>
        <v>-63774080</v>
      </c>
      <c r="H19" s="5">
        <f>'Receita LDO 2023'!J988</f>
        <v>-65687000</v>
      </c>
    </row>
    <row r="20" spans="1:8" s="6" customFormat="1" ht="15" customHeight="1">
      <c r="A20" s="3" t="s">
        <v>1512</v>
      </c>
      <c r="B20" s="4">
        <f t="shared" ref="B20:E20" si="5">B3+B11+B17+B18+B19</f>
        <v>780413305.00000012</v>
      </c>
      <c r="C20" s="4">
        <f t="shared" si="5"/>
        <v>850445745.05000007</v>
      </c>
      <c r="D20" s="4">
        <f t="shared" si="5"/>
        <v>880765837.79999995</v>
      </c>
      <c r="E20" s="4">
        <f t="shared" si="5"/>
        <v>992499999.99634492</v>
      </c>
      <c r="F20" s="4">
        <f t="shared" ref="F20:G20" si="6">F3+F11+F17+F18+F19</f>
        <v>1072549999.9951897</v>
      </c>
      <c r="G20" s="4">
        <f t="shared" si="6"/>
        <v>1067225000.0023084</v>
      </c>
      <c r="H20" s="4">
        <f t="shared" ref="H20" si="7">H3+H11+H17+H18+H19</f>
        <v>1082400000.0010777</v>
      </c>
    </row>
    <row r="21" spans="1:8">
      <c r="A21" s="10"/>
      <c r="B21" s="11"/>
      <c r="C21" s="11"/>
      <c r="D21" s="11"/>
      <c r="E21" s="11"/>
    </row>
    <row r="22" spans="1:8" s="12" customFormat="1" ht="15.75">
      <c r="A22" s="120" t="s">
        <v>1513</v>
      </c>
      <c r="B22" s="120"/>
      <c r="C22" s="120"/>
      <c r="D22" s="120"/>
      <c r="E22" s="120"/>
      <c r="F22" s="120"/>
      <c r="G22" s="120"/>
      <c r="H22" s="120"/>
    </row>
    <row r="23" spans="1:8" s="12" customFormat="1" ht="15" customHeight="1">
      <c r="A23" s="34" t="s">
        <v>1514</v>
      </c>
      <c r="B23" s="97">
        <v>2019</v>
      </c>
      <c r="C23" s="97">
        <v>2020</v>
      </c>
      <c r="D23" s="97">
        <v>2021</v>
      </c>
      <c r="E23" s="97">
        <v>2022</v>
      </c>
      <c r="F23" s="101">
        <v>2023</v>
      </c>
      <c r="G23" s="110">
        <v>2024</v>
      </c>
      <c r="H23" s="117">
        <v>2025</v>
      </c>
    </row>
    <row r="24" spans="1:8" ht="15" customHeight="1">
      <c r="A24" s="20" t="s">
        <v>1515</v>
      </c>
      <c r="B24" s="9">
        <f>B5-'Receita LDO 2023'!D196</f>
        <v>36761556.770000003</v>
      </c>
      <c r="C24" s="9">
        <f>C5-'Receita LDO 2023'!E196</f>
        <v>38596726.550000004</v>
      </c>
      <c r="D24" s="9">
        <f>D5-'Receita LDO 2023'!F196</f>
        <v>42517351.359999999</v>
      </c>
      <c r="E24" s="9">
        <f>E5-'Receita LDO 2023'!G196</f>
        <v>47791417.759999998</v>
      </c>
      <c r="F24" s="9">
        <f>F5-'Receita LDO 2023'!H196</f>
        <v>49524000</v>
      </c>
      <c r="G24" s="9">
        <f>G5-'Receita LDO 2023'!I196</f>
        <v>51082000</v>
      </c>
      <c r="H24" s="9">
        <f>H5-'Receita LDO 2023'!J196</f>
        <v>52613000</v>
      </c>
    </row>
    <row r="25" spans="1:8" ht="15" customHeight="1">
      <c r="A25" s="20" t="s">
        <v>1511</v>
      </c>
      <c r="B25" s="8">
        <f>-B19</f>
        <v>43549632.429999992</v>
      </c>
      <c r="C25" s="8">
        <f t="shared" ref="C25:E25" si="8">-C19</f>
        <v>43879603.659999996</v>
      </c>
      <c r="D25" s="8">
        <f t="shared" si="8"/>
        <v>56250103.939999998</v>
      </c>
      <c r="E25" s="8">
        <f t="shared" si="8"/>
        <v>59622200</v>
      </c>
      <c r="F25" s="8">
        <f t="shared" ref="F25:G25" si="9">-F19</f>
        <v>61827940</v>
      </c>
      <c r="G25" s="8">
        <f t="shared" si="9"/>
        <v>63774080</v>
      </c>
      <c r="H25" s="8">
        <f t="shared" ref="H25" si="10">-H19</f>
        <v>65687000</v>
      </c>
    </row>
    <row r="26" spans="1:8" ht="15" customHeight="1">
      <c r="A26" s="20" t="s">
        <v>1516</v>
      </c>
      <c r="B26" s="9">
        <f>-'Receita LDO 2023'!D995</f>
        <v>604276.1</v>
      </c>
      <c r="C26" s="9">
        <f>-'Receita LDO 2023'!E995</f>
        <v>593413.04</v>
      </c>
      <c r="D26" s="9">
        <f>-'Receita LDO 2023'!F995</f>
        <v>2162780.3600000003</v>
      </c>
      <c r="E26" s="9">
        <f>-'Receita LDO 2023'!G995+'Receita LDO 2023'!G1006</f>
        <v>7655976.9699999988</v>
      </c>
      <c r="F26" s="9">
        <f>-'Receita LDO 2023'!H995+'Receita LDO 2023'!H1006</f>
        <v>10261900</v>
      </c>
      <c r="G26" s="9">
        <f>-'Receita LDO 2023'!I995+'Receita LDO 2023'!I1006</f>
        <v>8593000</v>
      </c>
      <c r="H26" s="9">
        <f>-'Receita LDO 2023'!J995+'Receita LDO 2023'!J1006</f>
        <v>8849200</v>
      </c>
    </row>
    <row r="27" spans="1:8" ht="15" customHeight="1">
      <c r="A27" s="20" t="s">
        <v>1517</v>
      </c>
      <c r="B27" s="9">
        <f>'Receita LDO 2023'!D382</f>
        <v>54516356.260000005</v>
      </c>
      <c r="C27" s="9">
        <f>'Receita LDO 2023'!E382</f>
        <v>119801202.44999999</v>
      </c>
      <c r="D27" s="9">
        <f>'Receita LDO 2023'!F382</f>
        <v>91187714.459999993</v>
      </c>
      <c r="E27" s="9">
        <f>'Receita LDO 2023'!G382</f>
        <v>22506844.149999999</v>
      </c>
      <c r="F27" s="9">
        <f>'Receita LDO 2023'!H382</f>
        <v>23339000</v>
      </c>
      <c r="G27" s="9">
        <f>'Receita LDO 2023'!I382</f>
        <v>24074000</v>
      </c>
      <c r="H27" s="9">
        <f>'Receita LDO 2023'!J382</f>
        <v>24796000</v>
      </c>
    </row>
    <row r="28" spans="1:8" ht="15" customHeight="1">
      <c r="A28" s="100" t="s">
        <v>1518</v>
      </c>
      <c r="B28" s="9">
        <f>'Receita LDO 2023'!D761</f>
        <v>2757147.72</v>
      </c>
      <c r="C28" s="9">
        <f>'Receita LDO 2023'!E761</f>
        <v>110503.11</v>
      </c>
      <c r="D28" s="9">
        <f>'Receita LDO 2023'!F761</f>
        <v>118509.98</v>
      </c>
      <c r="E28" s="9">
        <f>'Receita LDO 2023'!G761</f>
        <v>108468.84</v>
      </c>
      <c r="F28" s="9">
        <f>'Receita LDO 2023'!H761</f>
        <v>112000</v>
      </c>
      <c r="G28" s="9">
        <f>'Receita LDO 2023'!I761</f>
        <v>116000</v>
      </c>
      <c r="H28" s="9">
        <f>'Receita LDO 2023'!J761</f>
        <v>119000</v>
      </c>
    </row>
    <row r="29" spans="1:8" ht="15" customHeight="1">
      <c r="A29" s="100" t="s">
        <v>1519</v>
      </c>
      <c r="B29" s="9">
        <f>'Receita LDO 2023'!D294</f>
        <v>2538904.19</v>
      </c>
      <c r="C29" s="9">
        <f>'Receita LDO 2023'!E294</f>
        <v>3458378.83</v>
      </c>
      <c r="D29" s="9">
        <f>'Receita LDO 2023'!F294</f>
        <v>2657039.0699999998</v>
      </c>
      <c r="E29" s="9">
        <f>'Receita LDO 2023'!G294</f>
        <v>1389226.64</v>
      </c>
      <c r="F29" s="9">
        <f>'Receita LDO 2023'!H294</f>
        <v>1440000</v>
      </c>
      <c r="G29" s="9">
        <f>'Receita LDO 2023'!I294</f>
        <v>1485000</v>
      </c>
      <c r="H29" s="9">
        <f>'Receita LDO 2023'!J294</f>
        <v>1530000</v>
      </c>
    </row>
    <row r="30" spans="1:8" ht="15" customHeight="1">
      <c r="A30" s="100" t="s">
        <v>1520</v>
      </c>
      <c r="B30" s="9">
        <f>'Receita LDO 2023'!D751</f>
        <v>7995139.9000000004</v>
      </c>
      <c r="C30" s="9">
        <f>'Receita LDO 2023'!E751</f>
        <v>6944007.54</v>
      </c>
      <c r="D30" s="9">
        <f>'Receita LDO 2023'!F751</f>
        <v>4156209.68</v>
      </c>
      <c r="E30" s="9">
        <f>'Receita LDO 2023'!G751</f>
        <v>6429214.75</v>
      </c>
      <c r="F30" s="9">
        <f>'Receita LDO 2023'!H751</f>
        <v>6859000</v>
      </c>
      <c r="G30" s="9">
        <f>'Receita LDO 2023'!I751</f>
        <v>7075000</v>
      </c>
      <c r="H30" s="9">
        <f>'Receita LDO 2023'!J751</f>
        <v>7287000</v>
      </c>
    </row>
    <row r="31" spans="1:8" ht="15" customHeight="1">
      <c r="A31" s="100" t="s">
        <v>2120</v>
      </c>
      <c r="B31" s="9">
        <f>'Receita LDO 2023'!D9+'Receita LDO 2023'!D13</f>
        <v>24766425.529999997</v>
      </c>
      <c r="C31" s="9">
        <f>'Receita LDO 2023'!E9+'Receita LDO 2023'!E13-189.8</f>
        <v>25500043.09</v>
      </c>
      <c r="D31" s="9"/>
      <c r="E31" s="9"/>
      <c r="F31" s="9"/>
      <c r="G31" s="9"/>
      <c r="H31" s="9"/>
    </row>
    <row r="32" spans="1:8" ht="15" customHeight="1">
      <c r="A32" s="13" t="s">
        <v>1521</v>
      </c>
      <c r="B32" s="9">
        <v>3568627.53</v>
      </c>
      <c r="C32" s="9">
        <f>3062979.98+189.8</f>
        <v>3063169.78</v>
      </c>
      <c r="D32" s="9">
        <f>-D18-D26+'Receita LDO 2023'!F1300-72891.23-1485.22-73.88+528.66</f>
        <v>4197765.4500000048</v>
      </c>
      <c r="E32" s="9"/>
      <c r="F32" s="9"/>
      <c r="G32" s="9"/>
      <c r="H32" s="9"/>
    </row>
    <row r="33" spans="1:8" s="6" customFormat="1" ht="15" customHeight="1">
      <c r="A33" s="3" t="s">
        <v>1522</v>
      </c>
      <c r="B33" s="5">
        <f>SUM(B3-B24-B25-B27-B28-B29-B26-B30-B32-B31)</f>
        <v>548539903.34000003</v>
      </c>
      <c r="C33" s="5">
        <f>SUM(C3-C24-C25-C27-C28-C29-C26-C30-C32-C31)</f>
        <v>606564495.57000029</v>
      </c>
      <c r="D33" s="5">
        <f>SUM(D3-D24-D25-D27-D28-D29-D26-D30-D32)</f>
        <v>705621386.51999986</v>
      </c>
      <c r="E33" s="5">
        <f t="shared" ref="E33:G33" si="11">SUM(E3-E24-E25-E27-E28-E29-E26-E30-E32)</f>
        <v>738814499.06634498</v>
      </c>
      <c r="F33" s="5">
        <f t="shared" si="11"/>
        <v>767109678.2351898</v>
      </c>
      <c r="G33" s="5">
        <f t="shared" si="11"/>
        <v>801237650.00230837</v>
      </c>
      <c r="H33" s="5">
        <f t="shared" ref="H33" si="12">SUM(H3-H24-H25-H27-H28-H29-H26-H30-H32)</f>
        <v>816369650.00107777</v>
      </c>
    </row>
  </sheetData>
  <mergeCells count="4">
    <mergeCell ref="A1:A2"/>
    <mergeCell ref="B1:D1"/>
    <mergeCell ref="E1:H1"/>
    <mergeCell ref="A22:H22"/>
  </mergeCells>
  <printOptions horizontalCentered="1"/>
  <pageMargins left="0.19685039370078741" right="0.19685039370078741" top="1.1417322834645669" bottom="0.19685039370078741" header="0.43307086614173229" footer="0.15748031496062992"/>
  <pageSetup paperSize="9" orientation="landscape" r:id="rId1"/>
  <headerFooter>
    <oddHeader xml:space="preserve">&amp;C&amp;"-,Regular"&amp;11PREFEITURA MUNICIPAL DE SANTA MARIA
SECRETARIA DE MUNICÍPIO DE FINANÇAS&amp;12
LDO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Receita 2022 </vt:lpstr>
      <vt:lpstr>Receita LDO 2023</vt:lpstr>
      <vt:lpstr>RCL LDO</vt:lpstr>
      <vt:lpstr>'Receita 2022 '!Area_de_impressao</vt:lpstr>
      <vt:lpstr>'Receita LDO 2023'!Area_de_impressao</vt:lpstr>
      <vt:lpstr>'Receita 2022 '!Titulos_de_impressao</vt:lpstr>
      <vt:lpstr>'Receita LDO 2023'!Titulos_de_impressao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dirlegis3</cp:lastModifiedBy>
  <cp:revision/>
  <cp:lastPrinted>2022-04-27T13:09:12Z</cp:lastPrinted>
  <dcterms:created xsi:type="dcterms:W3CDTF">2009-06-17T12:29:59Z</dcterms:created>
  <dcterms:modified xsi:type="dcterms:W3CDTF">2022-05-04T12:51:08Z</dcterms:modified>
</cp:coreProperties>
</file>